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\Documents\"/>
    </mc:Choice>
  </mc:AlternateContent>
  <bookViews>
    <workbookView xWindow="0" yWindow="0" windowWidth="19368" windowHeight="9084" firstSheet="1" activeTab="3"/>
  </bookViews>
  <sheets>
    <sheet name="Dale levels Big Stop" sheetId="1" r:id="rId1"/>
    <sheet name="Dale Level -12+10" sheetId="8" r:id="rId2"/>
    <sheet name="Dale Level -20+20" sheetId="9" r:id="rId3"/>
    <sheet name="Dale Level Managed Trading" sheetId="11" r:id="rId4"/>
  </sheets>
  <definedNames>
    <definedName name="_xlnm._FilterDatabase" localSheetId="1" hidden="1">'Dale Level -12+10'!$H$4:$H$318</definedName>
    <definedName name="_xlnm._FilterDatabase" localSheetId="2" hidden="1">'Dale Level -20+20'!$H$4:$H$308</definedName>
    <definedName name="_xlnm._FilterDatabase" localSheetId="3" hidden="1">'Dale Level Managed Trading'!$H$4:$H$318</definedName>
    <definedName name="_xlnm.Print_Area" localSheetId="1">'Dale Level -12+10'!$A$153:$O$297</definedName>
    <definedName name="_xlnm.Print_Area" localSheetId="2">'Dale Level -20+20'!$A$1:$O$47</definedName>
    <definedName name="_xlnm.Print_Area" localSheetId="3">'Dale Level Managed Trading'!$A$153:$O$297</definedName>
    <definedName name="_xlnm.Print_Area" localSheetId="0">'Dale levels Big Stop'!$B$5:$O$249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24" i="8" l="1"/>
  <c r="AR8" i="8"/>
  <c r="AS8" i="8" s="1"/>
  <c r="AT8" i="8" s="1"/>
  <c r="AU8" i="8" s="1"/>
  <c r="AR5" i="8"/>
  <c r="AS5" i="8" s="1"/>
  <c r="AT5" i="8" s="1"/>
  <c r="AU5" i="8" s="1"/>
  <c r="AV4" i="8"/>
  <c r="AS3" i="8"/>
  <c r="AJ334" i="9"/>
  <c r="AJ330" i="8"/>
  <c r="AJ329" i="8"/>
  <c r="AJ333" i="9"/>
  <c r="AL333" i="9"/>
  <c r="AJ322" i="9"/>
  <c r="AI322" i="9"/>
  <c r="X322" i="9"/>
  <c r="U322" i="9"/>
  <c r="T322" i="9"/>
  <c r="W322" i="9" s="1"/>
  <c r="AJ321" i="9"/>
  <c r="AI321" i="9"/>
  <c r="U321" i="9"/>
  <c r="X321" i="9" s="1"/>
  <c r="T321" i="9"/>
  <c r="W321" i="9" s="1"/>
  <c r="AJ320" i="9"/>
  <c r="AI320" i="9"/>
  <c r="U320" i="9"/>
  <c r="X320" i="9" s="1"/>
  <c r="T320" i="9"/>
  <c r="W320" i="9" s="1"/>
  <c r="AJ319" i="9"/>
  <c r="AI319" i="9"/>
  <c r="W319" i="9"/>
  <c r="AC319" i="9" s="1"/>
  <c r="U319" i="9"/>
  <c r="X319" i="9" s="1"/>
  <c r="T319" i="9"/>
  <c r="AJ318" i="9"/>
  <c r="AI318" i="9"/>
  <c r="X318" i="9"/>
  <c r="W318" i="9"/>
  <c r="AA318" i="9" s="1"/>
  <c r="AB318" i="9" s="1"/>
  <c r="U318" i="9"/>
  <c r="T318" i="9"/>
  <c r="AJ317" i="9"/>
  <c r="AI317" i="9"/>
  <c r="X317" i="9"/>
  <c r="U317" i="9"/>
  <c r="T317" i="9"/>
  <c r="W317" i="9" s="1"/>
  <c r="AJ316" i="9"/>
  <c r="AI316" i="9"/>
  <c r="U316" i="9"/>
  <c r="X316" i="9" s="1"/>
  <c r="T316" i="9"/>
  <c r="W316" i="9" s="1"/>
  <c r="AJ315" i="9"/>
  <c r="AI315" i="9"/>
  <c r="X315" i="9"/>
  <c r="W315" i="9"/>
  <c r="AC315" i="9" s="1"/>
  <c r="U315" i="9"/>
  <c r="T315" i="9"/>
  <c r="AJ314" i="9"/>
  <c r="AI314" i="9"/>
  <c r="X314" i="9"/>
  <c r="U314" i="9"/>
  <c r="T314" i="9"/>
  <c r="W314" i="9" s="1"/>
  <c r="AJ313" i="9"/>
  <c r="AI313" i="9"/>
  <c r="U313" i="9"/>
  <c r="X313" i="9" s="1"/>
  <c r="T313" i="9"/>
  <c r="W313" i="9" s="1"/>
  <c r="AJ312" i="9"/>
  <c r="AI312" i="9"/>
  <c r="W312" i="9"/>
  <c r="AC312" i="9" s="1"/>
  <c r="U312" i="9"/>
  <c r="X312" i="9" s="1"/>
  <c r="T312" i="9"/>
  <c r="AJ311" i="9"/>
  <c r="AI311" i="9"/>
  <c r="X311" i="9"/>
  <c r="U311" i="9"/>
  <c r="T311" i="9"/>
  <c r="W311" i="9" s="1"/>
  <c r="AJ310" i="9"/>
  <c r="AI310" i="9"/>
  <c r="U310" i="9"/>
  <c r="X310" i="9" s="1"/>
  <c r="T310" i="9"/>
  <c r="W310" i="9" s="1"/>
  <c r="AJ309" i="9"/>
  <c r="AI309" i="9"/>
  <c r="W309" i="9"/>
  <c r="AC309" i="9" s="1"/>
  <c r="U309" i="9"/>
  <c r="X309" i="9" s="1"/>
  <c r="T309" i="9"/>
  <c r="AN305" i="9"/>
  <c r="AO305" i="9" s="1"/>
  <c r="AN304" i="9"/>
  <c r="AO304" i="9" s="1"/>
  <c r="AN303" i="9"/>
  <c r="AO303" i="9" s="1"/>
  <c r="AN302" i="9"/>
  <c r="AO302" i="9" s="1"/>
  <c r="AN301" i="9"/>
  <c r="AO301" i="9" s="1"/>
  <c r="AN300" i="9"/>
  <c r="AO300" i="9" s="1"/>
  <c r="AN299" i="9"/>
  <c r="AO299" i="9" s="1"/>
  <c r="AN298" i="9"/>
  <c r="AO298" i="9" s="1"/>
  <c r="AN297" i="9"/>
  <c r="AO297" i="9" s="1"/>
  <c r="AN296" i="9"/>
  <c r="AO296" i="9" s="1"/>
  <c r="AN295" i="9"/>
  <c r="AO295" i="9" s="1"/>
  <c r="AN294" i="9"/>
  <c r="AO294" i="9" s="1"/>
  <c r="AN293" i="9"/>
  <c r="AO293" i="9" s="1"/>
  <c r="AN292" i="9"/>
  <c r="AO292" i="9" s="1"/>
  <c r="AN291" i="9"/>
  <c r="AO291" i="9" s="1"/>
  <c r="AN290" i="9"/>
  <c r="AO290" i="9" s="1"/>
  <c r="AN289" i="9"/>
  <c r="AO289" i="9" s="1"/>
  <c r="AN288" i="9"/>
  <c r="AO288" i="9" s="1"/>
  <c r="AN287" i="9"/>
  <c r="AO287" i="9" s="1"/>
  <c r="AN286" i="9"/>
  <c r="AO286" i="9" s="1"/>
  <c r="AN285" i="9"/>
  <c r="AO285" i="9" s="1"/>
  <c r="AN284" i="9"/>
  <c r="AO284" i="9" s="1"/>
  <c r="AN283" i="9"/>
  <c r="AO283" i="9" s="1"/>
  <c r="AN282" i="9"/>
  <c r="AO282" i="9" s="1"/>
  <c r="AN281" i="9"/>
  <c r="AO281" i="9" s="1"/>
  <c r="AN280" i="9"/>
  <c r="AO280" i="9" s="1"/>
  <c r="AN279" i="9"/>
  <c r="AO279" i="9" s="1"/>
  <c r="AN278" i="9"/>
  <c r="AO278" i="9" s="1"/>
  <c r="AN277" i="9"/>
  <c r="AO277" i="9" s="1"/>
  <c r="AN276" i="9"/>
  <c r="AO276" i="9" s="1"/>
  <c r="AN275" i="9"/>
  <c r="AO275" i="9" s="1"/>
  <c r="AN274" i="9"/>
  <c r="AO274" i="9" s="1"/>
  <c r="AN273" i="9"/>
  <c r="AO273" i="9" s="1"/>
  <c r="AN272" i="9"/>
  <c r="AO272" i="9" s="1"/>
  <c r="AN271" i="9"/>
  <c r="AO271" i="9" s="1"/>
  <c r="AN270" i="9"/>
  <c r="AO270" i="9" s="1"/>
  <c r="AN269" i="9"/>
  <c r="AO269" i="9" s="1"/>
  <c r="AN268" i="9"/>
  <c r="AO268" i="9" s="1"/>
  <c r="AN267" i="9"/>
  <c r="AO267" i="9" s="1"/>
  <c r="AN266" i="9"/>
  <c r="AO266" i="9" s="1"/>
  <c r="AN265" i="9"/>
  <c r="AO265" i="9" s="1"/>
  <c r="AN264" i="9"/>
  <c r="AO264" i="9" s="1"/>
  <c r="AN263" i="9"/>
  <c r="AO263" i="9" s="1"/>
  <c r="AN262" i="9"/>
  <c r="AO262" i="9" s="1"/>
  <c r="AN261" i="9"/>
  <c r="AO261" i="9" s="1"/>
  <c r="AN260" i="9"/>
  <c r="AO260" i="9" s="1"/>
  <c r="AN259" i="9"/>
  <c r="AO259" i="9" s="1"/>
  <c r="AN258" i="9"/>
  <c r="AO258" i="9" s="1"/>
  <c r="AN257" i="9"/>
  <c r="AO257" i="9" s="1"/>
  <c r="AN256" i="9"/>
  <c r="AO256" i="9" s="1"/>
  <c r="AN255" i="9"/>
  <c r="AO255" i="9" s="1"/>
  <c r="AN254" i="9"/>
  <c r="AO254" i="9" s="1"/>
  <c r="AN253" i="9"/>
  <c r="AO253" i="9" s="1"/>
  <c r="AN252" i="9"/>
  <c r="AO252" i="9" s="1"/>
  <c r="AN251" i="9"/>
  <c r="AO251" i="9" s="1"/>
  <c r="AN250" i="9"/>
  <c r="AO250" i="9" s="1"/>
  <c r="AN249" i="9"/>
  <c r="AO249" i="9" s="1"/>
  <c r="AN248" i="9"/>
  <c r="AO248" i="9" s="1"/>
  <c r="AN247" i="9"/>
  <c r="AO247" i="9" s="1"/>
  <c r="AN246" i="9"/>
  <c r="AO246" i="9" s="1"/>
  <c r="AN245" i="9"/>
  <c r="AO245" i="9" s="1"/>
  <c r="AN244" i="9"/>
  <c r="AO244" i="9" s="1"/>
  <c r="AN243" i="9"/>
  <c r="AO243" i="9" s="1"/>
  <c r="AN242" i="9"/>
  <c r="AO242" i="9" s="1"/>
  <c r="AN241" i="9"/>
  <c r="AO241" i="9" s="1"/>
  <c r="AN240" i="9"/>
  <c r="AO240" i="9" s="1"/>
  <c r="AN239" i="9"/>
  <c r="AO239" i="9" s="1"/>
  <c r="AN238" i="9"/>
  <c r="AO238" i="9" s="1"/>
  <c r="AN237" i="9"/>
  <c r="AO237" i="9" s="1"/>
  <c r="AN236" i="9"/>
  <c r="AO236" i="9" s="1"/>
  <c r="AN235" i="9"/>
  <c r="AO235" i="9" s="1"/>
  <c r="AN234" i="9"/>
  <c r="AO234" i="9" s="1"/>
  <c r="AN233" i="9"/>
  <c r="AO233" i="9" s="1"/>
  <c r="AN232" i="9"/>
  <c r="AO232" i="9" s="1"/>
  <c r="AN231" i="9"/>
  <c r="AO231" i="9" s="1"/>
  <c r="AN230" i="9"/>
  <c r="AO230" i="9" s="1"/>
  <c r="AN229" i="9"/>
  <c r="AO229" i="9" s="1"/>
  <c r="AN228" i="9"/>
  <c r="AO228" i="9" s="1"/>
  <c r="AN227" i="9"/>
  <c r="AO227" i="9" s="1"/>
  <c r="AN226" i="9"/>
  <c r="AO226" i="9" s="1"/>
  <c r="AN225" i="9"/>
  <c r="AO225" i="9" s="1"/>
  <c r="AN224" i="9"/>
  <c r="AO224" i="9" s="1"/>
  <c r="AN223" i="9"/>
  <c r="AO223" i="9" s="1"/>
  <c r="AN222" i="9"/>
  <c r="AO222" i="9" s="1"/>
  <c r="AN221" i="9"/>
  <c r="AO221" i="9" s="1"/>
  <c r="AN220" i="9"/>
  <c r="AO220" i="9" s="1"/>
  <c r="AN219" i="9"/>
  <c r="AO219" i="9" s="1"/>
  <c r="AN218" i="9"/>
  <c r="AO218" i="9" s="1"/>
  <c r="AN217" i="9"/>
  <c r="AO217" i="9" s="1"/>
  <c r="AN216" i="9"/>
  <c r="AO216" i="9" s="1"/>
  <c r="AN215" i="9"/>
  <c r="AO215" i="9" s="1"/>
  <c r="AN214" i="9"/>
  <c r="AO214" i="9" s="1"/>
  <c r="AN213" i="9"/>
  <c r="AO213" i="9" s="1"/>
  <c r="AN212" i="9"/>
  <c r="AO212" i="9" s="1"/>
  <c r="AN211" i="9"/>
  <c r="AO211" i="9" s="1"/>
  <c r="AN210" i="9"/>
  <c r="AO210" i="9" s="1"/>
  <c r="AN209" i="9"/>
  <c r="AO209" i="9" s="1"/>
  <c r="AN208" i="9"/>
  <c r="AO208" i="9" s="1"/>
  <c r="AN207" i="9"/>
  <c r="AO207" i="9" s="1"/>
  <c r="AN206" i="9"/>
  <c r="AO206" i="9" s="1"/>
  <c r="AN205" i="9"/>
  <c r="AO205" i="9" s="1"/>
  <c r="AN204" i="9"/>
  <c r="AO204" i="9" s="1"/>
  <c r="AN203" i="9"/>
  <c r="AO203" i="9" s="1"/>
  <c r="AN202" i="9"/>
  <c r="AO202" i="9" s="1"/>
  <c r="AN201" i="9"/>
  <c r="AO201" i="9" s="1"/>
  <c r="AN200" i="9"/>
  <c r="AO200" i="9" s="1"/>
  <c r="AN199" i="9"/>
  <c r="AO199" i="9" s="1"/>
  <c r="AN198" i="9"/>
  <c r="AO198" i="9" s="1"/>
  <c r="AN197" i="9"/>
  <c r="AO197" i="9" s="1"/>
  <c r="AN196" i="9"/>
  <c r="AO196" i="9" s="1"/>
  <c r="AN195" i="9"/>
  <c r="AO195" i="9" s="1"/>
  <c r="AN194" i="9"/>
  <c r="AO194" i="9" s="1"/>
  <c r="AN193" i="9"/>
  <c r="AO193" i="9" s="1"/>
  <c r="AN192" i="9"/>
  <c r="AO192" i="9" s="1"/>
  <c r="AN191" i="9"/>
  <c r="AO191" i="9" s="1"/>
  <c r="AN190" i="9"/>
  <c r="AO190" i="9" s="1"/>
  <c r="AN189" i="9"/>
  <c r="AO189" i="9" s="1"/>
  <c r="AN188" i="9"/>
  <c r="AO188" i="9" s="1"/>
  <c r="AN187" i="9"/>
  <c r="AO187" i="9" s="1"/>
  <c r="AN186" i="9"/>
  <c r="AO186" i="9" s="1"/>
  <c r="AN185" i="9"/>
  <c r="AO185" i="9" s="1"/>
  <c r="AN184" i="9"/>
  <c r="AO184" i="9" s="1"/>
  <c r="AN183" i="9"/>
  <c r="AO183" i="9" s="1"/>
  <c r="AN182" i="9"/>
  <c r="AO182" i="9" s="1"/>
  <c r="AN181" i="9"/>
  <c r="AO181" i="9" s="1"/>
  <c r="AN180" i="9"/>
  <c r="AO180" i="9" s="1"/>
  <c r="AN179" i="9"/>
  <c r="AO179" i="9" s="1"/>
  <c r="AN178" i="9"/>
  <c r="AO178" i="9" s="1"/>
  <c r="AN177" i="9"/>
  <c r="AO177" i="9" s="1"/>
  <c r="AN176" i="9"/>
  <c r="AO176" i="9" s="1"/>
  <c r="AN175" i="9"/>
  <c r="AO175" i="9" s="1"/>
  <c r="AN174" i="9"/>
  <c r="AO174" i="9" s="1"/>
  <c r="AN173" i="9"/>
  <c r="AO173" i="9" s="1"/>
  <c r="AN172" i="9"/>
  <c r="AO172" i="9" s="1"/>
  <c r="AN171" i="9"/>
  <c r="AO171" i="9" s="1"/>
  <c r="AN170" i="9"/>
  <c r="AO170" i="9" s="1"/>
  <c r="AN169" i="9"/>
  <c r="AO169" i="9" s="1"/>
  <c r="AN168" i="9"/>
  <c r="AO168" i="9" s="1"/>
  <c r="AN167" i="9"/>
  <c r="AO167" i="9" s="1"/>
  <c r="AN166" i="9"/>
  <c r="AO166" i="9" s="1"/>
  <c r="AN165" i="9"/>
  <c r="AO165" i="9" s="1"/>
  <c r="AN164" i="9"/>
  <c r="AO164" i="9" s="1"/>
  <c r="AN163" i="9"/>
  <c r="AO163" i="9" s="1"/>
  <c r="AN162" i="9"/>
  <c r="AO162" i="9" s="1"/>
  <c r="AN161" i="9"/>
  <c r="AO161" i="9" s="1"/>
  <c r="AN160" i="9"/>
  <c r="AO160" i="9" s="1"/>
  <c r="AN159" i="9"/>
  <c r="AO159" i="9" s="1"/>
  <c r="AN158" i="9"/>
  <c r="AO158" i="9" s="1"/>
  <c r="AN157" i="9"/>
  <c r="AO157" i="9" s="1"/>
  <c r="AN156" i="9"/>
  <c r="AO156" i="9" s="1"/>
  <c r="AN155" i="9"/>
  <c r="AO155" i="9" s="1"/>
  <c r="AN154" i="9"/>
  <c r="AO154" i="9" s="1"/>
  <c r="AN153" i="9"/>
  <c r="AO153" i="9" s="1"/>
  <c r="AN152" i="9"/>
  <c r="AO152" i="9" s="1"/>
  <c r="AN151" i="9"/>
  <c r="AO151" i="9" s="1"/>
  <c r="AN150" i="9"/>
  <c r="AO150" i="9" s="1"/>
  <c r="AN149" i="9"/>
  <c r="AO149" i="9" s="1"/>
  <c r="AN148" i="9"/>
  <c r="AO148" i="9" s="1"/>
  <c r="AN147" i="9"/>
  <c r="AO147" i="9" s="1"/>
  <c r="AN146" i="9"/>
  <c r="AO146" i="9" s="1"/>
  <c r="AN145" i="9"/>
  <c r="AO145" i="9" s="1"/>
  <c r="AN144" i="9"/>
  <c r="AO144" i="9" s="1"/>
  <c r="AN143" i="9"/>
  <c r="AO143" i="9" s="1"/>
  <c r="AN142" i="9"/>
  <c r="AO142" i="9" s="1"/>
  <c r="AN141" i="9"/>
  <c r="AO141" i="9" s="1"/>
  <c r="AN140" i="9"/>
  <c r="AO140" i="9" s="1"/>
  <c r="AN139" i="9"/>
  <c r="AO139" i="9" s="1"/>
  <c r="AN138" i="9"/>
  <c r="AO138" i="9" s="1"/>
  <c r="AN137" i="9"/>
  <c r="AO137" i="9" s="1"/>
  <c r="AN136" i="9"/>
  <c r="AO136" i="9" s="1"/>
  <c r="AN135" i="9"/>
  <c r="AO135" i="9" s="1"/>
  <c r="AN134" i="9"/>
  <c r="AO134" i="9" s="1"/>
  <c r="AN133" i="9"/>
  <c r="AO133" i="9" s="1"/>
  <c r="AN132" i="9"/>
  <c r="AO132" i="9" s="1"/>
  <c r="AN131" i="9"/>
  <c r="AO131" i="9" s="1"/>
  <c r="AN130" i="9"/>
  <c r="AO130" i="9" s="1"/>
  <c r="AN129" i="9"/>
  <c r="AO129" i="9" s="1"/>
  <c r="AN128" i="9"/>
  <c r="AO128" i="9" s="1"/>
  <c r="AN127" i="9"/>
  <c r="AO127" i="9" s="1"/>
  <c r="AN126" i="9"/>
  <c r="AO126" i="9" s="1"/>
  <c r="AN125" i="9"/>
  <c r="AO125" i="9" s="1"/>
  <c r="AN124" i="9"/>
  <c r="AO124" i="9" s="1"/>
  <c r="AN123" i="9"/>
  <c r="AO123" i="9" s="1"/>
  <c r="AN122" i="9"/>
  <c r="AO122" i="9" s="1"/>
  <c r="AN121" i="9"/>
  <c r="AO121" i="9" s="1"/>
  <c r="AN120" i="9"/>
  <c r="AO120" i="9" s="1"/>
  <c r="AN119" i="9"/>
  <c r="AO119" i="9" s="1"/>
  <c r="AN118" i="9"/>
  <c r="AO118" i="9" s="1"/>
  <c r="AN117" i="9"/>
  <c r="AO117" i="9" s="1"/>
  <c r="AN116" i="9"/>
  <c r="AO116" i="9" s="1"/>
  <c r="AN115" i="9"/>
  <c r="AO115" i="9" s="1"/>
  <c r="AN114" i="9"/>
  <c r="AO114" i="9" s="1"/>
  <c r="AN113" i="9"/>
  <c r="AO113" i="9" s="1"/>
  <c r="AN112" i="9"/>
  <c r="AO112" i="9" s="1"/>
  <c r="AN111" i="9"/>
  <c r="AO111" i="9" s="1"/>
  <c r="AN110" i="9"/>
  <c r="AO110" i="9" s="1"/>
  <c r="AN109" i="9"/>
  <c r="AO109" i="9" s="1"/>
  <c r="AN108" i="9"/>
  <c r="AO108" i="9" s="1"/>
  <c r="AN107" i="9"/>
  <c r="AO107" i="9" s="1"/>
  <c r="AN106" i="9"/>
  <c r="AO106" i="9" s="1"/>
  <c r="AN105" i="9"/>
  <c r="AO105" i="9" s="1"/>
  <c r="AN104" i="9"/>
  <c r="AO104" i="9" s="1"/>
  <c r="AN103" i="9"/>
  <c r="AO103" i="9" s="1"/>
  <c r="AN102" i="9"/>
  <c r="AO102" i="9" s="1"/>
  <c r="AN101" i="9"/>
  <c r="AO101" i="9" s="1"/>
  <c r="AN100" i="9"/>
  <c r="AO100" i="9" s="1"/>
  <c r="AN99" i="9"/>
  <c r="AO99" i="9" s="1"/>
  <c r="AN98" i="9"/>
  <c r="AO98" i="9" s="1"/>
  <c r="AN97" i="9"/>
  <c r="AO97" i="9" s="1"/>
  <c r="AN96" i="9"/>
  <c r="AO96" i="9" s="1"/>
  <c r="AN95" i="9"/>
  <c r="AO95" i="9" s="1"/>
  <c r="AN94" i="9"/>
  <c r="AO94" i="9" s="1"/>
  <c r="AN93" i="9"/>
  <c r="AO93" i="9" s="1"/>
  <c r="AN92" i="9"/>
  <c r="AO92" i="9" s="1"/>
  <c r="AN91" i="9"/>
  <c r="AO91" i="9" s="1"/>
  <c r="AN90" i="9"/>
  <c r="AO90" i="9" s="1"/>
  <c r="AN89" i="9"/>
  <c r="AO89" i="9" s="1"/>
  <c r="AN88" i="9"/>
  <c r="AO88" i="9" s="1"/>
  <c r="AN87" i="9"/>
  <c r="AO87" i="9" s="1"/>
  <c r="AN86" i="9"/>
  <c r="AO86" i="9" s="1"/>
  <c r="AN85" i="9"/>
  <c r="AO85" i="9" s="1"/>
  <c r="AN84" i="9"/>
  <c r="AO84" i="9" s="1"/>
  <c r="AN83" i="9"/>
  <c r="AO83" i="9" s="1"/>
  <c r="AN82" i="9"/>
  <c r="AO82" i="9" s="1"/>
  <c r="AN81" i="9"/>
  <c r="AO81" i="9" s="1"/>
  <c r="AN80" i="9"/>
  <c r="AO80" i="9" s="1"/>
  <c r="AN79" i="9"/>
  <c r="AO79" i="9" s="1"/>
  <c r="AN78" i="9"/>
  <c r="AO78" i="9" s="1"/>
  <c r="AN77" i="9"/>
  <c r="AO77" i="9" s="1"/>
  <c r="AN76" i="9"/>
  <c r="AO76" i="9" s="1"/>
  <c r="AN75" i="9"/>
  <c r="AO75" i="9" s="1"/>
  <c r="AN74" i="9"/>
  <c r="AO74" i="9" s="1"/>
  <c r="AN73" i="9"/>
  <c r="AO73" i="9" s="1"/>
  <c r="AN72" i="9"/>
  <c r="AO72" i="9" s="1"/>
  <c r="AN71" i="9"/>
  <c r="AO71" i="9" s="1"/>
  <c r="AN70" i="9"/>
  <c r="AO70" i="9" s="1"/>
  <c r="AN69" i="9"/>
  <c r="AO69" i="9" s="1"/>
  <c r="AN68" i="9"/>
  <c r="AO68" i="9" s="1"/>
  <c r="AN67" i="9"/>
  <c r="AO67" i="9" s="1"/>
  <c r="AN66" i="9"/>
  <c r="AO66" i="9" s="1"/>
  <c r="AN65" i="9"/>
  <c r="AO65" i="9" s="1"/>
  <c r="AN64" i="9"/>
  <c r="AO64" i="9" s="1"/>
  <c r="AN63" i="9"/>
  <c r="AO63" i="9" s="1"/>
  <c r="AN62" i="9"/>
  <c r="AO62" i="9" s="1"/>
  <c r="AN61" i="9"/>
  <c r="AO61" i="9" s="1"/>
  <c r="AN60" i="9"/>
  <c r="AO60" i="9" s="1"/>
  <c r="AN59" i="9"/>
  <c r="AO59" i="9" s="1"/>
  <c r="AN58" i="9"/>
  <c r="AO58" i="9" s="1"/>
  <c r="AN57" i="9"/>
  <c r="AO57" i="9" s="1"/>
  <c r="AN56" i="9"/>
  <c r="AO56" i="9" s="1"/>
  <c r="AN55" i="9"/>
  <c r="AO55" i="9" s="1"/>
  <c r="AN54" i="9"/>
  <c r="AO54" i="9" s="1"/>
  <c r="AN53" i="9"/>
  <c r="AO53" i="9" s="1"/>
  <c r="AN52" i="9"/>
  <c r="AO52" i="9" s="1"/>
  <c r="AN51" i="9"/>
  <c r="AO51" i="9" s="1"/>
  <c r="AN50" i="9"/>
  <c r="AO50" i="9" s="1"/>
  <c r="AN49" i="9"/>
  <c r="AO49" i="9" s="1"/>
  <c r="AN48" i="9"/>
  <c r="AO48" i="9" s="1"/>
  <c r="AN47" i="9"/>
  <c r="AO47" i="9" s="1"/>
  <c r="AN46" i="9"/>
  <c r="AO46" i="9" s="1"/>
  <c r="AN45" i="9"/>
  <c r="AO45" i="9" s="1"/>
  <c r="AN44" i="9"/>
  <c r="AO44" i="9" s="1"/>
  <c r="AN43" i="9"/>
  <c r="AO43" i="9" s="1"/>
  <c r="AN42" i="9"/>
  <c r="AO42" i="9" s="1"/>
  <c r="AN41" i="9"/>
  <c r="AO41" i="9" s="1"/>
  <c r="AN40" i="9"/>
  <c r="AO40" i="9" s="1"/>
  <c r="AN39" i="9"/>
  <c r="AO39" i="9" s="1"/>
  <c r="AN38" i="9"/>
  <c r="AO38" i="9" s="1"/>
  <c r="AN37" i="9"/>
  <c r="AO37" i="9" s="1"/>
  <c r="AN36" i="9"/>
  <c r="AO36" i="9" s="1"/>
  <c r="AN35" i="9"/>
  <c r="AO35" i="9" s="1"/>
  <c r="AN34" i="9"/>
  <c r="AO34" i="9" s="1"/>
  <c r="AN33" i="9"/>
  <c r="AO33" i="9" s="1"/>
  <c r="AN32" i="9"/>
  <c r="AO32" i="9" s="1"/>
  <c r="AN31" i="9"/>
  <c r="AO31" i="9" s="1"/>
  <c r="AN30" i="9"/>
  <c r="AO30" i="9" s="1"/>
  <c r="AN29" i="9"/>
  <c r="AO29" i="9" s="1"/>
  <c r="AN28" i="9"/>
  <c r="AO28" i="9" s="1"/>
  <c r="AN27" i="9"/>
  <c r="AO27" i="9" s="1"/>
  <c r="AN26" i="9"/>
  <c r="AO26" i="9" s="1"/>
  <c r="AN25" i="9"/>
  <c r="AO25" i="9" s="1"/>
  <c r="AN24" i="9"/>
  <c r="AO24" i="9" s="1"/>
  <c r="AN23" i="9"/>
  <c r="AO23" i="9" s="1"/>
  <c r="AN22" i="9"/>
  <c r="AO22" i="9" s="1"/>
  <c r="AN21" i="9"/>
  <c r="AO21" i="9" s="1"/>
  <c r="AN20" i="9"/>
  <c r="AO20" i="9" s="1"/>
  <c r="AN19" i="9"/>
  <c r="AO19" i="9" s="1"/>
  <c r="AN18" i="9"/>
  <c r="AO18" i="9" s="1"/>
  <c r="AN17" i="9"/>
  <c r="AO17" i="9" s="1"/>
  <c r="AN16" i="9"/>
  <c r="AO16" i="9" s="1"/>
  <c r="AN15" i="9"/>
  <c r="AO15" i="9" s="1"/>
  <c r="AN14" i="9"/>
  <c r="AO14" i="9" s="1"/>
  <c r="AN13" i="9"/>
  <c r="AO13" i="9" s="1"/>
  <c r="AN12" i="9"/>
  <c r="AO12" i="9" s="1"/>
  <c r="AN11" i="9"/>
  <c r="AO11" i="9" s="1"/>
  <c r="AN10" i="9"/>
  <c r="AO10" i="9" s="1"/>
  <c r="AN9" i="9"/>
  <c r="AO9" i="9" s="1"/>
  <c r="AN8" i="9"/>
  <c r="AO8" i="9" s="1"/>
  <c r="AN7" i="9"/>
  <c r="AO7" i="9" s="1"/>
  <c r="AN6" i="9"/>
  <c r="AO6" i="9" s="1"/>
  <c r="AN5" i="9"/>
  <c r="AO5" i="9" s="1"/>
  <c r="AN4" i="9"/>
  <c r="AO4" i="9" s="1"/>
  <c r="AM330" i="8"/>
  <c r="AL329" i="8"/>
  <c r="AM329" i="8" s="1"/>
  <c r="AJ332" i="8" s="1"/>
  <c r="AK330" i="8"/>
  <c r="AK329" i="8"/>
  <c r="AN297" i="8"/>
  <c r="AO297" i="8" s="1"/>
  <c r="AN296" i="8"/>
  <c r="AO296" i="8" s="1"/>
  <c r="AN295" i="8"/>
  <c r="AO295" i="8" s="1"/>
  <c r="AN294" i="8"/>
  <c r="AO294" i="8" s="1"/>
  <c r="AN293" i="8"/>
  <c r="AO293" i="8" s="1"/>
  <c r="AN292" i="8"/>
  <c r="AO292" i="8" s="1"/>
  <c r="AN291" i="8"/>
  <c r="AO291" i="8" s="1"/>
  <c r="AN290" i="8"/>
  <c r="AO290" i="8" s="1"/>
  <c r="AN289" i="8"/>
  <c r="AO289" i="8" s="1"/>
  <c r="AN288" i="8"/>
  <c r="AO288" i="8" s="1"/>
  <c r="AN287" i="8"/>
  <c r="AO287" i="8" s="1"/>
  <c r="AN286" i="8"/>
  <c r="AO286" i="8" s="1"/>
  <c r="AN285" i="8"/>
  <c r="AO285" i="8" s="1"/>
  <c r="AN284" i="8"/>
  <c r="AO284" i="8" s="1"/>
  <c r="AN283" i="8"/>
  <c r="AO283" i="8" s="1"/>
  <c r="AN282" i="8"/>
  <c r="AO282" i="8" s="1"/>
  <c r="AN281" i="8"/>
  <c r="AO281" i="8" s="1"/>
  <c r="AN280" i="8"/>
  <c r="AO280" i="8" s="1"/>
  <c r="AN279" i="8"/>
  <c r="AO279" i="8" s="1"/>
  <c r="AN278" i="8"/>
  <c r="AO278" i="8" s="1"/>
  <c r="AN277" i="8"/>
  <c r="AO277" i="8" s="1"/>
  <c r="AN276" i="8"/>
  <c r="AO276" i="8" s="1"/>
  <c r="AN275" i="8"/>
  <c r="AO275" i="8" s="1"/>
  <c r="AN274" i="8"/>
  <c r="AO274" i="8" s="1"/>
  <c r="AN273" i="8"/>
  <c r="AO273" i="8" s="1"/>
  <c r="AN272" i="8"/>
  <c r="AO272" i="8" s="1"/>
  <c r="AN271" i="8"/>
  <c r="AO271" i="8" s="1"/>
  <c r="AN270" i="8"/>
  <c r="AO270" i="8" s="1"/>
  <c r="AN269" i="8"/>
  <c r="AO269" i="8" s="1"/>
  <c r="AN268" i="8"/>
  <c r="AO268" i="8" s="1"/>
  <c r="AN267" i="8"/>
  <c r="AO267" i="8" s="1"/>
  <c r="AN266" i="8"/>
  <c r="AO266" i="8" s="1"/>
  <c r="AN265" i="8"/>
  <c r="AO265" i="8" s="1"/>
  <c r="AN264" i="8"/>
  <c r="AO264" i="8" s="1"/>
  <c r="AN263" i="8"/>
  <c r="AO263" i="8" s="1"/>
  <c r="AN262" i="8"/>
  <c r="AO262" i="8" s="1"/>
  <c r="AN261" i="8"/>
  <c r="AO261" i="8" s="1"/>
  <c r="AN260" i="8"/>
  <c r="AO260" i="8" s="1"/>
  <c r="AN259" i="8"/>
  <c r="AO259" i="8" s="1"/>
  <c r="AN258" i="8"/>
  <c r="AO258" i="8" s="1"/>
  <c r="AN257" i="8"/>
  <c r="AO257" i="8" s="1"/>
  <c r="AN256" i="8"/>
  <c r="AO256" i="8" s="1"/>
  <c r="AN255" i="8"/>
  <c r="AO255" i="8" s="1"/>
  <c r="AN254" i="8"/>
  <c r="AO254" i="8" s="1"/>
  <c r="AN253" i="8"/>
  <c r="AO253" i="8" s="1"/>
  <c r="AN252" i="8"/>
  <c r="AO252" i="8" s="1"/>
  <c r="AN251" i="8"/>
  <c r="AO251" i="8" s="1"/>
  <c r="AN250" i="8"/>
  <c r="AO250" i="8" s="1"/>
  <c r="AN249" i="8"/>
  <c r="AO249" i="8" s="1"/>
  <c r="AN248" i="8"/>
  <c r="AO248" i="8" s="1"/>
  <c r="AN247" i="8"/>
  <c r="AO247" i="8" s="1"/>
  <c r="AN246" i="8"/>
  <c r="AO246" i="8" s="1"/>
  <c r="AN245" i="8"/>
  <c r="AO245" i="8" s="1"/>
  <c r="AN244" i="8"/>
  <c r="AO244" i="8" s="1"/>
  <c r="AN243" i="8"/>
  <c r="AO243" i="8" s="1"/>
  <c r="AN242" i="8"/>
  <c r="AO242" i="8" s="1"/>
  <c r="AN241" i="8"/>
  <c r="AO241" i="8" s="1"/>
  <c r="AN240" i="8"/>
  <c r="AO240" i="8" s="1"/>
  <c r="AN239" i="8"/>
  <c r="AO239" i="8" s="1"/>
  <c r="AN238" i="8"/>
  <c r="AO238" i="8" s="1"/>
  <c r="AN237" i="8"/>
  <c r="AO237" i="8" s="1"/>
  <c r="AN236" i="8"/>
  <c r="AO236" i="8" s="1"/>
  <c r="AN235" i="8"/>
  <c r="AO235" i="8" s="1"/>
  <c r="AN234" i="8"/>
  <c r="AO234" i="8" s="1"/>
  <c r="AN233" i="8"/>
  <c r="AO233" i="8" s="1"/>
  <c r="AN232" i="8"/>
  <c r="AO232" i="8" s="1"/>
  <c r="AN231" i="8"/>
  <c r="AO231" i="8" s="1"/>
  <c r="AN230" i="8"/>
  <c r="AO230" i="8" s="1"/>
  <c r="AN229" i="8"/>
  <c r="AO229" i="8" s="1"/>
  <c r="AN228" i="8"/>
  <c r="AO228" i="8" s="1"/>
  <c r="AN227" i="8"/>
  <c r="AO227" i="8" s="1"/>
  <c r="AN226" i="8"/>
  <c r="AO226" i="8" s="1"/>
  <c r="AN225" i="8"/>
  <c r="AO225" i="8" s="1"/>
  <c r="AN224" i="8"/>
  <c r="AO224" i="8" s="1"/>
  <c r="AN223" i="8"/>
  <c r="AO223" i="8" s="1"/>
  <c r="AN222" i="8"/>
  <c r="AO222" i="8" s="1"/>
  <c r="AN221" i="8"/>
  <c r="AO221" i="8" s="1"/>
  <c r="AN220" i="8"/>
  <c r="AO220" i="8" s="1"/>
  <c r="AN219" i="8"/>
  <c r="AO219" i="8" s="1"/>
  <c r="AN218" i="8"/>
  <c r="AO218" i="8" s="1"/>
  <c r="AN217" i="8"/>
  <c r="AO217" i="8" s="1"/>
  <c r="AN216" i="8"/>
  <c r="AO216" i="8" s="1"/>
  <c r="AN215" i="8"/>
  <c r="AO215" i="8" s="1"/>
  <c r="AN214" i="8"/>
  <c r="AO214" i="8" s="1"/>
  <c r="AN213" i="8"/>
  <c r="AO213" i="8" s="1"/>
  <c r="AN212" i="8"/>
  <c r="AO212" i="8" s="1"/>
  <c r="AN211" i="8"/>
  <c r="AO211" i="8" s="1"/>
  <c r="AN210" i="8"/>
  <c r="AO210" i="8" s="1"/>
  <c r="AN209" i="8"/>
  <c r="AO209" i="8" s="1"/>
  <c r="AN208" i="8"/>
  <c r="AO208" i="8" s="1"/>
  <c r="AN207" i="8"/>
  <c r="AO207" i="8" s="1"/>
  <c r="AN206" i="8"/>
  <c r="AO206" i="8" s="1"/>
  <c r="AN205" i="8"/>
  <c r="AO205" i="8" s="1"/>
  <c r="AN204" i="8"/>
  <c r="AO204" i="8" s="1"/>
  <c r="AN203" i="8"/>
  <c r="AO203" i="8" s="1"/>
  <c r="AN202" i="8"/>
  <c r="AO202" i="8" s="1"/>
  <c r="AN201" i="8"/>
  <c r="AO201" i="8" s="1"/>
  <c r="AN200" i="8"/>
  <c r="AO200" i="8" s="1"/>
  <c r="AN199" i="8"/>
  <c r="AO199" i="8" s="1"/>
  <c r="AN198" i="8"/>
  <c r="AO198" i="8" s="1"/>
  <c r="AN197" i="8"/>
  <c r="AO197" i="8" s="1"/>
  <c r="AN196" i="8"/>
  <c r="AO196" i="8" s="1"/>
  <c r="AN195" i="8"/>
  <c r="AO195" i="8" s="1"/>
  <c r="AN194" i="8"/>
  <c r="AO194" i="8" s="1"/>
  <c r="AN193" i="8"/>
  <c r="AO193" i="8" s="1"/>
  <c r="AN192" i="8"/>
  <c r="AO192" i="8" s="1"/>
  <c r="AN191" i="8"/>
  <c r="AO191" i="8" s="1"/>
  <c r="AN190" i="8"/>
  <c r="AO190" i="8" s="1"/>
  <c r="AN189" i="8"/>
  <c r="AO189" i="8" s="1"/>
  <c r="AN188" i="8"/>
  <c r="AO188" i="8" s="1"/>
  <c r="AN187" i="8"/>
  <c r="AO187" i="8" s="1"/>
  <c r="AN186" i="8"/>
  <c r="AO186" i="8" s="1"/>
  <c r="AN185" i="8"/>
  <c r="AO185" i="8" s="1"/>
  <c r="AN184" i="8"/>
  <c r="AO184" i="8" s="1"/>
  <c r="AN183" i="8"/>
  <c r="AO183" i="8" s="1"/>
  <c r="AN182" i="8"/>
  <c r="AO182" i="8" s="1"/>
  <c r="AN181" i="8"/>
  <c r="AO181" i="8" s="1"/>
  <c r="AN180" i="8"/>
  <c r="AO180" i="8" s="1"/>
  <c r="AN179" i="8"/>
  <c r="AO179" i="8" s="1"/>
  <c r="AN178" i="8"/>
  <c r="AO178" i="8" s="1"/>
  <c r="AN177" i="8"/>
  <c r="AO177" i="8" s="1"/>
  <c r="AN176" i="8"/>
  <c r="AO176" i="8" s="1"/>
  <c r="AN175" i="8"/>
  <c r="AO175" i="8" s="1"/>
  <c r="AN174" i="8"/>
  <c r="AO174" i="8" s="1"/>
  <c r="AN173" i="8"/>
  <c r="AO173" i="8" s="1"/>
  <c r="AN172" i="8"/>
  <c r="AO172" i="8" s="1"/>
  <c r="AN171" i="8"/>
  <c r="AO171" i="8" s="1"/>
  <c r="AN170" i="8"/>
  <c r="AO170" i="8" s="1"/>
  <c r="AN169" i="8"/>
  <c r="AO169" i="8" s="1"/>
  <c r="AN168" i="8"/>
  <c r="AO168" i="8" s="1"/>
  <c r="AN167" i="8"/>
  <c r="AO167" i="8" s="1"/>
  <c r="AN166" i="8"/>
  <c r="AO166" i="8" s="1"/>
  <c r="AN165" i="8"/>
  <c r="AO165" i="8" s="1"/>
  <c r="AN164" i="8"/>
  <c r="AO164" i="8" s="1"/>
  <c r="AN163" i="8"/>
  <c r="AO163" i="8" s="1"/>
  <c r="AN162" i="8"/>
  <c r="AO162" i="8" s="1"/>
  <c r="AN161" i="8"/>
  <c r="AO161" i="8" s="1"/>
  <c r="AN160" i="8"/>
  <c r="AO160" i="8" s="1"/>
  <c r="AN159" i="8"/>
  <c r="AO159" i="8" s="1"/>
  <c r="AN158" i="8"/>
  <c r="AO158" i="8" s="1"/>
  <c r="AN157" i="8"/>
  <c r="AO157" i="8" s="1"/>
  <c r="AN156" i="8"/>
  <c r="AO156" i="8" s="1"/>
  <c r="AN155" i="8"/>
  <c r="AO155" i="8" s="1"/>
  <c r="AN154" i="8"/>
  <c r="AO154" i="8" s="1"/>
  <c r="AN153" i="8"/>
  <c r="AO153" i="8" s="1"/>
  <c r="AN152" i="8"/>
  <c r="AO152" i="8" s="1"/>
  <c r="AN151" i="8"/>
  <c r="AO151" i="8" s="1"/>
  <c r="AN150" i="8"/>
  <c r="AO150" i="8" s="1"/>
  <c r="AN149" i="8"/>
  <c r="AO149" i="8" s="1"/>
  <c r="AN148" i="8"/>
  <c r="AO148" i="8" s="1"/>
  <c r="AN147" i="8"/>
  <c r="AO147" i="8" s="1"/>
  <c r="AN146" i="8"/>
  <c r="AO146" i="8" s="1"/>
  <c r="AN145" i="8"/>
  <c r="AO145" i="8" s="1"/>
  <c r="AN144" i="8"/>
  <c r="AO144" i="8" s="1"/>
  <c r="AN143" i="8"/>
  <c r="AO143" i="8" s="1"/>
  <c r="AN142" i="8"/>
  <c r="AO142" i="8" s="1"/>
  <c r="AN141" i="8"/>
  <c r="AO141" i="8" s="1"/>
  <c r="AN140" i="8"/>
  <c r="AO140" i="8" s="1"/>
  <c r="AN139" i="8"/>
  <c r="AO139" i="8" s="1"/>
  <c r="AN138" i="8"/>
  <c r="AO138" i="8" s="1"/>
  <c r="AN137" i="8"/>
  <c r="AO137" i="8" s="1"/>
  <c r="AN136" i="8"/>
  <c r="AO136" i="8" s="1"/>
  <c r="AN135" i="8"/>
  <c r="AO135" i="8" s="1"/>
  <c r="AN134" i="8"/>
  <c r="AO134" i="8" s="1"/>
  <c r="AN133" i="8"/>
  <c r="AO133" i="8" s="1"/>
  <c r="AN132" i="8"/>
  <c r="AO132" i="8" s="1"/>
  <c r="AN131" i="8"/>
  <c r="AO131" i="8" s="1"/>
  <c r="AN130" i="8"/>
  <c r="AO130" i="8" s="1"/>
  <c r="AN129" i="8"/>
  <c r="AO129" i="8" s="1"/>
  <c r="AN128" i="8"/>
  <c r="AO128" i="8" s="1"/>
  <c r="AN127" i="8"/>
  <c r="AO127" i="8" s="1"/>
  <c r="AN126" i="8"/>
  <c r="AO126" i="8" s="1"/>
  <c r="AN125" i="8"/>
  <c r="AO125" i="8" s="1"/>
  <c r="AN124" i="8"/>
  <c r="AO124" i="8" s="1"/>
  <c r="AN123" i="8"/>
  <c r="AO123" i="8" s="1"/>
  <c r="AN122" i="8"/>
  <c r="AO122" i="8" s="1"/>
  <c r="AN121" i="8"/>
  <c r="AO121" i="8" s="1"/>
  <c r="AN120" i="8"/>
  <c r="AO120" i="8" s="1"/>
  <c r="AN119" i="8"/>
  <c r="AO119" i="8" s="1"/>
  <c r="AN118" i="8"/>
  <c r="AO118" i="8" s="1"/>
  <c r="AN117" i="8"/>
  <c r="AO117" i="8" s="1"/>
  <c r="AN116" i="8"/>
  <c r="AO116" i="8" s="1"/>
  <c r="AN115" i="8"/>
  <c r="AO115" i="8" s="1"/>
  <c r="AN114" i="8"/>
  <c r="AO114" i="8" s="1"/>
  <c r="AN113" i="8"/>
  <c r="AO113" i="8" s="1"/>
  <c r="AN112" i="8"/>
  <c r="AO112" i="8" s="1"/>
  <c r="AN111" i="8"/>
  <c r="AO111" i="8" s="1"/>
  <c r="AN110" i="8"/>
  <c r="AO110" i="8" s="1"/>
  <c r="AN109" i="8"/>
  <c r="AO109" i="8" s="1"/>
  <c r="AN108" i="8"/>
  <c r="AO108" i="8" s="1"/>
  <c r="AN107" i="8"/>
  <c r="AO107" i="8" s="1"/>
  <c r="AN106" i="8"/>
  <c r="AO106" i="8" s="1"/>
  <c r="AN105" i="8"/>
  <c r="AO105" i="8" s="1"/>
  <c r="AN104" i="8"/>
  <c r="AO104" i="8" s="1"/>
  <c r="AN103" i="8"/>
  <c r="AO103" i="8" s="1"/>
  <c r="AN102" i="8"/>
  <c r="AO102" i="8" s="1"/>
  <c r="AN101" i="8"/>
  <c r="AO101" i="8" s="1"/>
  <c r="AN100" i="8"/>
  <c r="AO100" i="8" s="1"/>
  <c r="AN99" i="8"/>
  <c r="AO99" i="8" s="1"/>
  <c r="AN98" i="8"/>
  <c r="AO98" i="8" s="1"/>
  <c r="AN97" i="8"/>
  <c r="AO97" i="8" s="1"/>
  <c r="AN96" i="8"/>
  <c r="AO96" i="8" s="1"/>
  <c r="AN95" i="8"/>
  <c r="AO95" i="8" s="1"/>
  <c r="AN94" i="8"/>
  <c r="AO94" i="8" s="1"/>
  <c r="AN93" i="8"/>
  <c r="AO93" i="8" s="1"/>
  <c r="AN92" i="8"/>
  <c r="AO92" i="8" s="1"/>
  <c r="AN91" i="8"/>
  <c r="AO91" i="8" s="1"/>
  <c r="AN90" i="8"/>
  <c r="AO90" i="8" s="1"/>
  <c r="AN89" i="8"/>
  <c r="AO89" i="8" s="1"/>
  <c r="AN88" i="8"/>
  <c r="AO88" i="8" s="1"/>
  <c r="AN87" i="8"/>
  <c r="AO87" i="8" s="1"/>
  <c r="AN86" i="8"/>
  <c r="AO86" i="8" s="1"/>
  <c r="AN85" i="8"/>
  <c r="AO85" i="8" s="1"/>
  <c r="AN84" i="8"/>
  <c r="AO84" i="8" s="1"/>
  <c r="AN83" i="8"/>
  <c r="AO83" i="8" s="1"/>
  <c r="AN82" i="8"/>
  <c r="AO82" i="8" s="1"/>
  <c r="AN81" i="8"/>
  <c r="AO81" i="8" s="1"/>
  <c r="AN80" i="8"/>
  <c r="AO80" i="8" s="1"/>
  <c r="AN79" i="8"/>
  <c r="AO79" i="8" s="1"/>
  <c r="AN78" i="8"/>
  <c r="AO78" i="8" s="1"/>
  <c r="AN77" i="8"/>
  <c r="AO77" i="8" s="1"/>
  <c r="AN76" i="8"/>
  <c r="AO76" i="8" s="1"/>
  <c r="AN75" i="8"/>
  <c r="AO75" i="8" s="1"/>
  <c r="AN74" i="8"/>
  <c r="AO74" i="8" s="1"/>
  <c r="AN73" i="8"/>
  <c r="AO73" i="8" s="1"/>
  <c r="AN72" i="8"/>
  <c r="AO72" i="8" s="1"/>
  <c r="AN71" i="8"/>
  <c r="AO71" i="8" s="1"/>
  <c r="AN70" i="8"/>
  <c r="AO70" i="8" s="1"/>
  <c r="AN69" i="8"/>
  <c r="AO69" i="8" s="1"/>
  <c r="AN68" i="8"/>
  <c r="AO68" i="8" s="1"/>
  <c r="AN67" i="8"/>
  <c r="AO67" i="8" s="1"/>
  <c r="AN66" i="8"/>
  <c r="AO66" i="8" s="1"/>
  <c r="AN65" i="8"/>
  <c r="AO65" i="8" s="1"/>
  <c r="AN64" i="8"/>
  <c r="AO64" i="8" s="1"/>
  <c r="AN63" i="8"/>
  <c r="AO63" i="8" s="1"/>
  <c r="AN62" i="8"/>
  <c r="AO62" i="8" s="1"/>
  <c r="AN61" i="8"/>
  <c r="AO61" i="8" s="1"/>
  <c r="AN60" i="8"/>
  <c r="AO60" i="8" s="1"/>
  <c r="AN59" i="8"/>
  <c r="AO59" i="8" s="1"/>
  <c r="AN58" i="8"/>
  <c r="AO58" i="8" s="1"/>
  <c r="AN57" i="8"/>
  <c r="AO57" i="8" s="1"/>
  <c r="AN56" i="8"/>
  <c r="AO56" i="8" s="1"/>
  <c r="AN55" i="8"/>
  <c r="AO55" i="8" s="1"/>
  <c r="AN54" i="8"/>
  <c r="AO54" i="8" s="1"/>
  <c r="AN53" i="8"/>
  <c r="AO53" i="8" s="1"/>
  <c r="AN52" i="8"/>
  <c r="AO52" i="8" s="1"/>
  <c r="AN51" i="8"/>
  <c r="AO51" i="8" s="1"/>
  <c r="AN50" i="8"/>
  <c r="AO50" i="8" s="1"/>
  <c r="AN49" i="8"/>
  <c r="AO49" i="8" s="1"/>
  <c r="AN48" i="8"/>
  <c r="AO48" i="8" s="1"/>
  <c r="AN47" i="8"/>
  <c r="AO47" i="8" s="1"/>
  <c r="AN46" i="8"/>
  <c r="AO46" i="8" s="1"/>
  <c r="AN45" i="8"/>
  <c r="AO45" i="8" s="1"/>
  <c r="AN44" i="8"/>
  <c r="AO44" i="8" s="1"/>
  <c r="AN43" i="8"/>
  <c r="AO43" i="8" s="1"/>
  <c r="AN42" i="8"/>
  <c r="AO42" i="8" s="1"/>
  <c r="AN41" i="8"/>
  <c r="AO41" i="8" s="1"/>
  <c r="AN40" i="8"/>
  <c r="AO40" i="8" s="1"/>
  <c r="AN39" i="8"/>
  <c r="AO39" i="8" s="1"/>
  <c r="AN38" i="8"/>
  <c r="AO38" i="8" s="1"/>
  <c r="AN37" i="8"/>
  <c r="AO37" i="8" s="1"/>
  <c r="AN36" i="8"/>
  <c r="AO36" i="8" s="1"/>
  <c r="AN35" i="8"/>
  <c r="AO35" i="8" s="1"/>
  <c r="AN34" i="8"/>
  <c r="AO34" i="8" s="1"/>
  <c r="AN33" i="8"/>
  <c r="AO33" i="8" s="1"/>
  <c r="AN32" i="8"/>
  <c r="AO32" i="8" s="1"/>
  <c r="AN31" i="8"/>
  <c r="AO31" i="8" s="1"/>
  <c r="AN30" i="8"/>
  <c r="AO30" i="8" s="1"/>
  <c r="AN29" i="8"/>
  <c r="AO29" i="8" s="1"/>
  <c r="AN28" i="8"/>
  <c r="AO28" i="8" s="1"/>
  <c r="AN27" i="8"/>
  <c r="AO27" i="8" s="1"/>
  <c r="AN26" i="8"/>
  <c r="AO26" i="8" s="1"/>
  <c r="AN25" i="8"/>
  <c r="AO25" i="8" s="1"/>
  <c r="AN24" i="8"/>
  <c r="AO24" i="8" s="1"/>
  <c r="AN23" i="8"/>
  <c r="AO23" i="8" s="1"/>
  <c r="AN22" i="8"/>
  <c r="AO22" i="8" s="1"/>
  <c r="AN21" i="8"/>
  <c r="AO21" i="8" s="1"/>
  <c r="AN20" i="8"/>
  <c r="AO20" i="8" s="1"/>
  <c r="AN19" i="8"/>
  <c r="AO19" i="8" s="1"/>
  <c r="AN18" i="8"/>
  <c r="AO18" i="8" s="1"/>
  <c r="AN17" i="8"/>
  <c r="AO17" i="8" s="1"/>
  <c r="AN16" i="8"/>
  <c r="AO16" i="8" s="1"/>
  <c r="AN15" i="8"/>
  <c r="AO15" i="8" s="1"/>
  <c r="AN14" i="8"/>
  <c r="AO14" i="8" s="1"/>
  <c r="AN13" i="8"/>
  <c r="AO13" i="8" s="1"/>
  <c r="AN12" i="8"/>
  <c r="AO12" i="8" s="1"/>
  <c r="AN11" i="8"/>
  <c r="AO11" i="8" s="1"/>
  <c r="AN10" i="8"/>
  <c r="AO10" i="8" s="1"/>
  <c r="AN9" i="8"/>
  <c r="AO9" i="8" s="1"/>
  <c r="AN8" i="8"/>
  <c r="AO8" i="8" s="1"/>
  <c r="AN7" i="8"/>
  <c r="AO7" i="8" s="1"/>
  <c r="AN6" i="8"/>
  <c r="AO6" i="8" s="1"/>
  <c r="AN5" i="8"/>
  <c r="AO5" i="8" s="1"/>
  <c r="AO4" i="8"/>
  <c r="AN4" i="8"/>
  <c r="Q306" i="9"/>
  <c r="P306" i="9"/>
  <c r="L306" i="9"/>
  <c r="G306" i="9"/>
  <c r="F306" i="9"/>
  <c r="P305" i="9"/>
  <c r="Q305" i="9" s="1"/>
  <c r="L305" i="9"/>
  <c r="G305" i="9"/>
  <c r="F305" i="9"/>
  <c r="P304" i="9"/>
  <c r="Q304" i="9" s="1"/>
  <c r="G304" i="9"/>
  <c r="F304" i="9"/>
  <c r="L304" i="9" s="1"/>
  <c r="Q303" i="9"/>
  <c r="P303" i="9"/>
  <c r="G303" i="9"/>
  <c r="F303" i="9"/>
  <c r="L303" i="9" s="1"/>
  <c r="Q306" i="8"/>
  <c r="Y306" i="8" s="1"/>
  <c r="P306" i="8"/>
  <c r="L306" i="8"/>
  <c r="G306" i="8"/>
  <c r="F306" i="8"/>
  <c r="P305" i="8"/>
  <c r="T305" i="8" s="1"/>
  <c r="W305" i="8" s="1"/>
  <c r="L305" i="8"/>
  <c r="G305" i="8"/>
  <c r="F305" i="8"/>
  <c r="P304" i="8"/>
  <c r="Q304" i="8" s="1"/>
  <c r="Z304" i="8" s="1"/>
  <c r="G304" i="8"/>
  <c r="F304" i="8"/>
  <c r="L304" i="8" s="1"/>
  <c r="Q303" i="8"/>
  <c r="Y303" i="8" s="1"/>
  <c r="P303" i="8"/>
  <c r="G303" i="8"/>
  <c r="F303" i="8"/>
  <c r="L303" i="8" s="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3" i="11"/>
  <c r="P306" i="11"/>
  <c r="Q306" i="11" s="1"/>
  <c r="T306" i="11" s="1"/>
  <c r="U306" i="11" s="1"/>
  <c r="P305" i="11"/>
  <c r="Q305" i="11" s="1"/>
  <c r="T305" i="11" s="1"/>
  <c r="U305" i="11" s="1"/>
  <c r="P304" i="11"/>
  <c r="Q304" i="11" s="1"/>
  <c r="T304" i="11" s="1"/>
  <c r="U304" i="11" s="1"/>
  <c r="P303" i="11"/>
  <c r="Q303" i="11" s="1"/>
  <c r="T303" i="11" s="1"/>
  <c r="U303" i="11" s="1"/>
  <c r="F306" i="11"/>
  <c r="L306" i="11" s="1"/>
  <c r="F305" i="11"/>
  <c r="L305" i="11" s="1"/>
  <c r="F304" i="11"/>
  <c r="L304" i="11" s="1"/>
  <c r="F303" i="11"/>
  <c r="L303" i="11" s="1"/>
  <c r="G306" i="11"/>
  <c r="G305" i="11"/>
  <c r="G304" i="11"/>
  <c r="G303" i="11"/>
  <c r="Y3" i="11"/>
  <c r="V301" i="11"/>
  <c r="V299" i="11"/>
  <c r="V289" i="11"/>
  <c r="V288" i="11"/>
  <c r="V286" i="11"/>
  <c r="V284" i="11"/>
  <c r="V283" i="11"/>
  <c r="V282" i="11"/>
  <c r="V281" i="11"/>
  <c r="V280" i="11"/>
  <c r="V262" i="11"/>
  <c r="V260" i="11"/>
  <c r="V259" i="11"/>
  <c r="V258" i="11"/>
  <c r="V254" i="11"/>
  <c r="V251" i="11"/>
  <c r="V247" i="11"/>
  <c r="V245" i="11"/>
  <c r="V239" i="11"/>
  <c r="V238" i="11"/>
  <c r="V236" i="11"/>
  <c r="V232" i="11"/>
  <c r="V231" i="11"/>
  <c r="V230" i="11"/>
  <c r="V223" i="11"/>
  <c r="V222" i="11"/>
  <c r="V221" i="11"/>
  <c r="V220" i="11"/>
  <c r="V219" i="11"/>
  <c r="V218" i="11"/>
  <c r="V217" i="11"/>
  <c r="V216" i="11"/>
  <c r="V215" i="11"/>
  <c r="V214" i="11"/>
  <c r="V212" i="11"/>
  <c r="V210" i="11"/>
  <c r="V208" i="11"/>
  <c r="V207" i="11"/>
  <c r="V206" i="11"/>
  <c r="V205" i="11"/>
  <c r="V204" i="11"/>
  <c r="V202" i="11"/>
  <c r="V200" i="11"/>
  <c r="V197" i="11"/>
  <c r="V194" i="11"/>
  <c r="V193" i="11"/>
  <c r="V192" i="11"/>
  <c r="V191" i="11"/>
  <c r="V189" i="11"/>
  <c r="V182" i="11"/>
  <c r="V180" i="11"/>
  <c r="V178" i="11"/>
  <c r="V177" i="11"/>
  <c r="V176" i="11"/>
  <c r="V175" i="11"/>
  <c r="V174" i="11"/>
  <c r="V173" i="11"/>
  <c r="V172" i="11"/>
  <c r="V171" i="11"/>
  <c r="V170" i="11"/>
  <c r="V164" i="11"/>
  <c r="V162" i="11"/>
  <c r="V159" i="11"/>
  <c r="V157" i="11"/>
  <c r="V156" i="11"/>
  <c r="V155" i="11"/>
  <c r="V154" i="11"/>
  <c r="V152" i="11"/>
  <c r="V150" i="11"/>
  <c r="V149" i="11"/>
  <c r="V148" i="11"/>
  <c r="V144" i="11"/>
  <c r="V143" i="11"/>
  <c r="V139" i="11"/>
  <c r="V135" i="11"/>
  <c r="V133" i="11"/>
  <c r="V127" i="11"/>
  <c r="V126" i="11"/>
  <c r="V117" i="11"/>
  <c r="V109" i="11"/>
  <c r="V108" i="11"/>
  <c r="V103" i="11"/>
  <c r="V102" i="11"/>
  <c r="V100" i="11"/>
  <c r="V99" i="11"/>
  <c r="V94" i="11"/>
  <c r="V91" i="11"/>
  <c r="V89" i="11"/>
  <c r="V87" i="11"/>
  <c r="V85" i="11"/>
  <c r="V84" i="11"/>
  <c r="V83" i="11"/>
  <c r="V81" i="11"/>
  <c r="V80" i="11"/>
  <c r="V76" i="11"/>
  <c r="V74" i="11"/>
  <c r="V72" i="11"/>
  <c r="V68" i="11"/>
  <c r="V67" i="11"/>
  <c r="V61" i="11"/>
  <c r="V60" i="11"/>
  <c r="V57" i="11"/>
  <c r="V54" i="11"/>
  <c r="V53" i="11"/>
  <c r="V51" i="11"/>
  <c r="V50" i="11"/>
  <c r="V49" i="11"/>
  <c r="V46" i="11"/>
  <c r="V45" i="11"/>
  <c r="V42" i="11"/>
  <c r="V41" i="11"/>
  <c r="V39" i="11"/>
  <c r="V37" i="11"/>
  <c r="V35" i="11"/>
  <c r="V33" i="11"/>
  <c r="V32" i="11"/>
  <c r="V31" i="11"/>
  <c r="V25" i="11"/>
  <c r="V22" i="11"/>
  <c r="V21" i="11"/>
  <c r="V15" i="11"/>
  <c r="V12" i="11"/>
  <c r="K320" i="11"/>
  <c r="I320" i="11"/>
  <c r="X318" i="11"/>
  <c r="X317" i="11"/>
  <c r="X316" i="11"/>
  <c r="X315" i="11"/>
  <c r="X314" i="11"/>
  <c r="X313" i="11"/>
  <c r="X312" i="11"/>
  <c r="X311" i="11"/>
  <c r="X310" i="11"/>
  <c r="X309" i="11"/>
  <c r="X308" i="11"/>
  <c r="X307" i="11"/>
  <c r="P302" i="11"/>
  <c r="G302" i="11"/>
  <c r="F302" i="11"/>
  <c r="L302" i="11" s="1"/>
  <c r="P301" i="11"/>
  <c r="G301" i="11"/>
  <c r="F301" i="11"/>
  <c r="L301" i="11" s="1"/>
  <c r="P300" i="11"/>
  <c r="G300" i="11"/>
  <c r="F300" i="11"/>
  <c r="L300" i="11" s="1"/>
  <c r="P299" i="11"/>
  <c r="G299" i="11"/>
  <c r="F299" i="11"/>
  <c r="L299" i="11" s="1"/>
  <c r="P298" i="11"/>
  <c r="G298" i="11"/>
  <c r="F298" i="11"/>
  <c r="L298" i="11" s="1"/>
  <c r="P297" i="11"/>
  <c r="G297" i="11"/>
  <c r="F297" i="11"/>
  <c r="L297" i="11" s="1"/>
  <c r="P296" i="11"/>
  <c r="G296" i="11"/>
  <c r="F296" i="11"/>
  <c r="L296" i="11" s="1"/>
  <c r="P295" i="11"/>
  <c r="G295" i="11"/>
  <c r="F295" i="11"/>
  <c r="L295" i="11" s="1"/>
  <c r="P294" i="11"/>
  <c r="G294" i="11"/>
  <c r="F294" i="11"/>
  <c r="L294" i="11" s="1"/>
  <c r="P293" i="11"/>
  <c r="G293" i="11"/>
  <c r="F293" i="11"/>
  <c r="L293" i="11" s="1"/>
  <c r="P292" i="11"/>
  <c r="G292" i="11"/>
  <c r="F292" i="11"/>
  <c r="L292" i="11" s="1"/>
  <c r="P291" i="11"/>
  <c r="G291" i="11"/>
  <c r="F291" i="11"/>
  <c r="L291" i="11" s="1"/>
  <c r="P290" i="11"/>
  <c r="G290" i="11"/>
  <c r="F290" i="11"/>
  <c r="L290" i="11" s="1"/>
  <c r="P289" i="11"/>
  <c r="G289" i="11"/>
  <c r="F289" i="11"/>
  <c r="L289" i="11" s="1"/>
  <c r="P288" i="11"/>
  <c r="G288" i="11"/>
  <c r="F288" i="11"/>
  <c r="L288" i="11" s="1"/>
  <c r="P287" i="11"/>
  <c r="G287" i="11"/>
  <c r="F287" i="11"/>
  <c r="L287" i="11" s="1"/>
  <c r="P286" i="11"/>
  <c r="G286" i="11"/>
  <c r="F286" i="11"/>
  <c r="L286" i="11" s="1"/>
  <c r="P285" i="11"/>
  <c r="G285" i="11"/>
  <c r="F285" i="11"/>
  <c r="L285" i="11" s="1"/>
  <c r="P284" i="11"/>
  <c r="G284" i="11"/>
  <c r="F284" i="11"/>
  <c r="L284" i="11" s="1"/>
  <c r="P283" i="11"/>
  <c r="G283" i="11"/>
  <c r="F283" i="11"/>
  <c r="L283" i="11" s="1"/>
  <c r="P282" i="11"/>
  <c r="G282" i="11"/>
  <c r="F282" i="11"/>
  <c r="L282" i="11" s="1"/>
  <c r="P281" i="11"/>
  <c r="G281" i="11"/>
  <c r="F281" i="11"/>
  <c r="L281" i="11" s="1"/>
  <c r="P280" i="11"/>
  <c r="G280" i="11"/>
  <c r="F280" i="11"/>
  <c r="L280" i="11" s="1"/>
  <c r="P279" i="11"/>
  <c r="G279" i="11"/>
  <c r="F279" i="11"/>
  <c r="L279" i="11" s="1"/>
  <c r="P278" i="11"/>
  <c r="G278" i="11"/>
  <c r="F278" i="11"/>
  <c r="L278" i="11" s="1"/>
  <c r="P277" i="11"/>
  <c r="G277" i="11"/>
  <c r="F277" i="11"/>
  <c r="L277" i="11" s="1"/>
  <c r="P276" i="11"/>
  <c r="G276" i="11"/>
  <c r="F276" i="11"/>
  <c r="L276" i="11" s="1"/>
  <c r="P275" i="11"/>
  <c r="G275" i="11"/>
  <c r="F275" i="11"/>
  <c r="L275" i="11" s="1"/>
  <c r="P274" i="11"/>
  <c r="G274" i="11"/>
  <c r="F274" i="11"/>
  <c r="L274" i="11" s="1"/>
  <c r="P273" i="11"/>
  <c r="G273" i="11"/>
  <c r="F273" i="11"/>
  <c r="L273" i="11" s="1"/>
  <c r="P272" i="11"/>
  <c r="G272" i="11"/>
  <c r="F272" i="11"/>
  <c r="L272" i="11" s="1"/>
  <c r="P271" i="11"/>
  <c r="G271" i="11"/>
  <c r="F271" i="11"/>
  <c r="L271" i="11" s="1"/>
  <c r="P270" i="11"/>
  <c r="G270" i="11"/>
  <c r="F270" i="11"/>
  <c r="L270" i="11" s="1"/>
  <c r="P269" i="11"/>
  <c r="G269" i="11"/>
  <c r="F269" i="11"/>
  <c r="L269" i="11" s="1"/>
  <c r="P268" i="11"/>
  <c r="G268" i="11"/>
  <c r="F268" i="11"/>
  <c r="L268" i="11" s="1"/>
  <c r="P267" i="11"/>
  <c r="G267" i="11"/>
  <c r="F267" i="11"/>
  <c r="L267" i="11" s="1"/>
  <c r="P266" i="11"/>
  <c r="G266" i="11"/>
  <c r="F266" i="11"/>
  <c r="L266" i="11" s="1"/>
  <c r="P265" i="11"/>
  <c r="G265" i="11"/>
  <c r="F265" i="11"/>
  <c r="L265" i="11" s="1"/>
  <c r="P264" i="11"/>
  <c r="G264" i="11"/>
  <c r="F264" i="11"/>
  <c r="L264" i="11" s="1"/>
  <c r="P263" i="11"/>
  <c r="G263" i="11"/>
  <c r="F263" i="11"/>
  <c r="L263" i="11" s="1"/>
  <c r="P262" i="11"/>
  <c r="G262" i="11"/>
  <c r="F262" i="11"/>
  <c r="L262" i="11" s="1"/>
  <c r="P261" i="11"/>
  <c r="G261" i="11"/>
  <c r="F261" i="11"/>
  <c r="L261" i="11" s="1"/>
  <c r="P260" i="11"/>
  <c r="G260" i="11"/>
  <c r="F260" i="11"/>
  <c r="L260" i="11" s="1"/>
  <c r="P259" i="11"/>
  <c r="G259" i="11"/>
  <c r="F259" i="11"/>
  <c r="L259" i="11" s="1"/>
  <c r="P258" i="11"/>
  <c r="G258" i="11"/>
  <c r="F258" i="11"/>
  <c r="L258" i="11" s="1"/>
  <c r="P257" i="11"/>
  <c r="G257" i="11"/>
  <c r="F257" i="11"/>
  <c r="L257" i="11" s="1"/>
  <c r="P256" i="11"/>
  <c r="G256" i="11"/>
  <c r="F256" i="11"/>
  <c r="L256" i="11" s="1"/>
  <c r="P255" i="11"/>
  <c r="G255" i="11"/>
  <c r="F255" i="11"/>
  <c r="L255" i="11" s="1"/>
  <c r="P254" i="11"/>
  <c r="G254" i="11"/>
  <c r="F254" i="11"/>
  <c r="L254" i="11" s="1"/>
  <c r="P253" i="11"/>
  <c r="G253" i="11"/>
  <c r="F253" i="11"/>
  <c r="L253" i="11" s="1"/>
  <c r="P252" i="11"/>
  <c r="G252" i="11"/>
  <c r="F252" i="11"/>
  <c r="L252" i="11" s="1"/>
  <c r="P251" i="11"/>
  <c r="G251" i="11"/>
  <c r="F251" i="11"/>
  <c r="L251" i="11" s="1"/>
  <c r="P250" i="11"/>
  <c r="G250" i="11"/>
  <c r="F250" i="11"/>
  <c r="L250" i="11" s="1"/>
  <c r="P249" i="11"/>
  <c r="G249" i="11"/>
  <c r="F249" i="11"/>
  <c r="L249" i="11" s="1"/>
  <c r="P248" i="11"/>
  <c r="G248" i="11"/>
  <c r="F248" i="11"/>
  <c r="L248" i="11" s="1"/>
  <c r="P247" i="11"/>
  <c r="G247" i="11"/>
  <c r="F247" i="11"/>
  <c r="L247" i="11" s="1"/>
  <c r="P246" i="11"/>
  <c r="G246" i="11"/>
  <c r="F246" i="11"/>
  <c r="L246" i="11" s="1"/>
  <c r="P245" i="11"/>
  <c r="G245" i="11"/>
  <c r="F245" i="11"/>
  <c r="L245" i="11" s="1"/>
  <c r="P244" i="11"/>
  <c r="G244" i="11"/>
  <c r="F244" i="11"/>
  <c r="L244" i="11" s="1"/>
  <c r="P243" i="11"/>
  <c r="G243" i="11"/>
  <c r="F243" i="11"/>
  <c r="L243" i="11" s="1"/>
  <c r="P242" i="11"/>
  <c r="G242" i="11"/>
  <c r="F242" i="11"/>
  <c r="L242" i="11" s="1"/>
  <c r="P241" i="11"/>
  <c r="G241" i="11"/>
  <c r="F241" i="11"/>
  <c r="L241" i="11" s="1"/>
  <c r="P240" i="11"/>
  <c r="G240" i="11"/>
  <c r="F240" i="11"/>
  <c r="L240" i="11" s="1"/>
  <c r="P239" i="11"/>
  <c r="G239" i="11"/>
  <c r="F239" i="11"/>
  <c r="L239" i="11" s="1"/>
  <c r="P238" i="11"/>
  <c r="G238" i="11"/>
  <c r="F238" i="11"/>
  <c r="L238" i="11" s="1"/>
  <c r="P237" i="11"/>
  <c r="G237" i="11"/>
  <c r="F237" i="11"/>
  <c r="L237" i="11" s="1"/>
  <c r="P236" i="11"/>
  <c r="G236" i="11"/>
  <c r="F236" i="11"/>
  <c r="L236" i="11" s="1"/>
  <c r="P235" i="11"/>
  <c r="G235" i="11"/>
  <c r="F235" i="11"/>
  <c r="L235" i="11" s="1"/>
  <c r="P234" i="11"/>
  <c r="G234" i="11"/>
  <c r="F234" i="11"/>
  <c r="L234" i="11" s="1"/>
  <c r="P233" i="11"/>
  <c r="G233" i="11"/>
  <c r="F233" i="11"/>
  <c r="L233" i="11" s="1"/>
  <c r="P232" i="11"/>
  <c r="G232" i="11"/>
  <c r="F232" i="11"/>
  <c r="L232" i="11" s="1"/>
  <c r="P231" i="11"/>
  <c r="G231" i="11"/>
  <c r="F231" i="11"/>
  <c r="L231" i="11" s="1"/>
  <c r="P230" i="11"/>
  <c r="G230" i="11"/>
  <c r="F230" i="11"/>
  <c r="L230" i="11" s="1"/>
  <c r="P229" i="11"/>
  <c r="G229" i="11"/>
  <c r="F229" i="11"/>
  <c r="L229" i="11" s="1"/>
  <c r="P228" i="11"/>
  <c r="G228" i="11"/>
  <c r="F228" i="11"/>
  <c r="L228" i="11" s="1"/>
  <c r="P227" i="11"/>
  <c r="G227" i="11"/>
  <c r="F227" i="11"/>
  <c r="L227" i="11" s="1"/>
  <c r="P226" i="11"/>
  <c r="G226" i="11"/>
  <c r="F226" i="11"/>
  <c r="L226" i="11" s="1"/>
  <c r="P225" i="11"/>
  <c r="G225" i="11"/>
  <c r="F225" i="11"/>
  <c r="L225" i="11" s="1"/>
  <c r="P224" i="11"/>
  <c r="G224" i="11"/>
  <c r="F224" i="11"/>
  <c r="L224" i="11" s="1"/>
  <c r="P223" i="11"/>
  <c r="G223" i="11"/>
  <c r="F223" i="11"/>
  <c r="L223" i="11" s="1"/>
  <c r="P222" i="11"/>
  <c r="G222" i="11"/>
  <c r="F222" i="11"/>
  <c r="L222" i="11" s="1"/>
  <c r="P221" i="11"/>
  <c r="G221" i="11"/>
  <c r="F221" i="11"/>
  <c r="L221" i="11" s="1"/>
  <c r="P220" i="11"/>
  <c r="G220" i="11"/>
  <c r="F220" i="11"/>
  <c r="L220" i="11" s="1"/>
  <c r="P219" i="11"/>
  <c r="G219" i="11"/>
  <c r="F219" i="11"/>
  <c r="L219" i="11" s="1"/>
  <c r="P218" i="11"/>
  <c r="G218" i="11"/>
  <c r="F218" i="11"/>
  <c r="L218" i="11" s="1"/>
  <c r="P217" i="11"/>
  <c r="G217" i="11"/>
  <c r="F217" i="11"/>
  <c r="L217" i="11" s="1"/>
  <c r="P216" i="11"/>
  <c r="G216" i="11"/>
  <c r="F216" i="11"/>
  <c r="L216" i="11" s="1"/>
  <c r="P215" i="11"/>
  <c r="G215" i="11"/>
  <c r="F215" i="11"/>
  <c r="L215" i="11" s="1"/>
  <c r="P214" i="11"/>
  <c r="G214" i="11"/>
  <c r="F214" i="11"/>
  <c r="L214" i="11" s="1"/>
  <c r="P213" i="11"/>
  <c r="G213" i="11"/>
  <c r="F213" i="11"/>
  <c r="L213" i="11" s="1"/>
  <c r="P212" i="11"/>
  <c r="G212" i="11"/>
  <c r="F212" i="11"/>
  <c r="L212" i="11" s="1"/>
  <c r="P211" i="11"/>
  <c r="G211" i="11"/>
  <c r="F211" i="11"/>
  <c r="L211" i="11" s="1"/>
  <c r="P210" i="11"/>
  <c r="G210" i="11"/>
  <c r="F210" i="11"/>
  <c r="L210" i="11" s="1"/>
  <c r="P209" i="11"/>
  <c r="G209" i="11"/>
  <c r="F209" i="11"/>
  <c r="L209" i="11" s="1"/>
  <c r="P208" i="11"/>
  <c r="G208" i="11"/>
  <c r="F208" i="11"/>
  <c r="L208" i="11" s="1"/>
  <c r="P207" i="11"/>
  <c r="G207" i="11"/>
  <c r="F207" i="11"/>
  <c r="L207" i="11" s="1"/>
  <c r="P206" i="11"/>
  <c r="G206" i="11"/>
  <c r="F206" i="11"/>
  <c r="L206" i="11" s="1"/>
  <c r="P205" i="11"/>
  <c r="G205" i="11"/>
  <c r="F205" i="11"/>
  <c r="L205" i="11" s="1"/>
  <c r="P204" i="11"/>
  <c r="G204" i="11"/>
  <c r="F204" i="11"/>
  <c r="L204" i="11" s="1"/>
  <c r="P203" i="11"/>
  <c r="G203" i="11"/>
  <c r="F203" i="11"/>
  <c r="L203" i="11" s="1"/>
  <c r="P202" i="11"/>
  <c r="G202" i="11"/>
  <c r="F202" i="11"/>
  <c r="L202" i="11" s="1"/>
  <c r="P201" i="11"/>
  <c r="G201" i="11"/>
  <c r="F201" i="11"/>
  <c r="L201" i="11" s="1"/>
  <c r="P200" i="11"/>
  <c r="G200" i="11"/>
  <c r="F200" i="11"/>
  <c r="L200" i="11" s="1"/>
  <c r="P199" i="11"/>
  <c r="G199" i="11"/>
  <c r="F199" i="11"/>
  <c r="L199" i="11" s="1"/>
  <c r="P198" i="11"/>
  <c r="G198" i="11"/>
  <c r="F198" i="11"/>
  <c r="L198" i="11" s="1"/>
  <c r="P197" i="11"/>
  <c r="G197" i="11"/>
  <c r="F197" i="11"/>
  <c r="L197" i="11" s="1"/>
  <c r="P196" i="11"/>
  <c r="G196" i="11"/>
  <c r="F196" i="11"/>
  <c r="L196" i="11" s="1"/>
  <c r="P195" i="11"/>
  <c r="G195" i="11"/>
  <c r="F195" i="11"/>
  <c r="L195" i="11" s="1"/>
  <c r="P194" i="11"/>
  <c r="G194" i="11"/>
  <c r="F194" i="11"/>
  <c r="L194" i="11" s="1"/>
  <c r="P193" i="11"/>
  <c r="G193" i="11"/>
  <c r="F193" i="11"/>
  <c r="L193" i="11" s="1"/>
  <c r="P192" i="11"/>
  <c r="G192" i="11"/>
  <c r="F192" i="11"/>
  <c r="L192" i="11" s="1"/>
  <c r="P191" i="11"/>
  <c r="G191" i="11"/>
  <c r="F191" i="11"/>
  <c r="L191" i="11" s="1"/>
  <c r="P190" i="11"/>
  <c r="G190" i="11"/>
  <c r="F190" i="11"/>
  <c r="L190" i="11" s="1"/>
  <c r="P189" i="11"/>
  <c r="G189" i="11"/>
  <c r="F189" i="11"/>
  <c r="L189" i="11" s="1"/>
  <c r="P188" i="11"/>
  <c r="G188" i="11"/>
  <c r="F188" i="11"/>
  <c r="L188" i="11" s="1"/>
  <c r="P187" i="11"/>
  <c r="G187" i="11"/>
  <c r="F187" i="11"/>
  <c r="L187" i="11" s="1"/>
  <c r="P186" i="11"/>
  <c r="G186" i="11"/>
  <c r="F186" i="11"/>
  <c r="L186" i="11" s="1"/>
  <c r="P185" i="11"/>
  <c r="G185" i="11"/>
  <c r="F185" i="11"/>
  <c r="L185" i="11" s="1"/>
  <c r="P184" i="11"/>
  <c r="G184" i="11"/>
  <c r="F184" i="11"/>
  <c r="L184" i="11" s="1"/>
  <c r="P183" i="11"/>
  <c r="G183" i="11"/>
  <c r="F183" i="11"/>
  <c r="L183" i="11" s="1"/>
  <c r="P182" i="11"/>
  <c r="G182" i="11"/>
  <c r="F182" i="11"/>
  <c r="L182" i="11" s="1"/>
  <c r="P181" i="11"/>
  <c r="G181" i="11"/>
  <c r="F181" i="11"/>
  <c r="L181" i="11" s="1"/>
  <c r="P180" i="11"/>
  <c r="G180" i="11"/>
  <c r="F180" i="11"/>
  <c r="L180" i="11" s="1"/>
  <c r="P179" i="11"/>
  <c r="G179" i="11"/>
  <c r="F179" i="11"/>
  <c r="L179" i="11" s="1"/>
  <c r="P178" i="11"/>
  <c r="G178" i="11"/>
  <c r="F178" i="11"/>
  <c r="L178" i="11" s="1"/>
  <c r="P177" i="11"/>
  <c r="G177" i="11"/>
  <c r="F177" i="11"/>
  <c r="L177" i="11" s="1"/>
  <c r="P176" i="11"/>
  <c r="G176" i="11"/>
  <c r="F176" i="11"/>
  <c r="L176" i="11" s="1"/>
  <c r="P175" i="11"/>
  <c r="G175" i="11"/>
  <c r="F175" i="11"/>
  <c r="L175" i="11" s="1"/>
  <c r="P174" i="11"/>
  <c r="G174" i="11"/>
  <c r="F174" i="11"/>
  <c r="L174" i="11" s="1"/>
  <c r="P173" i="11"/>
  <c r="G173" i="11"/>
  <c r="F173" i="11"/>
  <c r="L173" i="11" s="1"/>
  <c r="P172" i="11"/>
  <c r="G172" i="11"/>
  <c r="F172" i="11"/>
  <c r="L172" i="11" s="1"/>
  <c r="P171" i="11"/>
  <c r="G171" i="11"/>
  <c r="F171" i="11"/>
  <c r="L171" i="11" s="1"/>
  <c r="P170" i="11"/>
  <c r="G170" i="11"/>
  <c r="F170" i="11"/>
  <c r="L170" i="11" s="1"/>
  <c r="P169" i="11"/>
  <c r="G169" i="11"/>
  <c r="F169" i="11"/>
  <c r="L169" i="11" s="1"/>
  <c r="P168" i="11"/>
  <c r="G168" i="11"/>
  <c r="F168" i="11"/>
  <c r="L168" i="11" s="1"/>
  <c r="P167" i="11"/>
  <c r="G167" i="11"/>
  <c r="F167" i="11"/>
  <c r="L167" i="11" s="1"/>
  <c r="P166" i="11"/>
  <c r="G166" i="11"/>
  <c r="F166" i="11"/>
  <c r="L166" i="11" s="1"/>
  <c r="P165" i="11"/>
  <c r="G165" i="11"/>
  <c r="F165" i="11"/>
  <c r="L165" i="11" s="1"/>
  <c r="P164" i="11"/>
  <c r="G164" i="11"/>
  <c r="F164" i="11"/>
  <c r="L164" i="11" s="1"/>
  <c r="P163" i="11"/>
  <c r="G163" i="11"/>
  <c r="F163" i="11"/>
  <c r="L163" i="11" s="1"/>
  <c r="P162" i="11"/>
  <c r="G162" i="11"/>
  <c r="F162" i="11"/>
  <c r="L162" i="11" s="1"/>
  <c r="P161" i="11"/>
  <c r="G161" i="11"/>
  <c r="F161" i="11"/>
  <c r="L161" i="11" s="1"/>
  <c r="P160" i="11"/>
  <c r="G160" i="11"/>
  <c r="F160" i="11"/>
  <c r="L160" i="11" s="1"/>
  <c r="P159" i="11"/>
  <c r="G159" i="11"/>
  <c r="F159" i="11"/>
  <c r="L159" i="11" s="1"/>
  <c r="P158" i="11"/>
  <c r="G158" i="11"/>
  <c r="F158" i="11"/>
  <c r="L158" i="11" s="1"/>
  <c r="P157" i="11"/>
  <c r="G157" i="11"/>
  <c r="F157" i="11"/>
  <c r="L157" i="11" s="1"/>
  <c r="P156" i="11"/>
  <c r="G156" i="11"/>
  <c r="F156" i="11"/>
  <c r="L156" i="11" s="1"/>
  <c r="P155" i="11"/>
  <c r="G155" i="11"/>
  <c r="F155" i="11"/>
  <c r="L155" i="11" s="1"/>
  <c r="P154" i="11"/>
  <c r="G154" i="11"/>
  <c r="F154" i="11"/>
  <c r="L154" i="11" s="1"/>
  <c r="P153" i="11"/>
  <c r="G153" i="11"/>
  <c r="F153" i="11"/>
  <c r="L153" i="11" s="1"/>
  <c r="P152" i="11"/>
  <c r="G152" i="11"/>
  <c r="F152" i="11"/>
  <c r="L152" i="11" s="1"/>
  <c r="P151" i="11"/>
  <c r="G151" i="11"/>
  <c r="F151" i="11"/>
  <c r="L151" i="11" s="1"/>
  <c r="P150" i="11"/>
  <c r="G150" i="11"/>
  <c r="F150" i="11"/>
  <c r="L150" i="11" s="1"/>
  <c r="P149" i="11"/>
  <c r="G149" i="11"/>
  <c r="F149" i="11"/>
  <c r="L149" i="11" s="1"/>
  <c r="P148" i="11"/>
  <c r="G148" i="11"/>
  <c r="F148" i="11"/>
  <c r="L148" i="11" s="1"/>
  <c r="P147" i="11"/>
  <c r="G147" i="11"/>
  <c r="F147" i="11"/>
  <c r="L147" i="11" s="1"/>
  <c r="P146" i="11"/>
  <c r="G146" i="11"/>
  <c r="F146" i="11"/>
  <c r="L146" i="11" s="1"/>
  <c r="P145" i="11"/>
  <c r="G145" i="11"/>
  <c r="F145" i="11"/>
  <c r="L145" i="11" s="1"/>
  <c r="P144" i="11"/>
  <c r="G144" i="11"/>
  <c r="F144" i="11"/>
  <c r="L144" i="11" s="1"/>
  <c r="P143" i="11"/>
  <c r="G143" i="11"/>
  <c r="F143" i="11"/>
  <c r="L143" i="11" s="1"/>
  <c r="P142" i="11"/>
  <c r="G142" i="11"/>
  <c r="F142" i="11"/>
  <c r="L142" i="11" s="1"/>
  <c r="P141" i="11"/>
  <c r="G141" i="11"/>
  <c r="F141" i="11"/>
  <c r="L141" i="11" s="1"/>
  <c r="P140" i="11"/>
  <c r="G140" i="11"/>
  <c r="F140" i="11"/>
  <c r="L140" i="11" s="1"/>
  <c r="P139" i="11"/>
  <c r="G139" i="11"/>
  <c r="F139" i="11"/>
  <c r="L139" i="11" s="1"/>
  <c r="P138" i="11"/>
  <c r="G138" i="11"/>
  <c r="F138" i="11"/>
  <c r="L138" i="11" s="1"/>
  <c r="P137" i="11"/>
  <c r="G137" i="11"/>
  <c r="F137" i="11"/>
  <c r="L137" i="11" s="1"/>
  <c r="P136" i="11"/>
  <c r="G136" i="11"/>
  <c r="F136" i="11"/>
  <c r="L136" i="11" s="1"/>
  <c r="P135" i="11"/>
  <c r="G135" i="11"/>
  <c r="F135" i="11"/>
  <c r="L135" i="11" s="1"/>
  <c r="P134" i="11"/>
  <c r="G134" i="11"/>
  <c r="F134" i="11"/>
  <c r="L134" i="11" s="1"/>
  <c r="P133" i="11"/>
  <c r="G133" i="11"/>
  <c r="F133" i="11"/>
  <c r="L133" i="11" s="1"/>
  <c r="P132" i="11"/>
  <c r="G132" i="11"/>
  <c r="F132" i="11"/>
  <c r="L132" i="11" s="1"/>
  <c r="P131" i="11"/>
  <c r="G131" i="11"/>
  <c r="F131" i="11"/>
  <c r="L131" i="11" s="1"/>
  <c r="P130" i="11"/>
  <c r="G130" i="11"/>
  <c r="F130" i="11"/>
  <c r="L130" i="11" s="1"/>
  <c r="P129" i="11"/>
  <c r="G129" i="11"/>
  <c r="F129" i="11"/>
  <c r="L129" i="11" s="1"/>
  <c r="P128" i="11"/>
  <c r="G128" i="11"/>
  <c r="F128" i="11"/>
  <c r="L128" i="11" s="1"/>
  <c r="P127" i="11"/>
  <c r="G127" i="11"/>
  <c r="F127" i="11"/>
  <c r="L127" i="11" s="1"/>
  <c r="P126" i="11"/>
  <c r="G126" i="11"/>
  <c r="F126" i="11"/>
  <c r="L126" i="11" s="1"/>
  <c r="P125" i="11"/>
  <c r="G125" i="11"/>
  <c r="F125" i="11"/>
  <c r="L125" i="11" s="1"/>
  <c r="P124" i="11"/>
  <c r="G124" i="11"/>
  <c r="F124" i="11"/>
  <c r="L124" i="11" s="1"/>
  <c r="P123" i="11"/>
  <c r="G123" i="11"/>
  <c r="F123" i="11"/>
  <c r="L123" i="11" s="1"/>
  <c r="P122" i="11"/>
  <c r="G122" i="11"/>
  <c r="F122" i="11"/>
  <c r="L122" i="11" s="1"/>
  <c r="P121" i="11"/>
  <c r="G121" i="11"/>
  <c r="F121" i="11"/>
  <c r="L121" i="11" s="1"/>
  <c r="P120" i="11"/>
  <c r="G120" i="11"/>
  <c r="F120" i="11"/>
  <c r="L120" i="11" s="1"/>
  <c r="P119" i="11"/>
  <c r="G119" i="11"/>
  <c r="F119" i="11"/>
  <c r="L119" i="11" s="1"/>
  <c r="P118" i="11"/>
  <c r="G118" i="11"/>
  <c r="F118" i="11"/>
  <c r="L118" i="11" s="1"/>
  <c r="P117" i="11"/>
  <c r="G117" i="11"/>
  <c r="F117" i="11"/>
  <c r="L117" i="11" s="1"/>
  <c r="P116" i="11"/>
  <c r="G116" i="11"/>
  <c r="F116" i="11"/>
  <c r="L116" i="11" s="1"/>
  <c r="P115" i="11"/>
  <c r="G115" i="11"/>
  <c r="F115" i="11"/>
  <c r="L115" i="11" s="1"/>
  <c r="P114" i="11"/>
  <c r="G114" i="11"/>
  <c r="F114" i="11"/>
  <c r="L114" i="11" s="1"/>
  <c r="P113" i="11"/>
  <c r="G113" i="11"/>
  <c r="F113" i="11"/>
  <c r="L113" i="11" s="1"/>
  <c r="P112" i="11"/>
  <c r="G112" i="11"/>
  <c r="F112" i="11"/>
  <c r="L112" i="11" s="1"/>
  <c r="P111" i="11"/>
  <c r="G111" i="11"/>
  <c r="F111" i="11"/>
  <c r="L111" i="11" s="1"/>
  <c r="P110" i="11"/>
  <c r="G110" i="11"/>
  <c r="F110" i="11"/>
  <c r="L110" i="11" s="1"/>
  <c r="P109" i="11"/>
  <c r="G109" i="11"/>
  <c r="F109" i="11"/>
  <c r="L109" i="11" s="1"/>
  <c r="P108" i="11"/>
  <c r="G108" i="11"/>
  <c r="F108" i="11"/>
  <c r="L108" i="11" s="1"/>
  <c r="P107" i="11"/>
  <c r="G107" i="11"/>
  <c r="F107" i="11"/>
  <c r="L107" i="11" s="1"/>
  <c r="P106" i="11"/>
  <c r="G106" i="11"/>
  <c r="F106" i="11"/>
  <c r="L106" i="11" s="1"/>
  <c r="P105" i="11"/>
  <c r="G105" i="11"/>
  <c r="F105" i="11"/>
  <c r="L105" i="11" s="1"/>
  <c r="P104" i="11"/>
  <c r="G104" i="11"/>
  <c r="F104" i="11"/>
  <c r="L104" i="11" s="1"/>
  <c r="P103" i="11"/>
  <c r="G103" i="11"/>
  <c r="F103" i="11"/>
  <c r="L103" i="11" s="1"/>
  <c r="P102" i="11"/>
  <c r="G102" i="11"/>
  <c r="F102" i="11"/>
  <c r="L102" i="11" s="1"/>
  <c r="P101" i="11"/>
  <c r="G101" i="11"/>
  <c r="F101" i="11"/>
  <c r="L101" i="11" s="1"/>
  <c r="P100" i="11"/>
  <c r="G100" i="11"/>
  <c r="F100" i="11"/>
  <c r="L100" i="11" s="1"/>
  <c r="P99" i="11"/>
  <c r="G99" i="11"/>
  <c r="F99" i="11"/>
  <c r="L99" i="11" s="1"/>
  <c r="P98" i="11"/>
  <c r="G98" i="11"/>
  <c r="F98" i="11"/>
  <c r="L98" i="11" s="1"/>
  <c r="P97" i="11"/>
  <c r="G97" i="11"/>
  <c r="F97" i="11"/>
  <c r="L97" i="11" s="1"/>
  <c r="P96" i="11"/>
  <c r="G96" i="11"/>
  <c r="F96" i="11"/>
  <c r="L96" i="11" s="1"/>
  <c r="P95" i="11"/>
  <c r="G95" i="11"/>
  <c r="F95" i="11"/>
  <c r="L95" i="11" s="1"/>
  <c r="P94" i="11"/>
  <c r="G94" i="11"/>
  <c r="F94" i="11"/>
  <c r="L94" i="11" s="1"/>
  <c r="P93" i="11"/>
  <c r="G93" i="11"/>
  <c r="F93" i="11"/>
  <c r="L93" i="11" s="1"/>
  <c r="P92" i="11"/>
  <c r="G92" i="11"/>
  <c r="F92" i="11"/>
  <c r="L92" i="11" s="1"/>
  <c r="P91" i="11"/>
  <c r="G91" i="11"/>
  <c r="F91" i="11"/>
  <c r="L91" i="11" s="1"/>
  <c r="P90" i="11"/>
  <c r="G90" i="11"/>
  <c r="F90" i="11"/>
  <c r="L90" i="11" s="1"/>
  <c r="P89" i="11"/>
  <c r="G89" i="11"/>
  <c r="F89" i="11"/>
  <c r="L89" i="11" s="1"/>
  <c r="P88" i="11"/>
  <c r="G88" i="11"/>
  <c r="F88" i="11"/>
  <c r="L88" i="11" s="1"/>
  <c r="P87" i="11"/>
  <c r="G87" i="11"/>
  <c r="F87" i="11"/>
  <c r="L87" i="11" s="1"/>
  <c r="P86" i="11"/>
  <c r="G86" i="11"/>
  <c r="F86" i="11"/>
  <c r="L86" i="11" s="1"/>
  <c r="P85" i="11"/>
  <c r="G85" i="11"/>
  <c r="F85" i="11"/>
  <c r="L85" i="11" s="1"/>
  <c r="P84" i="11"/>
  <c r="G84" i="11"/>
  <c r="F84" i="11"/>
  <c r="L84" i="11" s="1"/>
  <c r="P83" i="11"/>
  <c r="G83" i="11"/>
  <c r="F83" i="11"/>
  <c r="L83" i="11" s="1"/>
  <c r="P82" i="11"/>
  <c r="G82" i="11"/>
  <c r="F82" i="11"/>
  <c r="L82" i="11" s="1"/>
  <c r="P81" i="11"/>
  <c r="G81" i="11"/>
  <c r="F81" i="11"/>
  <c r="L81" i="11" s="1"/>
  <c r="P80" i="11"/>
  <c r="G80" i="11"/>
  <c r="F80" i="11"/>
  <c r="L80" i="11" s="1"/>
  <c r="P79" i="11"/>
  <c r="G79" i="11"/>
  <c r="F79" i="11"/>
  <c r="L79" i="11" s="1"/>
  <c r="P78" i="11"/>
  <c r="G78" i="11"/>
  <c r="F78" i="11"/>
  <c r="L78" i="11" s="1"/>
  <c r="P77" i="11"/>
  <c r="G77" i="11"/>
  <c r="F77" i="11"/>
  <c r="L77" i="11" s="1"/>
  <c r="P76" i="11"/>
  <c r="G76" i="11"/>
  <c r="F76" i="11"/>
  <c r="L76" i="11" s="1"/>
  <c r="P75" i="11"/>
  <c r="G75" i="11"/>
  <c r="F75" i="11"/>
  <c r="L75" i="11" s="1"/>
  <c r="P74" i="11"/>
  <c r="G74" i="11"/>
  <c r="F74" i="11"/>
  <c r="L74" i="11" s="1"/>
  <c r="P73" i="11"/>
  <c r="G73" i="11"/>
  <c r="F73" i="11"/>
  <c r="L73" i="11" s="1"/>
  <c r="P72" i="11"/>
  <c r="G72" i="11"/>
  <c r="F72" i="11"/>
  <c r="L72" i="11" s="1"/>
  <c r="P71" i="11"/>
  <c r="G71" i="11"/>
  <c r="F71" i="11"/>
  <c r="L71" i="11" s="1"/>
  <c r="P70" i="11"/>
  <c r="G70" i="11"/>
  <c r="F70" i="11"/>
  <c r="L70" i="11" s="1"/>
  <c r="P69" i="11"/>
  <c r="G69" i="11"/>
  <c r="F69" i="11"/>
  <c r="L69" i="11" s="1"/>
  <c r="P68" i="11"/>
  <c r="G68" i="11"/>
  <c r="F68" i="11"/>
  <c r="L68" i="11" s="1"/>
  <c r="P67" i="11"/>
  <c r="G67" i="11"/>
  <c r="F67" i="11"/>
  <c r="L67" i="11" s="1"/>
  <c r="P66" i="11"/>
  <c r="G66" i="11"/>
  <c r="F66" i="11"/>
  <c r="L66" i="11" s="1"/>
  <c r="P65" i="11"/>
  <c r="G65" i="11"/>
  <c r="F65" i="11"/>
  <c r="L65" i="11" s="1"/>
  <c r="P64" i="11"/>
  <c r="G64" i="11"/>
  <c r="F64" i="11"/>
  <c r="L64" i="11" s="1"/>
  <c r="P63" i="11"/>
  <c r="G63" i="11"/>
  <c r="F63" i="11"/>
  <c r="L63" i="11" s="1"/>
  <c r="P62" i="11"/>
  <c r="G62" i="11"/>
  <c r="F62" i="11"/>
  <c r="L62" i="11" s="1"/>
  <c r="P61" i="11"/>
  <c r="G61" i="11"/>
  <c r="F61" i="11"/>
  <c r="L61" i="11" s="1"/>
  <c r="P60" i="11"/>
  <c r="G60" i="11"/>
  <c r="F60" i="11"/>
  <c r="L60" i="11" s="1"/>
  <c r="P59" i="11"/>
  <c r="G59" i="11"/>
  <c r="F59" i="11"/>
  <c r="L59" i="11" s="1"/>
  <c r="P58" i="11"/>
  <c r="G58" i="11"/>
  <c r="F58" i="11"/>
  <c r="L58" i="11" s="1"/>
  <c r="P57" i="11"/>
  <c r="G57" i="11"/>
  <c r="F57" i="11"/>
  <c r="L57" i="11" s="1"/>
  <c r="P56" i="11"/>
  <c r="G56" i="11"/>
  <c r="F56" i="11"/>
  <c r="L56" i="11" s="1"/>
  <c r="P55" i="11"/>
  <c r="G55" i="11"/>
  <c r="F55" i="11"/>
  <c r="L55" i="11" s="1"/>
  <c r="P54" i="11"/>
  <c r="G54" i="11"/>
  <c r="F54" i="11"/>
  <c r="L54" i="11" s="1"/>
  <c r="P53" i="11"/>
  <c r="G53" i="11"/>
  <c r="F53" i="11"/>
  <c r="L53" i="11" s="1"/>
  <c r="P52" i="11"/>
  <c r="G52" i="11"/>
  <c r="F52" i="11"/>
  <c r="L52" i="11" s="1"/>
  <c r="P51" i="11"/>
  <c r="G51" i="11"/>
  <c r="F51" i="11"/>
  <c r="L51" i="11" s="1"/>
  <c r="P50" i="11"/>
  <c r="G50" i="11"/>
  <c r="F50" i="11"/>
  <c r="L50" i="11" s="1"/>
  <c r="P49" i="11"/>
  <c r="G49" i="11"/>
  <c r="F49" i="11"/>
  <c r="L49" i="11" s="1"/>
  <c r="P48" i="11"/>
  <c r="G48" i="11"/>
  <c r="F48" i="11"/>
  <c r="L48" i="11" s="1"/>
  <c r="P47" i="11"/>
  <c r="G47" i="11"/>
  <c r="F47" i="11"/>
  <c r="L47" i="11" s="1"/>
  <c r="P46" i="11"/>
  <c r="G46" i="11"/>
  <c r="F46" i="11"/>
  <c r="L46" i="11" s="1"/>
  <c r="P45" i="11"/>
  <c r="G45" i="11"/>
  <c r="F45" i="11"/>
  <c r="L45" i="11" s="1"/>
  <c r="P44" i="11"/>
  <c r="G44" i="11"/>
  <c r="F44" i="11"/>
  <c r="L44" i="11" s="1"/>
  <c r="P43" i="11"/>
  <c r="G43" i="11"/>
  <c r="F43" i="11"/>
  <c r="L43" i="11" s="1"/>
  <c r="P42" i="11"/>
  <c r="G42" i="11"/>
  <c r="F42" i="11"/>
  <c r="L42" i="11" s="1"/>
  <c r="P41" i="11"/>
  <c r="G41" i="11"/>
  <c r="F41" i="11"/>
  <c r="L41" i="11" s="1"/>
  <c r="P40" i="11"/>
  <c r="G40" i="11"/>
  <c r="F40" i="11"/>
  <c r="L40" i="11" s="1"/>
  <c r="P39" i="11"/>
  <c r="G39" i="11"/>
  <c r="F39" i="11"/>
  <c r="L39" i="11" s="1"/>
  <c r="P38" i="11"/>
  <c r="G38" i="11"/>
  <c r="F38" i="11"/>
  <c r="L38" i="11" s="1"/>
  <c r="P37" i="11"/>
  <c r="G37" i="11"/>
  <c r="F37" i="11"/>
  <c r="L37" i="11" s="1"/>
  <c r="P36" i="11"/>
  <c r="G36" i="11"/>
  <c r="F36" i="11"/>
  <c r="L36" i="11" s="1"/>
  <c r="P35" i="11"/>
  <c r="G35" i="11"/>
  <c r="F35" i="11"/>
  <c r="L35" i="11" s="1"/>
  <c r="P34" i="11"/>
  <c r="G34" i="11"/>
  <c r="F34" i="11"/>
  <c r="L34" i="11" s="1"/>
  <c r="P33" i="11"/>
  <c r="G33" i="11"/>
  <c r="F33" i="11"/>
  <c r="L33" i="11" s="1"/>
  <c r="P32" i="11"/>
  <c r="G32" i="11"/>
  <c r="F32" i="11"/>
  <c r="L32" i="11" s="1"/>
  <c r="P31" i="11"/>
  <c r="G31" i="11"/>
  <c r="F31" i="11"/>
  <c r="L31" i="11" s="1"/>
  <c r="P30" i="11"/>
  <c r="G30" i="11"/>
  <c r="F30" i="11"/>
  <c r="L30" i="11" s="1"/>
  <c r="P29" i="11"/>
  <c r="G29" i="11"/>
  <c r="F29" i="11"/>
  <c r="L29" i="11" s="1"/>
  <c r="P28" i="11"/>
  <c r="G28" i="11"/>
  <c r="F28" i="11"/>
  <c r="L28" i="11" s="1"/>
  <c r="P27" i="11"/>
  <c r="G27" i="11"/>
  <c r="F27" i="11"/>
  <c r="L27" i="11" s="1"/>
  <c r="P26" i="11"/>
  <c r="G26" i="11"/>
  <c r="F26" i="11"/>
  <c r="L26" i="11" s="1"/>
  <c r="P25" i="11"/>
  <c r="G25" i="11"/>
  <c r="F25" i="11"/>
  <c r="L25" i="11" s="1"/>
  <c r="P24" i="11"/>
  <c r="G24" i="11"/>
  <c r="F24" i="11"/>
  <c r="L24" i="11" s="1"/>
  <c r="P23" i="11"/>
  <c r="G23" i="11"/>
  <c r="F23" i="11"/>
  <c r="L23" i="11" s="1"/>
  <c r="P22" i="11"/>
  <c r="G22" i="11"/>
  <c r="F22" i="11"/>
  <c r="L22" i="11" s="1"/>
  <c r="P21" i="11"/>
  <c r="G21" i="11"/>
  <c r="F21" i="11"/>
  <c r="L21" i="11" s="1"/>
  <c r="P20" i="11"/>
  <c r="G20" i="11"/>
  <c r="F20" i="11"/>
  <c r="L20" i="11" s="1"/>
  <c r="P19" i="11"/>
  <c r="G19" i="11"/>
  <c r="F19" i="11"/>
  <c r="L19" i="11" s="1"/>
  <c r="P18" i="11"/>
  <c r="G18" i="11"/>
  <c r="F18" i="11"/>
  <c r="L18" i="11" s="1"/>
  <c r="P17" i="11"/>
  <c r="G17" i="11"/>
  <c r="F17" i="11"/>
  <c r="L17" i="11" s="1"/>
  <c r="P16" i="11"/>
  <c r="G16" i="11"/>
  <c r="F16" i="11"/>
  <c r="L16" i="11" s="1"/>
  <c r="P15" i="11"/>
  <c r="G15" i="11"/>
  <c r="F15" i="11"/>
  <c r="L15" i="11" s="1"/>
  <c r="P14" i="11"/>
  <c r="G14" i="11"/>
  <c r="F14" i="11"/>
  <c r="L14" i="11" s="1"/>
  <c r="P13" i="11"/>
  <c r="G13" i="11"/>
  <c r="F13" i="11"/>
  <c r="L13" i="11" s="1"/>
  <c r="P12" i="11"/>
  <c r="G12" i="11"/>
  <c r="F12" i="11"/>
  <c r="L12" i="11" s="1"/>
  <c r="P11" i="11"/>
  <c r="G11" i="11"/>
  <c r="F11" i="11"/>
  <c r="L11" i="11" s="1"/>
  <c r="P10" i="11"/>
  <c r="G10" i="11"/>
  <c r="F10" i="11"/>
  <c r="L10" i="11" s="1"/>
  <c r="P9" i="11"/>
  <c r="G9" i="11"/>
  <c r="F9" i="11"/>
  <c r="L9" i="11" s="1"/>
  <c r="P8" i="11"/>
  <c r="G8" i="11"/>
  <c r="F8" i="11"/>
  <c r="L8" i="11" s="1"/>
  <c r="P7" i="11"/>
  <c r="G7" i="11"/>
  <c r="F7" i="11"/>
  <c r="L7" i="11" s="1"/>
  <c r="P6" i="11"/>
  <c r="G6" i="11"/>
  <c r="F6" i="11"/>
  <c r="L6" i="11" s="1"/>
  <c r="P5" i="11"/>
  <c r="G5" i="11"/>
  <c r="F5" i="11"/>
  <c r="L5" i="11" s="1"/>
  <c r="AL4" i="11"/>
  <c r="W3" i="11"/>
  <c r="AJ318" i="8"/>
  <c r="AI318" i="8"/>
  <c r="U318" i="8"/>
  <c r="X318" i="8" s="1"/>
  <c r="T318" i="8"/>
  <c r="W318" i="8" s="1"/>
  <c r="AJ317" i="8"/>
  <c r="AI317" i="8"/>
  <c r="U317" i="8"/>
  <c r="X317" i="8" s="1"/>
  <c r="T317" i="8"/>
  <c r="W317" i="8" s="1"/>
  <c r="AJ316" i="8"/>
  <c r="AI316" i="8"/>
  <c r="U316" i="8"/>
  <c r="X316" i="8" s="1"/>
  <c r="T316" i="8"/>
  <c r="W316" i="8" s="1"/>
  <c r="AJ315" i="8"/>
  <c r="AI315" i="8"/>
  <c r="X315" i="8"/>
  <c r="U315" i="8"/>
  <c r="T315" i="8"/>
  <c r="W315" i="8" s="1"/>
  <c r="AA315" i="8" s="1"/>
  <c r="AJ314" i="8"/>
  <c r="AI314" i="8"/>
  <c r="U314" i="8"/>
  <c r="X314" i="8" s="1"/>
  <c r="T314" i="8"/>
  <c r="W314" i="8" s="1"/>
  <c r="AA314" i="8" s="1"/>
  <c r="AJ313" i="8"/>
  <c r="AI313" i="8"/>
  <c r="U313" i="8"/>
  <c r="X313" i="8" s="1"/>
  <c r="T313" i="8"/>
  <c r="W313" i="8" s="1"/>
  <c r="AJ312" i="8"/>
  <c r="AI312" i="8"/>
  <c r="U312" i="8"/>
  <c r="X312" i="8" s="1"/>
  <c r="T312" i="8"/>
  <c r="W312" i="8" s="1"/>
  <c r="AJ311" i="8"/>
  <c r="AI311" i="8"/>
  <c r="U311" i="8"/>
  <c r="X311" i="8" s="1"/>
  <c r="T311" i="8"/>
  <c r="W311" i="8" s="1"/>
  <c r="AA311" i="8" s="1"/>
  <c r="AJ310" i="8"/>
  <c r="AI310" i="8"/>
  <c r="U310" i="8"/>
  <c r="X310" i="8" s="1"/>
  <c r="T310" i="8"/>
  <c r="W310" i="8" s="1"/>
  <c r="AJ309" i="8"/>
  <c r="AI309" i="8"/>
  <c r="U309" i="8"/>
  <c r="X309" i="8" s="1"/>
  <c r="T309" i="8"/>
  <c r="W309" i="8" s="1"/>
  <c r="AJ308" i="8"/>
  <c r="AI308" i="8"/>
  <c r="U308" i="8"/>
  <c r="X308" i="8" s="1"/>
  <c r="T308" i="8"/>
  <c r="W308" i="8" s="1"/>
  <c r="AJ307" i="8"/>
  <c r="AI307" i="8"/>
  <c r="U307" i="8"/>
  <c r="X307" i="8" s="1"/>
  <c r="T307" i="8"/>
  <c r="W307" i="8" s="1"/>
  <c r="U306" i="8"/>
  <c r="X306" i="8" s="1"/>
  <c r="T306" i="8"/>
  <c r="W306" i="8" s="1"/>
  <c r="AA306" i="8" s="1"/>
  <c r="AJ305" i="8"/>
  <c r="AI305" i="8"/>
  <c r="U305" i="8"/>
  <c r="X305" i="8" s="1"/>
  <c r="P302" i="9"/>
  <c r="Q302" i="9" s="1"/>
  <c r="G302" i="9"/>
  <c r="F302" i="9"/>
  <c r="L302" i="9" s="1"/>
  <c r="Q301" i="9"/>
  <c r="P301" i="9"/>
  <c r="L301" i="9"/>
  <c r="G301" i="9"/>
  <c r="F301" i="9"/>
  <c r="P300" i="9"/>
  <c r="Q300" i="9" s="1"/>
  <c r="L300" i="9"/>
  <c r="G300" i="9"/>
  <c r="F300" i="9"/>
  <c r="Q299" i="9"/>
  <c r="P299" i="9"/>
  <c r="G299" i="9"/>
  <c r="F299" i="9"/>
  <c r="L299" i="9" s="1"/>
  <c r="Q298" i="9"/>
  <c r="P298" i="9"/>
  <c r="G298" i="9"/>
  <c r="F298" i="9"/>
  <c r="L298" i="9" s="1"/>
  <c r="P302" i="8"/>
  <c r="Q302" i="8" s="1"/>
  <c r="Y302" i="8" s="1"/>
  <c r="P301" i="8"/>
  <c r="Q301" i="8" s="1"/>
  <c r="Y301" i="8" s="1"/>
  <c r="P300" i="8"/>
  <c r="Q300" i="8" s="1"/>
  <c r="Y300" i="8" s="1"/>
  <c r="P299" i="8"/>
  <c r="Q299" i="8" s="1"/>
  <c r="Y299" i="8" s="1"/>
  <c r="P298" i="8"/>
  <c r="Q298" i="8" s="1"/>
  <c r="Y298" i="8" s="1"/>
  <c r="G302" i="8"/>
  <c r="F302" i="8"/>
  <c r="L302" i="8" s="1"/>
  <c r="F301" i="8"/>
  <c r="L301" i="8" s="1"/>
  <c r="F300" i="8"/>
  <c r="L300" i="8" s="1"/>
  <c r="F299" i="8"/>
  <c r="L299" i="8" s="1"/>
  <c r="F298" i="8"/>
  <c r="L298" i="8" s="1"/>
  <c r="G301" i="8"/>
  <c r="G300" i="8"/>
  <c r="G299" i="8"/>
  <c r="G298" i="8"/>
  <c r="AV8" i="8" l="1"/>
  <c r="AW8" i="8" s="1"/>
  <c r="AR9" i="8"/>
  <c r="AV5" i="8"/>
  <c r="AW5" i="8" s="1"/>
  <c r="AR6" i="8"/>
  <c r="AA314" i="9"/>
  <c r="AB314" i="9" s="1"/>
  <c r="AC314" i="9"/>
  <c r="AA310" i="9"/>
  <c r="AB310" i="9" s="1"/>
  <c r="AC310" i="9"/>
  <c r="AA311" i="9"/>
  <c r="AB311" i="9" s="1"/>
  <c r="AC311" i="9"/>
  <c r="AA313" i="9"/>
  <c r="AB313" i="9" s="1"/>
  <c r="AC313" i="9"/>
  <c r="AC316" i="9"/>
  <c r="AA316" i="9"/>
  <c r="AB316" i="9" s="1"/>
  <c r="AA317" i="9"/>
  <c r="AB317" i="9" s="1"/>
  <c r="AC317" i="9"/>
  <c r="AC320" i="9"/>
  <c r="AA320" i="9"/>
  <c r="AB320" i="9" s="1"/>
  <c r="AA321" i="9"/>
  <c r="AB321" i="9" s="1"/>
  <c r="AC321" i="9"/>
  <c r="AA322" i="9"/>
  <c r="AB322" i="9" s="1"/>
  <c r="AC322" i="9"/>
  <c r="AA315" i="9"/>
  <c r="AB315" i="9" s="1"/>
  <c r="AA319" i="9"/>
  <c r="AB319" i="9" s="1"/>
  <c r="AA312" i="9"/>
  <c r="AB312" i="9" s="1"/>
  <c r="AC318" i="9"/>
  <c r="AA309" i="9"/>
  <c r="AB309" i="9" s="1"/>
  <c r="Y304" i="8"/>
  <c r="Z303" i="8"/>
  <c r="Z306" i="8"/>
  <c r="V305" i="11"/>
  <c r="V304" i="11"/>
  <c r="Q305" i="8"/>
  <c r="AB306" i="8"/>
  <c r="AD306" i="8"/>
  <c r="Z299" i="8"/>
  <c r="Z301" i="8"/>
  <c r="AB311" i="8"/>
  <c r="AD311" i="8"/>
  <c r="AA312" i="8"/>
  <c r="AB314" i="8"/>
  <c r="AD314" i="8"/>
  <c r="AB315" i="8"/>
  <c r="AD315" i="8"/>
  <c r="Z298" i="8"/>
  <c r="Z300" i="8"/>
  <c r="Z302" i="8"/>
  <c r="AA310" i="8"/>
  <c r="AA316" i="8"/>
  <c r="AA318" i="8"/>
  <c r="X306" i="11"/>
  <c r="X305" i="11"/>
  <c r="X304" i="11"/>
  <c r="X303" i="11"/>
  <c r="Z3" i="11"/>
  <c r="Q284" i="11"/>
  <c r="Q288" i="11"/>
  <c r="Q292" i="11"/>
  <c r="Q275" i="11"/>
  <c r="Q279" i="11"/>
  <c r="Q283" i="11"/>
  <c r="T283" i="11" s="1"/>
  <c r="Q287" i="11"/>
  <c r="Q66" i="11"/>
  <c r="Q274" i="11"/>
  <c r="Q300" i="11"/>
  <c r="Q289" i="11"/>
  <c r="Q293" i="11"/>
  <c r="Q297" i="11"/>
  <c r="Q19" i="11"/>
  <c r="Q34" i="11"/>
  <c r="Q38" i="11"/>
  <c r="Q42" i="11"/>
  <c r="Q46" i="11"/>
  <c r="Q140" i="11"/>
  <c r="Q271" i="11"/>
  <c r="T271" i="11" s="1"/>
  <c r="Q8" i="11"/>
  <c r="Q78" i="11"/>
  <c r="Q123" i="11"/>
  <c r="Q196" i="11"/>
  <c r="Q254" i="11"/>
  <c r="Q258" i="11"/>
  <c r="Q262" i="11"/>
  <c r="Q270" i="11"/>
  <c r="Q22" i="11"/>
  <c r="Q30" i="11"/>
  <c r="Q132" i="11"/>
  <c r="Q136" i="11"/>
  <c r="Q201" i="11"/>
  <c r="Q16" i="11"/>
  <c r="Q65" i="11"/>
  <c r="Q70" i="11"/>
  <c r="Q74" i="11"/>
  <c r="Q114" i="11"/>
  <c r="Q119" i="11"/>
  <c r="Q56" i="11"/>
  <c r="Q60" i="11"/>
  <c r="Q113" i="11"/>
  <c r="Q191" i="11"/>
  <c r="Q207" i="11"/>
  <c r="T207" i="11" s="1"/>
  <c r="Q211" i="11"/>
  <c r="Q215" i="11"/>
  <c r="Q221" i="11"/>
  <c r="Q225" i="11"/>
  <c r="Q229" i="11"/>
  <c r="Q233" i="11"/>
  <c r="Q237" i="11"/>
  <c r="Q241" i="11"/>
  <c r="T241" i="11" s="1"/>
  <c r="Q245" i="11"/>
  <c r="Q249" i="11"/>
  <c r="Q253" i="11"/>
  <c r="Q26" i="11"/>
  <c r="Q197" i="11"/>
  <c r="Q12" i="11"/>
  <c r="Q84" i="11"/>
  <c r="Q88" i="11"/>
  <c r="Q92" i="11"/>
  <c r="Q100" i="11"/>
  <c r="Q104" i="11"/>
  <c r="Q108" i="11"/>
  <c r="Q112" i="11"/>
  <c r="T112" i="11" s="1"/>
  <c r="Q170" i="11"/>
  <c r="Q174" i="11"/>
  <c r="Q178" i="11"/>
  <c r="Q182" i="11"/>
  <c r="Q186" i="11"/>
  <c r="Q190" i="11"/>
  <c r="Q202" i="11"/>
  <c r="Q272" i="11"/>
  <c r="Q276" i="11"/>
  <c r="Q280" i="11"/>
  <c r="Q294" i="11"/>
  <c r="Q298" i="11"/>
  <c r="Q302" i="11"/>
  <c r="Q11" i="11"/>
  <c r="Q15" i="11"/>
  <c r="Q37" i="11"/>
  <c r="Q41" i="11"/>
  <c r="T41" i="11" s="1"/>
  <c r="Q45" i="11"/>
  <c r="Q50" i="11"/>
  <c r="Q69" i="11"/>
  <c r="Q73" i="11"/>
  <c r="Q77" i="11"/>
  <c r="Q117" i="11"/>
  <c r="Q118" i="11"/>
  <c r="Q122" i="11"/>
  <c r="Q126" i="11"/>
  <c r="Q131" i="11"/>
  <c r="Q135" i="11"/>
  <c r="T135" i="11" s="1"/>
  <c r="Q139" i="11"/>
  <c r="Q143" i="11"/>
  <c r="Q147" i="11"/>
  <c r="Q151" i="11"/>
  <c r="Q173" i="11"/>
  <c r="Q181" i="11"/>
  <c r="Q185" i="11"/>
  <c r="Q189" i="11"/>
  <c r="Q195" i="11"/>
  <c r="T195" i="11" s="1"/>
  <c r="Q200" i="11"/>
  <c r="Q206" i="11"/>
  <c r="Q210" i="11"/>
  <c r="Q214" i="11"/>
  <c r="Q218" i="11"/>
  <c r="Q219" i="11"/>
  <c r="Q228" i="11"/>
  <c r="Q232" i="11"/>
  <c r="Q236" i="11"/>
  <c r="Q240" i="11"/>
  <c r="Q244" i="11"/>
  <c r="Q248" i="11"/>
  <c r="T248" i="11" s="1"/>
  <c r="Q257" i="11"/>
  <c r="Q261" i="11"/>
  <c r="Q7" i="11"/>
  <c r="Q10" i="11"/>
  <c r="Q14" i="11"/>
  <c r="Q20" i="11"/>
  <c r="Q24" i="11"/>
  <c r="Q28" i="11"/>
  <c r="Q32" i="11"/>
  <c r="Q36" i="11"/>
  <c r="Q44" i="11"/>
  <c r="T44" i="11" s="1"/>
  <c r="Q49" i="11"/>
  <c r="Q53" i="11"/>
  <c r="Q54" i="11"/>
  <c r="Q58" i="11"/>
  <c r="Q68" i="11"/>
  <c r="T68" i="11" s="1"/>
  <c r="Q72" i="11"/>
  <c r="Q82" i="11"/>
  <c r="Q86" i="11"/>
  <c r="Q90" i="11"/>
  <c r="Q94" i="11"/>
  <c r="Q98" i="11"/>
  <c r="Q102" i="11"/>
  <c r="Q106" i="11"/>
  <c r="Q110" i="11"/>
  <c r="Q116" i="11"/>
  <c r="Q125" i="11"/>
  <c r="Q129" i="11"/>
  <c r="Q130" i="11"/>
  <c r="Q134" i="11"/>
  <c r="Q138" i="11"/>
  <c r="Q142" i="11"/>
  <c r="Q146" i="11"/>
  <c r="Q150" i="11"/>
  <c r="Q154" i="11"/>
  <c r="Q155" i="11"/>
  <c r="Q159" i="11"/>
  <c r="Q163" i="11"/>
  <c r="Q194" i="11"/>
  <c r="Q199" i="11"/>
  <c r="Q205" i="11"/>
  <c r="Q209" i="11"/>
  <c r="Q213" i="11"/>
  <c r="Q217" i="11"/>
  <c r="T217" i="11" s="1"/>
  <c r="Q223" i="11"/>
  <c r="Q256" i="11"/>
  <c r="Q264" i="11"/>
  <c r="Q268" i="11"/>
  <c r="T268" i="11" s="1"/>
  <c r="Q18" i="11"/>
  <c r="Q23" i="11"/>
  <c r="Q27" i="11"/>
  <c r="Q31" i="11"/>
  <c r="Q57" i="11"/>
  <c r="Q61" i="11"/>
  <c r="Q62" i="11"/>
  <c r="Q75" i="11"/>
  <c r="Q81" i="11"/>
  <c r="Q85" i="11"/>
  <c r="Q89" i="11"/>
  <c r="T89" i="11" s="1"/>
  <c r="Q93" i="11"/>
  <c r="Q97" i="11"/>
  <c r="Q101" i="11"/>
  <c r="Q105" i="11"/>
  <c r="Q109" i="11"/>
  <c r="Q120" i="11"/>
  <c r="Q133" i="11"/>
  <c r="Q137" i="11"/>
  <c r="Q158" i="11"/>
  <c r="Q162" i="11"/>
  <c r="Q166" i="11"/>
  <c r="Q167" i="11"/>
  <c r="Q171" i="11"/>
  <c r="Q175" i="11"/>
  <c r="Q179" i="11"/>
  <c r="Q183" i="11"/>
  <c r="Q187" i="11"/>
  <c r="Q193" i="11"/>
  <c r="Q198" i="11"/>
  <c r="Q204" i="11"/>
  <c r="Q222" i="11"/>
  <c r="Q226" i="11"/>
  <c r="Q230" i="11"/>
  <c r="Q234" i="11"/>
  <c r="Q238" i="11"/>
  <c r="Q242" i="11"/>
  <c r="Q246" i="11"/>
  <c r="Q250" i="11"/>
  <c r="Q263" i="11"/>
  <c r="Q267" i="11"/>
  <c r="T50" i="11"/>
  <c r="W316" i="11"/>
  <c r="W312" i="11"/>
  <c r="W314" i="11"/>
  <c r="W313" i="11"/>
  <c r="W309" i="11"/>
  <c r="W305" i="11"/>
  <c r="W315" i="11"/>
  <c r="W317" i="11"/>
  <c r="W308" i="11"/>
  <c r="W310" i="11"/>
  <c r="W307" i="11"/>
  <c r="W303" i="11"/>
  <c r="W304" i="11"/>
  <c r="W318" i="11"/>
  <c r="W311" i="11"/>
  <c r="W306" i="11"/>
  <c r="AI3" i="11"/>
  <c r="Q17" i="11"/>
  <c r="T16" i="11"/>
  <c r="Q21" i="11"/>
  <c r="Q29" i="11"/>
  <c r="Q5" i="11"/>
  <c r="Q6" i="11"/>
  <c r="Q9" i="11"/>
  <c r="Q25" i="11"/>
  <c r="T30" i="11"/>
  <c r="Q33" i="11"/>
  <c r="Q13" i="11"/>
  <c r="Q43" i="11"/>
  <c r="Q51" i="11"/>
  <c r="Q79" i="11"/>
  <c r="Q52" i="11"/>
  <c r="Q63" i="11"/>
  <c r="Q64" i="11"/>
  <c r="Q71" i="11"/>
  <c r="Q35" i="11"/>
  <c r="Q55" i="11"/>
  <c r="Q39" i="11"/>
  <c r="Q40" i="11"/>
  <c r="Q47" i="11"/>
  <c r="Q48" i="11"/>
  <c r="Q67" i="11"/>
  <c r="Q59" i="11"/>
  <c r="Q80" i="11"/>
  <c r="Q103" i="11"/>
  <c r="Q115" i="11"/>
  <c r="Q83" i="11"/>
  <c r="Q95" i="11"/>
  <c r="Q96" i="11"/>
  <c r="Q107" i="11"/>
  <c r="T114" i="11"/>
  <c r="Q121" i="11"/>
  <c r="Q91" i="11"/>
  <c r="Q127" i="11"/>
  <c r="Q76" i="11"/>
  <c r="Q87" i="11"/>
  <c r="Q99" i="11"/>
  <c r="Q111" i="11"/>
  <c r="Q141" i="11"/>
  <c r="Q145" i="11"/>
  <c r="Q149" i="11"/>
  <c r="Q124" i="11"/>
  <c r="Q128" i="11"/>
  <c r="Q153" i="11"/>
  <c r="Q157" i="11"/>
  <c r="Q161" i="11"/>
  <c r="Q165" i="11"/>
  <c r="Q184" i="11"/>
  <c r="Q144" i="11"/>
  <c r="Q148" i="11"/>
  <c r="Q152" i="11"/>
  <c r="Q156" i="11"/>
  <c r="Q160" i="11"/>
  <c r="Q164" i="11"/>
  <c r="Q168" i="11"/>
  <c r="Q169" i="11"/>
  <c r="Q176" i="11"/>
  <c r="Q177" i="11"/>
  <c r="Q188" i="11"/>
  <c r="Q192" i="11"/>
  <c r="Q172" i="11"/>
  <c r="Q180" i="11"/>
  <c r="Q216" i="11"/>
  <c r="Q224" i="11"/>
  <c r="Q203" i="11"/>
  <c r="Q208" i="11"/>
  <c r="Q212" i="11"/>
  <c r="Q227" i="11"/>
  <c r="Q220" i="11"/>
  <c r="Q231" i="11"/>
  <c r="Q235" i="11"/>
  <c r="Q247" i="11"/>
  <c r="Q239" i="11"/>
  <c r="Q251" i="11"/>
  <c r="Q252" i="11"/>
  <c r="Q243" i="11"/>
  <c r="Q255" i="11"/>
  <c r="Q269" i="11"/>
  <c r="T279" i="11"/>
  <c r="Q260" i="11"/>
  <c r="Q273" i="11"/>
  <c r="Q277" i="11"/>
  <c r="Q259" i="11"/>
  <c r="Q265" i="11"/>
  <c r="Q266" i="11"/>
  <c r="Q278" i="11"/>
  <c r="Q285" i="11"/>
  <c r="Q286" i="11"/>
  <c r="Q281" i="11"/>
  <c r="Q282" i="11"/>
  <c r="Q296" i="11"/>
  <c r="Q290" i="11"/>
  <c r="Q291" i="11"/>
  <c r="Q301" i="11"/>
  <c r="Q295" i="11"/>
  <c r="Q299" i="11"/>
  <c r="AA307" i="8"/>
  <c r="AA309" i="8"/>
  <c r="AA305" i="8"/>
  <c r="AA308" i="8"/>
  <c r="AA317" i="8"/>
  <c r="AA313" i="8"/>
  <c r="P297" i="9"/>
  <c r="Q297" i="9" s="1"/>
  <c r="Z297" i="9" s="1"/>
  <c r="G297" i="9"/>
  <c r="F297" i="9"/>
  <c r="L297" i="9" s="1"/>
  <c r="Q296" i="9"/>
  <c r="Z296" i="9" s="1"/>
  <c r="P296" i="9"/>
  <c r="G296" i="9"/>
  <c r="F296" i="9"/>
  <c r="L296" i="9" s="1"/>
  <c r="Q295" i="9"/>
  <c r="Z295" i="9" s="1"/>
  <c r="P295" i="9"/>
  <c r="G295" i="9"/>
  <c r="F295" i="9"/>
  <c r="L295" i="9" s="1"/>
  <c r="P297" i="8"/>
  <c r="Q297" i="8" s="1"/>
  <c r="P295" i="8"/>
  <c r="Q295" i="8" s="1"/>
  <c r="P296" i="8"/>
  <c r="Q296" i="8"/>
  <c r="G296" i="8"/>
  <c r="G295" i="8"/>
  <c r="G297" i="8"/>
  <c r="F297" i="8"/>
  <c r="L297" i="8" s="1"/>
  <c r="F295" i="8"/>
  <c r="L295" i="8" s="1"/>
  <c r="F296" i="8"/>
  <c r="L296" i="8" s="1"/>
  <c r="AS9" i="8" l="1"/>
  <c r="AT9" i="8" s="1"/>
  <c r="AU9" i="8" s="1"/>
  <c r="AR10" i="8"/>
  <c r="AS10" i="8" s="1"/>
  <c r="AT10" i="8" s="1"/>
  <c r="AR7" i="8"/>
  <c r="AS7" i="8" s="1"/>
  <c r="AT7" i="8" s="1"/>
  <c r="AS6" i="8"/>
  <c r="AT6" i="8" s="1"/>
  <c r="AU6" i="8" s="1"/>
  <c r="AF310" i="9"/>
  <c r="AE310" i="9"/>
  <c r="AF321" i="9"/>
  <c r="AL321" i="9" s="1"/>
  <c r="AE321" i="9"/>
  <c r="AE317" i="9"/>
  <c r="AF317" i="9" s="1"/>
  <c r="AL310" i="9"/>
  <c r="AE319" i="9"/>
  <c r="AF319" i="9" s="1"/>
  <c r="AL319" i="9" s="1"/>
  <c r="AL309" i="9"/>
  <c r="AE315" i="9"/>
  <c r="AF315" i="9" s="1"/>
  <c r="AE311" i="9"/>
  <c r="AF311" i="9" s="1"/>
  <c r="AE309" i="9"/>
  <c r="AF309" i="9" s="1"/>
  <c r="AF314" i="9"/>
  <c r="AE314" i="9"/>
  <c r="AE320" i="9"/>
  <c r="AF320" i="9" s="1"/>
  <c r="AF316" i="9"/>
  <c r="AE316" i="9"/>
  <c r="AE312" i="9"/>
  <c r="AF312" i="9" s="1"/>
  <c r="AF318" i="9"/>
  <c r="AE318" i="9"/>
  <c r="AE322" i="9"/>
  <c r="AF322" i="9" s="1"/>
  <c r="AL316" i="9"/>
  <c r="AE313" i="9"/>
  <c r="AF313" i="9" s="1"/>
  <c r="Y305" i="8"/>
  <c r="Z305" i="8"/>
  <c r="Z305" i="11"/>
  <c r="Z304" i="11"/>
  <c r="AB307" i="8"/>
  <c r="AD307" i="8"/>
  <c r="AB312" i="8"/>
  <c r="AD312" i="8"/>
  <c r="AB308" i="8"/>
  <c r="AD308" i="8"/>
  <c r="AB316" i="8"/>
  <c r="AD316" i="8"/>
  <c r="AB309" i="8"/>
  <c r="AD309" i="8"/>
  <c r="AB313" i="8"/>
  <c r="AD313" i="8"/>
  <c r="AB317" i="8"/>
  <c r="AD317" i="8"/>
  <c r="AB305" i="8"/>
  <c r="AD305" i="8"/>
  <c r="AB318" i="8"/>
  <c r="AD318" i="8"/>
  <c r="AB310" i="8"/>
  <c r="AD310" i="8"/>
  <c r="Y308" i="11"/>
  <c r="AD308" i="11" s="1"/>
  <c r="Z308" i="11"/>
  <c r="Y309" i="11"/>
  <c r="AC309" i="11" s="1"/>
  <c r="Z309" i="11"/>
  <c r="Y316" i="11"/>
  <c r="AD316" i="11" s="1"/>
  <c r="Z316" i="11"/>
  <c r="Y306" i="11"/>
  <c r="AD306" i="11" s="1"/>
  <c r="Z306" i="11"/>
  <c r="Y303" i="11"/>
  <c r="AD303" i="11" s="1"/>
  <c r="Z303" i="11"/>
  <c r="Y317" i="11"/>
  <c r="AD317" i="11" s="1"/>
  <c r="Z317" i="11"/>
  <c r="Y313" i="11"/>
  <c r="AD313" i="11" s="1"/>
  <c r="Z313" i="11"/>
  <c r="Y311" i="11"/>
  <c r="AC311" i="11" s="1"/>
  <c r="Z311" i="11"/>
  <c r="Y307" i="11"/>
  <c r="AD307" i="11" s="1"/>
  <c r="Z307" i="11"/>
  <c r="Y315" i="11"/>
  <c r="AD315" i="11" s="1"/>
  <c r="Z315" i="11"/>
  <c r="Y314" i="11"/>
  <c r="AC314" i="11" s="1"/>
  <c r="Z314" i="11"/>
  <c r="Y318" i="11"/>
  <c r="AD318" i="11" s="1"/>
  <c r="Z318" i="11"/>
  <c r="Y310" i="11"/>
  <c r="AD310" i="11" s="1"/>
  <c r="Z310" i="11"/>
  <c r="Y312" i="11"/>
  <c r="AD312" i="11" s="1"/>
  <c r="Z312" i="11"/>
  <c r="Y305" i="11"/>
  <c r="AD305" i="11" s="1"/>
  <c r="Y304" i="11"/>
  <c r="AD304" i="11" s="1"/>
  <c r="T179" i="11"/>
  <c r="U179" i="11" s="1"/>
  <c r="T133" i="11"/>
  <c r="U133" i="11" s="1"/>
  <c r="X133" i="11" s="1"/>
  <c r="T209" i="11"/>
  <c r="U209" i="11" s="1"/>
  <c r="T219" i="11"/>
  <c r="U219" i="11" s="1"/>
  <c r="X219" i="11" s="1"/>
  <c r="T206" i="11"/>
  <c r="U206" i="11" s="1"/>
  <c r="X206" i="11" s="1"/>
  <c r="T202" i="11"/>
  <c r="U202" i="11" s="1"/>
  <c r="X202" i="11" s="1"/>
  <c r="T178" i="11"/>
  <c r="T108" i="11"/>
  <c r="U108" i="11" s="1"/>
  <c r="X108" i="11" s="1"/>
  <c r="T225" i="11"/>
  <c r="U225" i="11" s="1"/>
  <c r="T293" i="11"/>
  <c r="U293" i="11" s="1"/>
  <c r="T66" i="11"/>
  <c r="U66" i="11" s="1"/>
  <c r="X66" i="11" s="1"/>
  <c r="T275" i="11"/>
  <c r="U275" i="11" s="1"/>
  <c r="T194" i="11"/>
  <c r="U194" i="11" s="1"/>
  <c r="X194" i="11" s="1"/>
  <c r="T97" i="11"/>
  <c r="T57" i="11"/>
  <c r="U57" i="11" s="1"/>
  <c r="X57" i="11" s="1"/>
  <c r="T32" i="11"/>
  <c r="U32" i="11" s="1"/>
  <c r="X32" i="11" s="1"/>
  <c r="T14" i="11"/>
  <c r="T181" i="11"/>
  <c r="T77" i="11"/>
  <c r="U77" i="11" s="1"/>
  <c r="T45" i="11"/>
  <c r="U45" i="11" s="1"/>
  <c r="X45" i="11" s="1"/>
  <c r="T253" i="11"/>
  <c r="U253" i="11" s="1"/>
  <c r="T140" i="11"/>
  <c r="T34" i="11"/>
  <c r="U34" i="11" s="1"/>
  <c r="T287" i="11"/>
  <c r="U287" i="11" s="1"/>
  <c r="T292" i="11"/>
  <c r="U292" i="11" s="1"/>
  <c r="T211" i="11"/>
  <c r="U211" i="11" s="1"/>
  <c r="T187" i="11"/>
  <c r="U187" i="11" s="1"/>
  <c r="T49" i="11"/>
  <c r="U49" i="11" s="1"/>
  <c r="X49" i="11" s="1"/>
  <c r="T232" i="11"/>
  <c r="U232" i="11" s="1"/>
  <c r="X232" i="11" s="1"/>
  <c r="T300" i="11"/>
  <c r="U300" i="11" s="1"/>
  <c r="V66" i="11"/>
  <c r="T274" i="11"/>
  <c r="U274" i="11" s="1"/>
  <c r="T246" i="11"/>
  <c r="U246" i="11" s="1"/>
  <c r="T230" i="11"/>
  <c r="T85" i="11"/>
  <c r="U85" i="11" s="1"/>
  <c r="X85" i="11" s="1"/>
  <c r="T130" i="11"/>
  <c r="U130" i="11" s="1"/>
  <c r="T72" i="11"/>
  <c r="U72" i="11" s="1"/>
  <c r="X72" i="11" s="1"/>
  <c r="T20" i="11"/>
  <c r="U20" i="11" s="1"/>
  <c r="T10" i="11"/>
  <c r="U10" i="11" s="1"/>
  <c r="T280" i="11"/>
  <c r="U280" i="11" s="1"/>
  <c r="X280" i="11" s="1"/>
  <c r="T104" i="11"/>
  <c r="U104" i="11" s="1"/>
  <c r="T84" i="11"/>
  <c r="U84" i="11" s="1"/>
  <c r="X84" i="11" s="1"/>
  <c r="T197" i="11"/>
  <c r="U197" i="11" s="1"/>
  <c r="X197" i="11" s="1"/>
  <c r="T245" i="11"/>
  <c r="W245" i="11" s="1"/>
  <c r="T229" i="11"/>
  <c r="T191" i="11"/>
  <c r="U191" i="11" s="1"/>
  <c r="X191" i="11" s="1"/>
  <c r="T201" i="11"/>
  <c r="U201" i="11" s="1"/>
  <c r="T132" i="11"/>
  <c r="U132" i="11" s="1"/>
  <c r="T22" i="11"/>
  <c r="U22" i="11" s="1"/>
  <c r="X22" i="11" s="1"/>
  <c r="T262" i="11"/>
  <c r="T297" i="11"/>
  <c r="U297" i="11" s="1"/>
  <c r="T289" i="11"/>
  <c r="U289" i="11" s="1"/>
  <c r="X289" i="11" s="1"/>
  <c r="T263" i="11"/>
  <c r="U263" i="11" s="1"/>
  <c r="T238" i="11"/>
  <c r="T93" i="11"/>
  <c r="U93" i="11" s="1"/>
  <c r="T61" i="11"/>
  <c r="U61" i="11" s="1"/>
  <c r="X61" i="11" s="1"/>
  <c r="T102" i="11"/>
  <c r="U102" i="11" s="1"/>
  <c r="X102" i="11" s="1"/>
  <c r="T36" i="11"/>
  <c r="U50" i="11"/>
  <c r="X50" i="11" s="1"/>
  <c r="T288" i="11"/>
  <c r="U288" i="11" s="1"/>
  <c r="X288" i="11" s="1"/>
  <c r="T198" i="11"/>
  <c r="U198" i="11" s="1"/>
  <c r="T125" i="11"/>
  <c r="T58" i="11"/>
  <c r="U58" i="11" s="1"/>
  <c r="T185" i="11"/>
  <c r="U185" i="11" s="1"/>
  <c r="T240" i="11"/>
  <c r="U240" i="11" s="1"/>
  <c r="T205" i="11"/>
  <c r="T146" i="11"/>
  <c r="U146" i="11" s="1"/>
  <c r="T267" i="11"/>
  <c r="U267" i="11" s="1"/>
  <c r="T204" i="11"/>
  <c r="U204" i="11" s="1"/>
  <c r="X204" i="11" s="1"/>
  <c r="T193" i="11"/>
  <c r="U193" i="11" s="1"/>
  <c r="X193" i="11" s="1"/>
  <c r="T183" i="11"/>
  <c r="U183" i="11" s="1"/>
  <c r="T120" i="11"/>
  <c r="U120" i="11" s="1"/>
  <c r="T116" i="11"/>
  <c r="T106" i="11"/>
  <c r="T24" i="11"/>
  <c r="U24" i="11" s="1"/>
  <c r="T7" i="11"/>
  <c r="U7" i="11" s="1"/>
  <c r="T302" i="11"/>
  <c r="U302" i="11" s="1"/>
  <c r="T170" i="11"/>
  <c r="U170" i="11" s="1"/>
  <c r="X170" i="11" s="1"/>
  <c r="T100" i="11"/>
  <c r="U100" i="11" s="1"/>
  <c r="X100" i="11" s="1"/>
  <c r="T88" i="11"/>
  <c r="U88" i="11" s="1"/>
  <c r="T12" i="11"/>
  <c r="U12" i="11" s="1"/>
  <c r="X12" i="11" s="1"/>
  <c r="T26" i="11"/>
  <c r="U26" i="11" s="1"/>
  <c r="T215" i="11"/>
  <c r="U215" i="11" s="1"/>
  <c r="X215" i="11" s="1"/>
  <c r="T56" i="11"/>
  <c r="U56" i="11" s="1"/>
  <c r="T136" i="11"/>
  <c r="U136" i="11" s="1"/>
  <c r="T196" i="11"/>
  <c r="U196" i="11" s="1"/>
  <c r="T78" i="11"/>
  <c r="U78" i="11" s="1"/>
  <c r="T19" i="11"/>
  <c r="U19" i="11" s="1"/>
  <c r="T284" i="11"/>
  <c r="T18" i="11"/>
  <c r="T138" i="11"/>
  <c r="U138" i="11" s="1"/>
  <c r="T213" i="11"/>
  <c r="U213" i="11" s="1"/>
  <c r="T131" i="11"/>
  <c r="U131" i="11" s="1"/>
  <c r="T147" i="11"/>
  <c r="T150" i="11"/>
  <c r="U150" i="11" s="1"/>
  <c r="X150" i="11" s="1"/>
  <c r="T142" i="11"/>
  <c r="U142" i="11" s="1"/>
  <c r="T53" i="11"/>
  <c r="U53" i="11" s="1"/>
  <c r="X53" i="11" s="1"/>
  <c r="T236" i="11"/>
  <c r="T228" i="11"/>
  <c r="U228" i="11" s="1"/>
  <c r="T210" i="11"/>
  <c r="U210" i="11" s="1"/>
  <c r="X210" i="11" s="1"/>
  <c r="T189" i="11"/>
  <c r="U189" i="11" s="1"/>
  <c r="X189" i="11" s="1"/>
  <c r="T151" i="11"/>
  <c r="U151" i="11" s="1"/>
  <c r="T143" i="11"/>
  <c r="U143" i="11" s="1"/>
  <c r="X143" i="11" s="1"/>
  <c r="T126" i="11"/>
  <c r="U126" i="11" s="1"/>
  <c r="X126" i="11" s="1"/>
  <c r="T37" i="11"/>
  <c r="U37" i="11" s="1"/>
  <c r="X37" i="11" s="1"/>
  <c r="U230" i="11"/>
  <c r="W230" i="11" s="1"/>
  <c r="W202" i="11"/>
  <c r="Y202" i="11" s="1"/>
  <c r="T234" i="11"/>
  <c r="U234" i="11" s="1"/>
  <c r="T264" i="11"/>
  <c r="T54" i="11"/>
  <c r="T190" i="11"/>
  <c r="T171" i="11"/>
  <c r="T167" i="11"/>
  <c r="U167" i="11" s="1"/>
  <c r="T162" i="11"/>
  <c r="U162" i="11" s="1"/>
  <c r="X162" i="11" s="1"/>
  <c r="T158" i="11"/>
  <c r="U158" i="11" s="1"/>
  <c r="V158" i="11" s="1"/>
  <c r="T101" i="11"/>
  <c r="T81" i="11"/>
  <c r="U81" i="11" s="1"/>
  <c r="W81" i="11" s="1"/>
  <c r="T75" i="11"/>
  <c r="T23" i="11"/>
  <c r="T223" i="11"/>
  <c r="T199" i="11"/>
  <c r="U199" i="11" s="1"/>
  <c r="V199" i="11" s="1"/>
  <c r="T129" i="11"/>
  <c r="U129" i="11" s="1"/>
  <c r="T82" i="11"/>
  <c r="U82" i="11" s="1"/>
  <c r="T28" i="11"/>
  <c r="U28" i="11" s="1"/>
  <c r="T244" i="11"/>
  <c r="T214" i="11"/>
  <c r="T139" i="11"/>
  <c r="T122" i="11"/>
  <c r="T118" i="11"/>
  <c r="T73" i="11"/>
  <c r="T69" i="11"/>
  <c r="T15" i="11"/>
  <c r="T11" i="11"/>
  <c r="T298" i="11"/>
  <c r="T294" i="11"/>
  <c r="T123" i="11"/>
  <c r="T42" i="11"/>
  <c r="T242" i="11"/>
  <c r="U242" i="11" s="1"/>
  <c r="T226" i="11"/>
  <c r="T155" i="11"/>
  <c r="T182" i="11"/>
  <c r="T237" i="11"/>
  <c r="T174" i="11"/>
  <c r="U174" i="11" s="1"/>
  <c r="X174" i="11" s="1"/>
  <c r="T222" i="11"/>
  <c r="T256" i="11"/>
  <c r="U256" i="11" s="1"/>
  <c r="T159" i="11"/>
  <c r="U159" i="11" s="1"/>
  <c r="X159" i="11" s="1"/>
  <c r="T154" i="11"/>
  <c r="U154" i="11" s="1"/>
  <c r="W154" i="11" s="1"/>
  <c r="T261" i="11"/>
  <c r="U261" i="11" s="1"/>
  <c r="T92" i="11"/>
  <c r="U92" i="11" s="1"/>
  <c r="T60" i="11"/>
  <c r="U60" i="11" s="1"/>
  <c r="W60" i="11" s="1"/>
  <c r="T119" i="11"/>
  <c r="U119" i="11" s="1"/>
  <c r="T70" i="11"/>
  <c r="U70" i="11" s="1"/>
  <c r="T250" i="11"/>
  <c r="T163" i="11"/>
  <c r="U163" i="11" s="1"/>
  <c r="T186" i="11"/>
  <c r="T233" i="11"/>
  <c r="T8" i="11"/>
  <c r="T270" i="11"/>
  <c r="U270" i="11" s="1"/>
  <c r="T257" i="11"/>
  <c r="U257" i="11" s="1"/>
  <c r="T249" i="11"/>
  <c r="U249" i="11" s="1"/>
  <c r="T221" i="11"/>
  <c r="U221" i="11" s="1"/>
  <c r="X221" i="11" s="1"/>
  <c r="T134" i="11"/>
  <c r="U134" i="11" s="1"/>
  <c r="T74" i="11"/>
  <c r="U74" i="11" s="1"/>
  <c r="X74" i="11" s="1"/>
  <c r="T65" i="11"/>
  <c r="U65" i="11" s="1"/>
  <c r="T175" i="11"/>
  <c r="T166" i="11"/>
  <c r="U166" i="11" s="1"/>
  <c r="X166" i="11" s="1"/>
  <c r="T137" i="11"/>
  <c r="T109" i="11"/>
  <c r="T105" i="11"/>
  <c r="T62" i="11"/>
  <c r="T31" i="11"/>
  <c r="T27" i="11"/>
  <c r="T110" i="11"/>
  <c r="U110" i="11" s="1"/>
  <c r="T98" i="11"/>
  <c r="T94" i="11"/>
  <c r="T90" i="11"/>
  <c r="T86" i="11"/>
  <c r="T218" i="11"/>
  <c r="T200" i="11"/>
  <c r="U200" i="11" s="1"/>
  <c r="W200" i="11" s="1"/>
  <c r="T173" i="11"/>
  <c r="T117" i="11"/>
  <c r="T276" i="11"/>
  <c r="T272" i="11"/>
  <c r="U272" i="11" s="1"/>
  <c r="T113" i="11"/>
  <c r="T258" i="11"/>
  <c r="U258" i="11" s="1"/>
  <c r="X258" i="11" s="1"/>
  <c r="T254" i="11"/>
  <c r="T46" i="11"/>
  <c r="T38" i="11"/>
  <c r="X81" i="11"/>
  <c r="T269" i="11"/>
  <c r="T243" i="11"/>
  <c r="T216" i="11"/>
  <c r="T148" i="11"/>
  <c r="T145" i="11"/>
  <c r="U140" i="11"/>
  <c r="U116" i="11"/>
  <c r="U114" i="11"/>
  <c r="U97" i="11"/>
  <c r="T80" i="11"/>
  <c r="T48" i="11"/>
  <c r="T39" i="11"/>
  <c r="T63" i="11"/>
  <c r="T79" i="11"/>
  <c r="T43" i="11"/>
  <c r="T5" i="11"/>
  <c r="U279" i="11"/>
  <c r="T251" i="11"/>
  <c r="T235" i="11"/>
  <c r="T231" i="11"/>
  <c r="T212" i="11"/>
  <c r="T290" i="11"/>
  <c r="T255" i="11"/>
  <c r="T252" i="11"/>
  <c r="U236" i="11"/>
  <c r="X236" i="11" s="1"/>
  <c r="U205" i="11"/>
  <c r="X205" i="11" s="1"/>
  <c r="T227" i="11"/>
  <c r="T168" i="11"/>
  <c r="U181" i="11"/>
  <c r="T299" i="11"/>
  <c r="T295" i="11"/>
  <c r="T301" i="11"/>
  <c r="T291" i="11"/>
  <c r="T282" i="11"/>
  <c r="U283" i="11"/>
  <c r="X283" i="11" s="1"/>
  <c r="T278" i="11"/>
  <c r="U271" i="11"/>
  <c r="T265" i="11"/>
  <c r="T259" i="11"/>
  <c r="T273" i="11"/>
  <c r="U217" i="11"/>
  <c r="X217" i="11" s="1"/>
  <c r="T208" i="11"/>
  <c r="T203" i="11"/>
  <c r="T192" i="11"/>
  <c r="T144" i="11"/>
  <c r="T184" i="11"/>
  <c r="T161" i="11"/>
  <c r="T153" i="11"/>
  <c r="T128" i="11"/>
  <c r="T141" i="11"/>
  <c r="U135" i="11"/>
  <c r="X135" i="11" s="1"/>
  <c r="W135" i="11"/>
  <c r="T111" i="11"/>
  <c r="T99" i="11"/>
  <c r="T91" i="11"/>
  <c r="T107" i="11"/>
  <c r="T96" i="11"/>
  <c r="T83" i="11"/>
  <c r="T103" i="11"/>
  <c r="U68" i="11"/>
  <c r="X68" i="11" s="1"/>
  <c r="T47" i="11"/>
  <c r="T55" i="11"/>
  <c r="T71" i="11"/>
  <c r="T52" i="11"/>
  <c r="U30" i="11"/>
  <c r="T21" i="11"/>
  <c r="U18" i="11"/>
  <c r="T17" i="11"/>
  <c r="T296" i="11"/>
  <c r="T285" i="11"/>
  <c r="U262" i="11"/>
  <c r="X262" i="11" s="1"/>
  <c r="U268" i="11"/>
  <c r="U238" i="11"/>
  <c r="X238" i="11" s="1"/>
  <c r="U207" i="11"/>
  <c r="X207" i="11" s="1"/>
  <c r="U195" i="11"/>
  <c r="T266" i="11"/>
  <c r="T239" i="11"/>
  <c r="T247" i="11"/>
  <c r="T160" i="11"/>
  <c r="T281" i="11"/>
  <c r="T286" i="11"/>
  <c r="T277" i="11"/>
  <c r="T260" i="11"/>
  <c r="U241" i="11"/>
  <c r="U248" i="11"/>
  <c r="T220" i="11"/>
  <c r="T224" i="11"/>
  <c r="T180" i="11"/>
  <c r="T172" i="11"/>
  <c r="T177" i="11"/>
  <c r="T169" i="11"/>
  <c r="U89" i="11"/>
  <c r="X89" i="11" s="1"/>
  <c r="W89" i="11"/>
  <c r="T76" i="11"/>
  <c r="T127" i="11"/>
  <c r="T95" i="11"/>
  <c r="U112" i="11"/>
  <c r="T67" i="11"/>
  <c r="T35" i="11"/>
  <c r="T51" i="11"/>
  <c r="T33" i="11"/>
  <c r="T25" i="11"/>
  <c r="T9" i="11"/>
  <c r="U16" i="11"/>
  <c r="U14" i="11"/>
  <c r="T188" i="11"/>
  <c r="T176" i="11"/>
  <c r="T164" i="11"/>
  <c r="T156" i="11"/>
  <c r="T152" i="11"/>
  <c r="T165" i="11"/>
  <c r="T157" i="11"/>
  <c r="T124" i="11"/>
  <c r="T149" i="11"/>
  <c r="U147" i="11"/>
  <c r="U125" i="11"/>
  <c r="T87" i="11"/>
  <c r="U106" i="11"/>
  <c r="T121" i="11"/>
  <c r="T115" i="11"/>
  <c r="T59" i="11"/>
  <c r="U44" i="11"/>
  <c r="T40" i="11"/>
  <c r="U36" i="11"/>
  <c r="T64" i="11"/>
  <c r="U41" i="11"/>
  <c r="X41" i="11" s="1"/>
  <c r="T13" i="11"/>
  <c r="T6" i="11"/>
  <c r="T29" i="11"/>
  <c r="Y296" i="9"/>
  <c r="Z295" i="8"/>
  <c r="Y297" i="8"/>
  <c r="Y296" i="8"/>
  <c r="Y295" i="9"/>
  <c r="Y297" i="9"/>
  <c r="Y295" i="8"/>
  <c r="Z296" i="8"/>
  <c r="Z297" i="8"/>
  <c r="AU10" i="8" l="1"/>
  <c r="AV9" i="8"/>
  <c r="AW9" i="8" s="1"/>
  <c r="AV10" i="8"/>
  <c r="AU7" i="8"/>
  <c r="AV6" i="8"/>
  <c r="AW6" i="8" s="1"/>
  <c r="AV7" i="8"/>
  <c r="AP319" i="9"/>
  <c r="AP321" i="9"/>
  <c r="AK313" i="9"/>
  <c r="AH313" i="9"/>
  <c r="AL313" i="9"/>
  <c r="AH320" i="9"/>
  <c r="AK320" i="9"/>
  <c r="AL320" i="9"/>
  <c r="AH311" i="9"/>
  <c r="AK311" i="9"/>
  <c r="AL311" i="9"/>
  <c r="AH322" i="9"/>
  <c r="AK322" i="9"/>
  <c r="AL322" i="9"/>
  <c r="AK317" i="9"/>
  <c r="AH317" i="9"/>
  <c r="AL317" i="9"/>
  <c r="AP309" i="9"/>
  <c r="AH312" i="9"/>
  <c r="AK312" i="9"/>
  <c r="AK309" i="9"/>
  <c r="AH309" i="9"/>
  <c r="AH315" i="9"/>
  <c r="AK315" i="9"/>
  <c r="AP310" i="9"/>
  <c r="AL312" i="9"/>
  <c r="AH318" i="9"/>
  <c r="AK318" i="9"/>
  <c r="AL318" i="9"/>
  <c r="AH314" i="9"/>
  <c r="AK314" i="9"/>
  <c r="AK321" i="9"/>
  <c r="AH321" i="9"/>
  <c r="AL314" i="9"/>
  <c r="AP316" i="9"/>
  <c r="AH316" i="9"/>
  <c r="AK316" i="9"/>
  <c r="AL315" i="9"/>
  <c r="AH319" i="9"/>
  <c r="AK319" i="9"/>
  <c r="AK310" i="9"/>
  <c r="AH310" i="9"/>
  <c r="AC313" i="11"/>
  <c r="AC316" i="11"/>
  <c r="AC307" i="11"/>
  <c r="W68" i="11"/>
  <c r="Z68" i="11" s="1"/>
  <c r="W283" i="11"/>
  <c r="Y283" i="11" s="1"/>
  <c r="W66" i="11"/>
  <c r="Z66" i="11" s="1"/>
  <c r="AC312" i="11"/>
  <c r="AC305" i="11"/>
  <c r="AD314" i="11"/>
  <c r="AC303" i="11"/>
  <c r="AC308" i="11"/>
  <c r="AC310" i="11"/>
  <c r="AC304" i="11"/>
  <c r="AA305" i="11"/>
  <c r="AE305" i="11" s="1"/>
  <c r="AA304" i="11"/>
  <c r="AE304" i="11" s="1"/>
  <c r="W258" i="11"/>
  <c r="Z258" i="11" s="1"/>
  <c r="AC317" i="11"/>
  <c r="AD309" i="11"/>
  <c r="AC318" i="11"/>
  <c r="AC315" i="11"/>
  <c r="AD311" i="11"/>
  <c r="AC306" i="11"/>
  <c r="W41" i="11"/>
  <c r="Z41" i="11" s="1"/>
  <c r="AA318" i="11"/>
  <c r="AE318" i="11" s="1"/>
  <c r="AA315" i="11"/>
  <c r="AE315" i="11" s="1"/>
  <c r="AA311" i="11"/>
  <c r="AE311" i="11" s="1"/>
  <c r="AA317" i="11"/>
  <c r="AE317" i="11" s="1"/>
  <c r="AA306" i="11"/>
  <c r="AE306" i="11" s="1"/>
  <c r="AA309" i="11"/>
  <c r="AE309" i="11" s="1"/>
  <c r="AA310" i="11"/>
  <c r="AE310" i="11" s="1"/>
  <c r="AA314" i="11"/>
  <c r="AE314" i="11" s="1"/>
  <c r="AA307" i="11"/>
  <c r="AE307" i="11" s="1"/>
  <c r="AA313" i="11"/>
  <c r="AE313" i="11" s="1"/>
  <c r="AA303" i="11"/>
  <c r="AE303" i="11" s="1"/>
  <c r="AA316" i="11"/>
  <c r="AE316" i="11" s="1"/>
  <c r="AA308" i="11"/>
  <c r="AE308" i="11" s="1"/>
  <c r="AA312" i="11"/>
  <c r="AE312" i="11" s="1"/>
  <c r="Z202" i="11"/>
  <c r="AA202" i="11" s="1"/>
  <c r="AE202" i="11" s="1"/>
  <c r="Z135" i="11"/>
  <c r="Z89" i="11"/>
  <c r="W189" i="11"/>
  <c r="Z81" i="11"/>
  <c r="AD202" i="11"/>
  <c r="AC202" i="11"/>
  <c r="W274" i="11"/>
  <c r="U178" i="11"/>
  <c r="X178" i="11" s="1"/>
  <c r="W72" i="11"/>
  <c r="U245" i="11"/>
  <c r="X245" i="11" s="1"/>
  <c r="Y245" i="11" s="1"/>
  <c r="W110" i="11"/>
  <c r="W159" i="11"/>
  <c r="W119" i="11"/>
  <c r="W28" i="11"/>
  <c r="W280" i="11"/>
  <c r="X36" i="11"/>
  <c r="V36" i="11"/>
  <c r="X106" i="11"/>
  <c r="V106" i="11"/>
  <c r="X253" i="11"/>
  <c r="V253" i="11"/>
  <c r="X241" i="11"/>
  <c r="V241" i="11"/>
  <c r="X195" i="11"/>
  <c r="V195" i="11"/>
  <c r="X240" i="11"/>
  <c r="V240" i="11"/>
  <c r="X271" i="11"/>
  <c r="V271" i="11"/>
  <c r="X292" i="11"/>
  <c r="V292" i="11"/>
  <c r="X181" i="11"/>
  <c r="V181" i="11"/>
  <c r="X26" i="11"/>
  <c r="V26" i="11"/>
  <c r="X78" i="11"/>
  <c r="V78" i="11"/>
  <c r="X116" i="11"/>
  <c r="V116" i="11"/>
  <c r="W166" i="11"/>
  <c r="V166" i="11"/>
  <c r="X134" i="11"/>
  <c r="V134" i="11"/>
  <c r="X270" i="11"/>
  <c r="V270" i="11"/>
  <c r="X163" i="11"/>
  <c r="V163" i="11"/>
  <c r="W82" i="11"/>
  <c r="V82" i="11"/>
  <c r="X234" i="11"/>
  <c r="V234" i="11"/>
  <c r="X151" i="11"/>
  <c r="V151" i="11"/>
  <c r="X19" i="11"/>
  <c r="V19" i="11"/>
  <c r="X196" i="11"/>
  <c r="V196" i="11"/>
  <c r="X56" i="11"/>
  <c r="V56" i="11"/>
  <c r="X120" i="11"/>
  <c r="V120" i="11"/>
  <c r="X267" i="11"/>
  <c r="V267" i="11"/>
  <c r="X185" i="11"/>
  <c r="V185" i="11"/>
  <c r="X147" i="11"/>
  <c r="V147" i="11"/>
  <c r="X14" i="11"/>
  <c r="V14" i="11"/>
  <c r="X20" i="11"/>
  <c r="V20" i="11"/>
  <c r="X77" i="11"/>
  <c r="V77" i="11"/>
  <c r="X268" i="11"/>
  <c r="V268" i="11"/>
  <c r="X34" i="11"/>
  <c r="V34" i="11"/>
  <c r="X104" i="11"/>
  <c r="V104" i="11"/>
  <c r="X201" i="11"/>
  <c r="V201" i="11"/>
  <c r="X88" i="11"/>
  <c r="V88" i="11"/>
  <c r="X110" i="11"/>
  <c r="V110" i="11"/>
  <c r="X242" i="11"/>
  <c r="V242" i="11"/>
  <c r="W129" i="11"/>
  <c r="V129" i="11"/>
  <c r="X7" i="11"/>
  <c r="V7" i="11"/>
  <c r="X44" i="11"/>
  <c r="V44" i="11"/>
  <c r="X93" i="11"/>
  <c r="V93" i="11"/>
  <c r="X125" i="11"/>
  <c r="V125" i="11"/>
  <c r="X16" i="11"/>
  <c r="V16" i="11"/>
  <c r="X112" i="11"/>
  <c r="V112" i="11"/>
  <c r="X209" i="11"/>
  <c r="V209" i="11"/>
  <c r="X30" i="11"/>
  <c r="V30" i="11"/>
  <c r="X198" i="11"/>
  <c r="V198" i="11"/>
  <c r="X279" i="11"/>
  <c r="V279" i="11"/>
  <c r="X293" i="11"/>
  <c r="V293" i="11"/>
  <c r="X97" i="11"/>
  <c r="V97" i="11"/>
  <c r="X132" i="11"/>
  <c r="V132" i="11"/>
  <c r="X65" i="11"/>
  <c r="V65" i="11"/>
  <c r="X249" i="11"/>
  <c r="V249" i="11"/>
  <c r="X70" i="11"/>
  <c r="V70" i="11"/>
  <c r="X92" i="11"/>
  <c r="V92" i="11"/>
  <c r="X256" i="11"/>
  <c r="V256" i="11"/>
  <c r="X167" i="11"/>
  <c r="V167" i="11"/>
  <c r="X187" i="11"/>
  <c r="V187" i="11"/>
  <c r="X213" i="11"/>
  <c r="V213" i="11"/>
  <c r="X248" i="11"/>
  <c r="V248" i="11"/>
  <c r="X287" i="11"/>
  <c r="V287" i="11"/>
  <c r="X225" i="11"/>
  <c r="V225" i="11"/>
  <c r="X18" i="11"/>
  <c r="V18" i="11"/>
  <c r="X142" i="11"/>
  <c r="V142" i="11"/>
  <c r="X179" i="11"/>
  <c r="V179" i="11"/>
  <c r="X211" i="11"/>
  <c r="V211" i="11"/>
  <c r="X275" i="11"/>
  <c r="V275" i="11"/>
  <c r="X130" i="11"/>
  <c r="V130" i="11"/>
  <c r="X300" i="11"/>
  <c r="V300" i="11"/>
  <c r="X274" i="11"/>
  <c r="V274" i="11"/>
  <c r="X114" i="11"/>
  <c r="V114" i="11"/>
  <c r="X140" i="11"/>
  <c r="V140" i="11"/>
  <c r="W272" i="11"/>
  <c r="V272" i="11"/>
  <c r="X257" i="11"/>
  <c r="V257" i="11"/>
  <c r="X119" i="11"/>
  <c r="V119" i="11"/>
  <c r="W261" i="11"/>
  <c r="V261" i="11"/>
  <c r="X28" i="11"/>
  <c r="Y28" i="11" s="1"/>
  <c r="V28" i="11"/>
  <c r="X228" i="11"/>
  <c r="V228" i="11"/>
  <c r="X131" i="11"/>
  <c r="V131" i="11"/>
  <c r="X138" i="11"/>
  <c r="V138" i="11"/>
  <c r="X136" i="11"/>
  <c r="V136" i="11"/>
  <c r="X302" i="11"/>
  <c r="V302" i="11"/>
  <c r="X24" i="11"/>
  <c r="V24" i="11"/>
  <c r="X183" i="11"/>
  <c r="V183" i="11"/>
  <c r="X146" i="11"/>
  <c r="V146" i="11"/>
  <c r="X58" i="11"/>
  <c r="V58" i="11"/>
  <c r="X263" i="11"/>
  <c r="V263" i="11"/>
  <c r="X297" i="11"/>
  <c r="V297" i="11"/>
  <c r="X10" i="11"/>
  <c r="V10" i="11"/>
  <c r="X246" i="11"/>
  <c r="V246" i="11"/>
  <c r="W58" i="11"/>
  <c r="W85" i="11"/>
  <c r="X230" i="11"/>
  <c r="Y230" i="11" s="1"/>
  <c r="W246" i="11"/>
  <c r="W207" i="11"/>
  <c r="W50" i="11"/>
  <c r="U229" i="11"/>
  <c r="W229" i="11" s="1"/>
  <c r="W234" i="11"/>
  <c r="W162" i="11"/>
  <c r="W19" i="11"/>
  <c r="W70" i="11"/>
  <c r="W163" i="11"/>
  <c r="X200" i="11"/>
  <c r="Y200" i="11" s="1"/>
  <c r="U284" i="11"/>
  <c r="X284" i="11" s="1"/>
  <c r="W167" i="11"/>
  <c r="X272" i="11"/>
  <c r="W256" i="11"/>
  <c r="X129" i="11"/>
  <c r="W74" i="11"/>
  <c r="X261" i="11"/>
  <c r="X60" i="11"/>
  <c r="Y60" i="11" s="1"/>
  <c r="W92" i="11"/>
  <c r="Y81" i="11"/>
  <c r="W173" i="11"/>
  <c r="U173" i="11"/>
  <c r="X173" i="11" s="1"/>
  <c r="W155" i="11"/>
  <c r="U155" i="11"/>
  <c r="X155" i="11" s="1"/>
  <c r="W279" i="11"/>
  <c r="W297" i="11"/>
  <c r="U46" i="11"/>
  <c r="X46" i="11" s="1"/>
  <c r="U254" i="11"/>
  <c r="X254" i="11" s="1"/>
  <c r="U276" i="11"/>
  <c r="U117" i="11"/>
  <c r="X117" i="11" s="1"/>
  <c r="U94" i="11"/>
  <c r="X94" i="11" s="1"/>
  <c r="U62" i="11"/>
  <c r="U109" i="11"/>
  <c r="X109" i="11" s="1"/>
  <c r="W109" i="11"/>
  <c r="U8" i="11"/>
  <c r="U222" i="11"/>
  <c r="X222" i="11" s="1"/>
  <c r="U226" i="11"/>
  <c r="U42" i="11"/>
  <c r="X42" i="11" s="1"/>
  <c r="U123" i="11"/>
  <c r="U298" i="11"/>
  <c r="U73" i="11"/>
  <c r="U122" i="11"/>
  <c r="U223" i="11"/>
  <c r="X223" i="11" s="1"/>
  <c r="U75" i="11"/>
  <c r="U101" i="11"/>
  <c r="U171" i="11"/>
  <c r="X171" i="11" s="1"/>
  <c r="W171" i="11"/>
  <c r="U137" i="11"/>
  <c r="U11" i="11"/>
  <c r="U139" i="11"/>
  <c r="X139" i="11" s="1"/>
  <c r="W139" i="11"/>
  <c r="U244" i="11"/>
  <c r="W244" i="11" s="1"/>
  <c r="X82" i="11"/>
  <c r="W242" i="11"/>
  <c r="Y89" i="11"/>
  <c r="W97" i="11"/>
  <c r="X154" i="11"/>
  <c r="Y154" i="11" s="1"/>
  <c r="U38" i="11"/>
  <c r="U218" i="11"/>
  <c r="X218" i="11" s="1"/>
  <c r="U90" i="11"/>
  <c r="U31" i="11"/>
  <c r="X31" i="11" s="1"/>
  <c r="U105" i="11"/>
  <c r="U175" i="11"/>
  <c r="X175" i="11" s="1"/>
  <c r="U186" i="11"/>
  <c r="U294" i="11"/>
  <c r="U69" i="11"/>
  <c r="U118" i="11"/>
  <c r="W199" i="11"/>
  <c r="X199" i="11"/>
  <c r="U23" i="11"/>
  <c r="U190" i="11"/>
  <c r="U264" i="11"/>
  <c r="W264" i="11"/>
  <c r="U98" i="11"/>
  <c r="U233" i="11"/>
  <c r="W158" i="11"/>
  <c r="X158" i="11"/>
  <c r="U113" i="11"/>
  <c r="U86" i="11"/>
  <c r="U27" i="11"/>
  <c r="U250" i="11"/>
  <c r="U237" i="11"/>
  <c r="U182" i="11"/>
  <c r="X182" i="11" s="1"/>
  <c r="U15" i="11"/>
  <c r="X15" i="11" s="1"/>
  <c r="U214" i="11"/>
  <c r="X214" i="11" s="1"/>
  <c r="W214" i="11"/>
  <c r="U54" i="11"/>
  <c r="X54" i="11" s="1"/>
  <c r="W32" i="11"/>
  <c r="W120" i="11"/>
  <c r="W112" i="11"/>
  <c r="W292" i="11"/>
  <c r="W181" i="11"/>
  <c r="W221" i="11"/>
  <c r="W193" i="11"/>
  <c r="W197" i="11"/>
  <c r="W126" i="11"/>
  <c r="W302" i="11"/>
  <c r="W22" i="11"/>
  <c r="W147" i="11"/>
  <c r="W195" i="11"/>
  <c r="W34" i="11"/>
  <c r="W201" i="11"/>
  <c r="W150" i="11"/>
  <c r="W77" i="11"/>
  <c r="W211" i="11"/>
  <c r="W26" i="11"/>
  <c r="W65" i="11"/>
  <c r="W36" i="11"/>
  <c r="W133" i="11"/>
  <c r="W102" i="11"/>
  <c r="W267" i="11"/>
  <c r="W209" i="11"/>
  <c r="W18" i="11"/>
  <c r="W53" i="11"/>
  <c r="W198" i="11"/>
  <c r="W257" i="11"/>
  <c r="W143" i="11"/>
  <c r="W183" i="11"/>
  <c r="W12" i="11"/>
  <c r="W114" i="11"/>
  <c r="W88" i="11"/>
  <c r="W132" i="11"/>
  <c r="W140" i="11"/>
  <c r="W263" i="11"/>
  <c r="W37" i="11"/>
  <c r="W84" i="11"/>
  <c r="W219" i="11"/>
  <c r="W241" i="11"/>
  <c r="W151" i="11"/>
  <c r="W232" i="11"/>
  <c r="W57" i="11"/>
  <c r="W271" i="11"/>
  <c r="W205" i="11"/>
  <c r="W270" i="11"/>
  <c r="W293" i="11"/>
  <c r="W116" i="11"/>
  <c r="W138" i="11"/>
  <c r="U13" i="11"/>
  <c r="U121" i="11"/>
  <c r="U164" i="11"/>
  <c r="X164" i="11" s="1"/>
  <c r="U169" i="11"/>
  <c r="W224" i="11"/>
  <c r="U224" i="11"/>
  <c r="U247" i="11"/>
  <c r="X247" i="11" s="1"/>
  <c r="U208" i="11"/>
  <c r="X208" i="11" s="1"/>
  <c r="U33" i="11"/>
  <c r="X33" i="11" s="1"/>
  <c r="U51" i="11"/>
  <c r="X51" i="11" s="1"/>
  <c r="W76" i="11"/>
  <c r="U76" i="11"/>
  <c r="X76" i="11" s="1"/>
  <c r="W174" i="11"/>
  <c r="W253" i="11"/>
  <c r="U160" i="11"/>
  <c r="U266" i="11"/>
  <c r="U21" i="11"/>
  <c r="X21" i="11" s="1"/>
  <c r="W30" i="11"/>
  <c r="W24" i="11"/>
  <c r="U55" i="11"/>
  <c r="Y135" i="11"/>
  <c r="W136" i="11"/>
  <c r="U153" i="11"/>
  <c r="U161" i="11"/>
  <c r="W179" i="11"/>
  <c r="U144" i="11"/>
  <c r="X144" i="11" s="1"/>
  <c r="W194" i="11"/>
  <c r="W217" i="11"/>
  <c r="W249" i="11"/>
  <c r="U259" i="11"/>
  <c r="X259" i="11" s="1"/>
  <c r="U278" i="11"/>
  <c r="W275" i="11"/>
  <c r="U299" i="11"/>
  <c r="X299" i="11" s="1"/>
  <c r="W104" i="11"/>
  <c r="U168" i="11"/>
  <c r="U252" i="11"/>
  <c r="W300" i="11"/>
  <c r="U212" i="11"/>
  <c r="X212" i="11" s="1"/>
  <c r="U251" i="11"/>
  <c r="X251" i="11" s="1"/>
  <c r="W289" i="11"/>
  <c r="W39" i="11"/>
  <c r="U39" i="11"/>
  <c r="X39" i="11" s="1"/>
  <c r="W56" i="11"/>
  <c r="U148" i="11"/>
  <c r="X148" i="11" s="1"/>
  <c r="W228" i="11"/>
  <c r="U265" i="11"/>
  <c r="U291" i="11"/>
  <c r="W100" i="11"/>
  <c r="W185" i="11"/>
  <c r="U29" i="11"/>
  <c r="W146" i="11"/>
  <c r="U188" i="11"/>
  <c r="W191" i="11"/>
  <c r="U9" i="11"/>
  <c r="W10" i="11"/>
  <c r="W67" i="11"/>
  <c r="U67" i="11"/>
  <c r="X67" i="11" s="1"/>
  <c r="W108" i="11"/>
  <c r="U127" i="11"/>
  <c r="X127" i="11" s="1"/>
  <c r="W196" i="11"/>
  <c r="U180" i="11"/>
  <c r="X180" i="11" s="1"/>
  <c r="W204" i="11"/>
  <c r="W225" i="11"/>
  <c r="W262" i="11"/>
  <c r="U285" i="11"/>
  <c r="U17" i="11"/>
  <c r="U107" i="11"/>
  <c r="U91" i="11"/>
  <c r="X91" i="11" s="1"/>
  <c r="U99" i="11"/>
  <c r="X99" i="11" s="1"/>
  <c r="U128" i="11"/>
  <c r="W282" i="11"/>
  <c r="U282" i="11"/>
  <c r="X282" i="11" s="1"/>
  <c r="U255" i="11"/>
  <c r="U290" i="11"/>
  <c r="U43" i="11"/>
  <c r="U63" i="11"/>
  <c r="U243" i="11"/>
  <c r="U149" i="11"/>
  <c r="X149" i="11" s="1"/>
  <c r="U124" i="11"/>
  <c r="U152" i="11"/>
  <c r="X152" i="11" s="1"/>
  <c r="U25" i="11"/>
  <c r="X25" i="11" s="1"/>
  <c r="U177" i="11"/>
  <c r="X177" i="11" s="1"/>
  <c r="U260" i="11"/>
  <c r="X260" i="11" s="1"/>
  <c r="U52" i="11"/>
  <c r="W103" i="11"/>
  <c r="U103" i="11"/>
  <c r="X103" i="11" s="1"/>
  <c r="U96" i="11"/>
  <c r="U192" i="11"/>
  <c r="X192" i="11" s="1"/>
  <c r="U203" i="11"/>
  <c r="U301" i="11"/>
  <c r="X301" i="11" s="1"/>
  <c r="U227" i="11"/>
  <c r="U40" i="11"/>
  <c r="U115" i="11"/>
  <c r="W106" i="11"/>
  <c r="U176" i="11"/>
  <c r="X176" i="11" s="1"/>
  <c r="W14" i="11"/>
  <c r="W16" i="11"/>
  <c r="U6" i="11"/>
  <c r="U64" i="11"/>
  <c r="W44" i="11"/>
  <c r="U59" i="11"/>
  <c r="W7" i="11"/>
  <c r="W93" i="11"/>
  <c r="U87" i="11"/>
  <c r="X87" i="11" s="1"/>
  <c r="W125" i="11"/>
  <c r="W131" i="11"/>
  <c r="U157" i="11"/>
  <c r="X157" i="11" s="1"/>
  <c r="U165" i="11"/>
  <c r="W187" i="11"/>
  <c r="W20" i="11"/>
  <c r="U35" i="11"/>
  <c r="X35" i="11" s="1"/>
  <c r="W172" i="11"/>
  <c r="U172" i="11"/>
  <c r="X172" i="11" s="1"/>
  <c r="W213" i="11"/>
  <c r="U220" i="11"/>
  <c r="X220" i="11" s="1"/>
  <c r="W248" i="11"/>
  <c r="U277" i="11"/>
  <c r="W287" i="11"/>
  <c r="U286" i="11"/>
  <c r="X286" i="11" s="1"/>
  <c r="U281" i="11"/>
  <c r="X281" i="11" s="1"/>
  <c r="W206" i="11"/>
  <c r="W210" i="11"/>
  <c r="W215" i="11"/>
  <c r="W238" i="11"/>
  <c r="W268" i="11"/>
  <c r="U296" i="11"/>
  <c r="W49" i="11"/>
  <c r="U83" i="11"/>
  <c r="X83" i="11" s="1"/>
  <c r="U141" i="11"/>
  <c r="W134" i="11"/>
  <c r="W142" i="11"/>
  <c r="W170" i="11"/>
  <c r="U184" i="11"/>
  <c r="W240" i="11"/>
  <c r="U273" i="11"/>
  <c r="W288" i="11"/>
  <c r="U295" i="11"/>
  <c r="W130" i="11"/>
  <c r="W236" i="11"/>
  <c r="U231" i="11"/>
  <c r="X231" i="11" s="1"/>
  <c r="U235" i="11"/>
  <c r="W235" i="11" s="1"/>
  <c r="U79" i="11"/>
  <c r="W61" i="11"/>
  <c r="W45" i="11"/>
  <c r="W78" i="11"/>
  <c r="U80" i="11"/>
  <c r="X80" i="11" s="1"/>
  <c r="U145" i="11"/>
  <c r="U216" i="11"/>
  <c r="X216" i="11" s="1"/>
  <c r="U269" i="11"/>
  <c r="U156" i="11"/>
  <c r="X156" i="11" s="1"/>
  <c r="U95" i="11"/>
  <c r="U239" i="11"/>
  <c r="X239" i="11" s="1"/>
  <c r="U71" i="11"/>
  <c r="U47" i="11"/>
  <c r="U111" i="11"/>
  <c r="U5" i="11"/>
  <c r="V5" i="11" s="1"/>
  <c r="U48" i="11"/>
  <c r="AR5" i="9"/>
  <c r="AR6" i="9" s="1"/>
  <c r="AR7" i="9" s="1"/>
  <c r="AR8" i="9" s="1"/>
  <c r="P294" i="9"/>
  <c r="Q294" i="9" s="1"/>
  <c r="P293" i="9"/>
  <c r="Q293" i="9" s="1"/>
  <c r="P292" i="9"/>
  <c r="Q292" i="9" s="1"/>
  <c r="P291" i="9"/>
  <c r="P290" i="9"/>
  <c r="T290" i="9" s="1"/>
  <c r="P289" i="9"/>
  <c r="Q289" i="9" s="1"/>
  <c r="Y289" i="9" s="1"/>
  <c r="P288" i="9"/>
  <c r="T288" i="9" s="1"/>
  <c r="P287" i="9"/>
  <c r="P286" i="9"/>
  <c r="Q286" i="9" s="1"/>
  <c r="P285" i="9"/>
  <c r="T285" i="9" s="1"/>
  <c r="W285" i="9" s="1"/>
  <c r="P284" i="9"/>
  <c r="Q284" i="9" s="1"/>
  <c r="P283" i="9"/>
  <c r="P282" i="9"/>
  <c r="T282" i="9" s="1"/>
  <c r="P281" i="9"/>
  <c r="T281" i="9" s="1"/>
  <c r="W281" i="9" s="1"/>
  <c r="P280" i="9"/>
  <c r="Q280" i="9" s="1"/>
  <c r="P279" i="9"/>
  <c r="P278" i="9"/>
  <c r="Q278" i="9" s="1"/>
  <c r="P277" i="9"/>
  <c r="Q277" i="9" s="1"/>
  <c r="P276" i="9"/>
  <c r="Q276" i="9" s="1"/>
  <c r="P275" i="9"/>
  <c r="P274" i="9"/>
  <c r="T274" i="9" s="1"/>
  <c r="P273" i="9"/>
  <c r="Q273" i="9" s="1"/>
  <c r="P272" i="9"/>
  <c r="T272" i="9" s="1"/>
  <c r="P271" i="9"/>
  <c r="P270" i="9"/>
  <c r="Q270" i="9" s="1"/>
  <c r="P269" i="9"/>
  <c r="T269" i="9" s="1"/>
  <c r="W269" i="9" s="1"/>
  <c r="P268" i="9"/>
  <c r="T268" i="9" s="1"/>
  <c r="P267" i="9"/>
  <c r="P266" i="9"/>
  <c r="Q266" i="9" s="1"/>
  <c r="P265" i="9"/>
  <c r="T265" i="9" s="1"/>
  <c r="W265" i="9" s="1"/>
  <c r="P264" i="9"/>
  <c r="T264" i="9" s="1"/>
  <c r="P263" i="9"/>
  <c r="P262" i="9"/>
  <c r="Q262" i="9" s="1"/>
  <c r="P261" i="9"/>
  <c r="Q261" i="9" s="1"/>
  <c r="P260" i="9"/>
  <c r="T260" i="9" s="1"/>
  <c r="P259" i="9"/>
  <c r="P258" i="9"/>
  <c r="Q258" i="9" s="1"/>
  <c r="Y258" i="9" s="1"/>
  <c r="P257" i="9"/>
  <c r="Q257" i="9" s="1"/>
  <c r="P256" i="9"/>
  <c r="T256" i="9" s="1"/>
  <c r="P255" i="9"/>
  <c r="P254" i="9"/>
  <c r="Q254" i="9" s="1"/>
  <c r="P253" i="9"/>
  <c r="T253" i="9" s="1"/>
  <c r="W253" i="9" s="1"/>
  <c r="P252" i="9"/>
  <c r="T252" i="9" s="1"/>
  <c r="P251" i="9"/>
  <c r="P250" i="9"/>
  <c r="Q250" i="9" s="1"/>
  <c r="P249" i="9"/>
  <c r="T249" i="9" s="1"/>
  <c r="W249" i="9" s="1"/>
  <c r="P248" i="9"/>
  <c r="T248" i="9" s="1"/>
  <c r="P247" i="9"/>
  <c r="P246" i="9"/>
  <c r="Q246" i="9" s="1"/>
  <c r="P245" i="9"/>
  <c r="Q245" i="9" s="1"/>
  <c r="P244" i="9"/>
  <c r="T244" i="9" s="1"/>
  <c r="P243" i="9"/>
  <c r="P242" i="9"/>
  <c r="Q242" i="9" s="1"/>
  <c r="P241" i="9"/>
  <c r="Q241" i="9" s="1"/>
  <c r="P240" i="9"/>
  <c r="T240" i="9" s="1"/>
  <c r="P239" i="9"/>
  <c r="P238" i="9"/>
  <c r="Q238" i="9" s="1"/>
  <c r="P237" i="9"/>
  <c r="T237" i="9" s="1"/>
  <c r="W237" i="9" s="1"/>
  <c r="P236" i="9"/>
  <c r="T236" i="9" s="1"/>
  <c r="P235" i="9"/>
  <c r="P234" i="9"/>
  <c r="Q234" i="9" s="1"/>
  <c r="P233" i="9"/>
  <c r="T233" i="9" s="1"/>
  <c r="P232" i="9"/>
  <c r="T232" i="9" s="1"/>
  <c r="P231" i="9"/>
  <c r="P230" i="9"/>
  <c r="Q230" i="9" s="1"/>
  <c r="P229" i="9"/>
  <c r="Q229" i="9" s="1"/>
  <c r="Z229" i="9" s="1"/>
  <c r="P228" i="9"/>
  <c r="T228" i="9" s="1"/>
  <c r="W228" i="9" s="1"/>
  <c r="P227" i="9"/>
  <c r="P226" i="9"/>
  <c r="Q226" i="9" s="1"/>
  <c r="P225" i="9"/>
  <c r="Q225" i="9" s="1"/>
  <c r="P224" i="9"/>
  <c r="Q224" i="9" s="1"/>
  <c r="P223" i="9"/>
  <c r="P222" i="9"/>
  <c r="T222" i="9" s="1"/>
  <c r="W222" i="9" s="1"/>
  <c r="P221" i="9"/>
  <c r="T221" i="9" s="1"/>
  <c r="P220" i="9"/>
  <c r="Q220" i="9" s="1"/>
  <c r="P219" i="9"/>
  <c r="Q219" i="9" s="1"/>
  <c r="P218" i="9"/>
  <c r="Q218" i="9" s="1"/>
  <c r="P217" i="9"/>
  <c r="T217" i="9" s="1"/>
  <c r="P216" i="9"/>
  <c r="Q216" i="9" s="1"/>
  <c r="Y216" i="9" s="1"/>
  <c r="P215" i="9"/>
  <c r="P214" i="9"/>
  <c r="T214" i="9" s="1"/>
  <c r="W214" i="9" s="1"/>
  <c r="P213" i="9"/>
  <c r="Q213" i="9" s="1"/>
  <c r="P212" i="9"/>
  <c r="T212" i="9" s="1"/>
  <c r="P211" i="9"/>
  <c r="P210" i="9"/>
  <c r="Q210" i="9" s="1"/>
  <c r="P209" i="9"/>
  <c r="Q209" i="9" s="1"/>
  <c r="P208" i="9"/>
  <c r="Q208" i="9" s="1"/>
  <c r="P207" i="9"/>
  <c r="P206" i="9"/>
  <c r="T206" i="9" s="1"/>
  <c r="W206" i="9" s="1"/>
  <c r="P205" i="9"/>
  <c r="Q205" i="9" s="1"/>
  <c r="P204" i="9"/>
  <c r="Q204" i="9" s="1"/>
  <c r="P203" i="9"/>
  <c r="Q203" i="9" s="1"/>
  <c r="P202" i="9"/>
  <c r="Q202" i="9" s="1"/>
  <c r="P201" i="9"/>
  <c r="T201" i="9" s="1"/>
  <c r="P200" i="9"/>
  <c r="Q200" i="9" s="1"/>
  <c r="P199" i="9"/>
  <c r="P198" i="9"/>
  <c r="T198" i="9" s="1"/>
  <c r="W198" i="9" s="1"/>
  <c r="P197" i="9"/>
  <c r="Q197" i="9" s="1"/>
  <c r="P196" i="9"/>
  <c r="T196" i="9" s="1"/>
  <c r="P195" i="9"/>
  <c r="P194" i="9"/>
  <c r="Q194" i="9" s="1"/>
  <c r="P193" i="9"/>
  <c r="Q193" i="9" s="1"/>
  <c r="P192" i="9"/>
  <c r="Q192" i="9" s="1"/>
  <c r="P191" i="9"/>
  <c r="P190" i="9"/>
  <c r="T190" i="9" s="1"/>
  <c r="W190" i="9" s="1"/>
  <c r="P189" i="9"/>
  <c r="T189" i="9" s="1"/>
  <c r="P188" i="9"/>
  <c r="T188" i="9" s="1"/>
  <c r="P187" i="9"/>
  <c r="Q187" i="9" s="1"/>
  <c r="Y187" i="9" s="1"/>
  <c r="P186" i="9"/>
  <c r="Q186" i="9" s="1"/>
  <c r="Y186" i="9" s="1"/>
  <c r="P185" i="9"/>
  <c r="T185" i="9" s="1"/>
  <c r="P184" i="9"/>
  <c r="Q184" i="9" s="1"/>
  <c r="Y184" i="9" s="1"/>
  <c r="P183" i="9"/>
  <c r="P182" i="9"/>
  <c r="T182" i="9" s="1"/>
  <c r="W182" i="9" s="1"/>
  <c r="P181" i="9"/>
  <c r="Q181" i="9" s="1"/>
  <c r="Y181" i="9" s="1"/>
  <c r="P180" i="9"/>
  <c r="T180" i="9" s="1"/>
  <c r="P179" i="9"/>
  <c r="P178" i="9"/>
  <c r="Q178" i="9" s="1"/>
  <c r="Y178" i="9" s="1"/>
  <c r="P177" i="9"/>
  <c r="Q177" i="9" s="1"/>
  <c r="Y177" i="9" s="1"/>
  <c r="P176" i="9"/>
  <c r="T176" i="9" s="1"/>
  <c r="P175" i="9"/>
  <c r="P174" i="9"/>
  <c r="T174" i="9" s="1"/>
  <c r="P173" i="9"/>
  <c r="T173" i="9" s="1"/>
  <c r="P172" i="9"/>
  <c r="T172" i="9" s="1"/>
  <c r="W172" i="9" s="1"/>
  <c r="P171" i="9"/>
  <c r="P170" i="9"/>
  <c r="Q170" i="9" s="1"/>
  <c r="P169" i="9"/>
  <c r="T169" i="9" s="1"/>
  <c r="P168" i="9"/>
  <c r="Q168" i="9" s="1"/>
  <c r="P167" i="9"/>
  <c r="Q167" i="9" s="1"/>
  <c r="P166" i="9"/>
  <c r="T166" i="9" s="1"/>
  <c r="P165" i="9"/>
  <c r="Q165" i="9" s="1"/>
  <c r="P164" i="9"/>
  <c r="Q164" i="9" s="1"/>
  <c r="P163" i="9"/>
  <c r="Q163" i="9" s="1"/>
  <c r="P162" i="9"/>
  <c r="Q162" i="9" s="1"/>
  <c r="P161" i="9"/>
  <c r="Q161" i="9" s="1"/>
  <c r="P160" i="9"/>
  <c r="Q160" i="9" s="1"/>
  <c r="P159" i="9"/>
  <c r="P158" i="9"/>
  <c r="T158" i="9" s="1"/>
  <c r="P157" i="9"/>
  <c r="T157" i="9" s="1"/>
  <c r="P156" i="9"/>
  <c r="Q156" i="9" s="1"/>
  <c r="P155" i="9"/>
  <c r="P154" i="9"/>
  <c r="Q154" i="9" s="1"/>
  <c r="P153" i="9"/>
  <c r="T153" i="9" s="1"/>
  <c r="P152" i="9"/>
  <c r="T152" i="9" s="1"/>
  <c r="P151" i="9"/>
  <c r="P150" i="9"/>
  <c r="T150" i="9" s="1"/>
  <c r="P149" i="9"/>
  <c r="Q149" i="9" s="1"/>
  <c r="P148" i="9"/>
  <c r="Q148" i="9" s="1"/>
  <c r="P147" i="9"/>
  <c r="P146" i="9"/>
  <c r="Q146" i="9" s="1"/>
  <c r="P145" i="9"/>
  <c r="Q145" i="9" s="1"/>
  <c r="Z145" i="9" s="1"/>
  <c r="P144" i="9"/>
  <c r="Q144" i="9" s="1"/>
  <c r="P143" i="9"/>
  <c r="P142" i="9"/>
  <c r="T142" i="9" s="1"/>
  <c r="P141" i="9"/>
  <c r="T141" i="9" s="1"/>
  <c r="P140" i="9"/>
  <c r="Q140" i="9" s="1"/>
  <c r="P139" i="9"/>
  <c r="P138" i="9"/>
  <c r="Q138" i="9" s="1"/>
  <c r="P137" i="9"/>
  <c r="T137" i="9" s="1"/>
  <c r="W137" i="9" s="1"/>
  <c r="P136" i="9"/>
  <c r="T136" i="9" s="1"/>
  <c r="W136" i="9" s="1"/>
  <c r="P135" i="9"/>
  <c r="Q135" i="9" s="1"/>
  <c r="P134" i="9"/>
  <c r="T134" i="9" s="1"/>
  <c r="W134" i="9" s="1"/>
  <c r="P133" i="9"/>
  <c r="Q133" i="9" s="1"/>
  <c r="P132" i="9"/>
  <c r="Q132" i="9" s="1"/>
  <c r="P131" i="9"/>
  <c r="T131" i="9" s="1"/>
  <c r="W131" i="9" s="1"/>
  <c r="P130" i="9"/>
  <c r="Q130" i="9" s="1"/>
  <c r="P129" i="9"/>
  <c r="Q129" i="9" s="1"/>
  <c r="P128" i="9"/>
  <c r="Q128" i="9" s="1"/>
  <c r="P127" i="9"/>
  <c r="T127" i="9" s="1"/>
  <c r="W127" i="9" s="1"/>
  <c r="P126" i="9"/>
  <c r="T126" i="9" s="1"/>
  <c r="W126" i="9" s="1"/>
  <c r="P125" i="9"/>
  <c r="T125" i="9" s="1"/>
  <c r="W125" i="9" s="1"/>
  <c r="P124" i="9"/>
  <c r="Q124" i="9" s="1"/>
  <c r="P123" i="9"/>
  <c r="T123" i="9" s="1"/>
  <c r="W123" i="9" s="1"/>
  <c r="P122" i="9"/>
  <c r="Q122" i="9" s="1"/>
  <c r="P121" i="9"/>
  <c r="T121" i="9" s="1"/>
  <c r="W121" i="9" s="1"/>
  <c r="P120" i="9"/>
  <c r="T120" i="9" s="1"/>
  <c r="W120" i="9" s="1"/>
  <c r="P119" i="9"/>
  <c r="T119" i="9" s="1"/>
  <c r="W119" i="9" s="1"/>
  <c r="P118" i="9"/>
  <c r="T118" i="9" s="1"/>
  <c r="W118" i="9" s="1"/>
  <c r="P117" i="9"/>
  <c r="Q117" i="9" s="1"/>
  <c r="P116" i="9"/>
  <c r="Q116" i="9" s="1"/>
  <c r="P115" i="9"/>
  <c r="T115" i="9" s="1"/>
  <c r="W115" i="9" s="1"/>
  <c r="P114" i="9"/>
  <c r="Q114" i="9" s="1"/>
  <c r="P113" i="9"/>
  <c r="Q113" i="9" s="1"/>
  <c r="P112" i="9"/>
  <c r="Q112" i="9" s="1"/>
  <c r="P111" i="9"/>
  <c r="T111" i="9" s="1"/>
  <c r="W111" i="9" s="1"/>
  <c r="P110" i="9"/>
  <c r="T110" i="9" s="1"/>
  <c r="W110" i="9" s="1"/>
  <c r="P109" i="9"/>
  <c r="T109" i="9" s="1"/>
  <c r="W109" i="9" s="1"/>
  <c r="P108" i="9"/>
  <c r="Q108" i="9" s="1"/>
  <c r="Y108" i="9" s="1"/>
  <c r="P107" i="9"/>
  <c r="T107" i="9" s="1"/>
  <c r="W107" i="9" s="1"/>
  <c r="P106" i="9"/>
  <c r="Q106" i="9" s="1"/>
  <c r="Z106" i="9" s="1"/>
  <c r="P105" i="9"/>
  <c r="T105" i="9" s="1"/>
  <c r="W105" i="9" s="1"/>
  <c r="P104" i="9"/>
  <c r="T104" i="9" s="1"/>
  <c r="W104" i="9" s="1"/>
  <c r="P103" i="9"/>
  <c r="T103" i="9" s="1"/>
  <c r="W103" i="9" s="1"/>
  <c r="P102" i="9"/>
  <c r="T102" i="9" s="1"/>
  <c r="W102" i="9" s="1"/>
  <c r="P101" i="9"/>
  <c r="Q101" i="9" s="1"/>
  <c r="Z101" i="9" s="1"/>
  <c r="P100" i="9"/>
  <c r="Q100" i="9" s="1"/>
  <c r="Z100" i="9" s="1"/>
  <c r="P99" i="9"/>
  <c r="T99" i="9" s="1"/>
  <c r="W99" i="9" s="1"/>
  <c r="P98" i="9"/>
  <c r="T98" i="9" s="1"/>
  <c r="W98" i="9" s="1"/>
  <c r="P97" i="9"/>
  <c r="Q97" i="9" s="1"/>
  <c r="Z97" i="9" s="1"/>
  <c r="P96" i="9"/>
  <c r="Q96" i="9" s="1"/>
  <c r="Z96" i="9" s="1"/>
  <c r="P95" i="9"/>
  <c r="T95" i="9" s="1"/>
  <c r="W95" i="9" s="1"/>
  <c r="P94" i="9"/>
  <c r="Q94" i="9" s="1"/>
  <c r="Z94" i="9" s="1"/>
  <c r="P93" i="9"/>
  <c r="T93" i="9" s="1"/>
  <c r="W93" i="9" s="1"/>
  <c r="P92" i="9"/>
  <c r="T92" i="9" s="1"/>
  <c r="W92" i="9" s="1"/>
  <c r="P91" i="9"/>
  <c r="T91" i="9" s="1"/>
  <c r="W91" i="9" s="1"/>
  <c r="P90" i="9"/>
  <c r="T90" i="9" s="1"/>
  <c r="W90" i="9" s="1"/>
  <c r="P89" i="9"/>
  <c r="T89" i="9" s="1"/>
  <c r="W89" i="9" s="1"/>
  <c r="P88" i="9"/>
  <c r="T88" i="9" s="1"/>
  <c r="W88" i="9" s="1"/>
  <c r="P87" i="9"/>
  <c r="T87" i="9" s="1"/>
  <c r="W87" i="9" s="1"/>
  <c r="P86" i="9"/>
  <c r="T86" i="9" s="1"/>
  <c r="W86" i="9" s="1"/>
  <c r="P85" i="9"/>
  <c r="Q85" i="9" s="1"/>
  <c r="Z85" i="9" s="1"/>
  <c r="P84" i="9"/>
  <c r="Q84" i="9" s="1"/>
  <c r="Z84" i="9" s="1"/>
  <c r="P83" i="9"/>
  <c r="T83" i="9" s="1"/>
  <c r="W83" i="9" s="1"/>
  <c r="P82" i="9"/>
  <c r="T82" i="9" s="1"/>
  <c r="W82" i="9" s="1"/>
  <c r="P81" i="9"/>
  <c r="Q81" i="9" s="1"/>
  <c r="Z81" i="9" s="1"/>
  <c r="P80" i="9"/>
  <c r="Q80" i="9" s="1"/>
  <c r="Z80" i="9" s="1"/>
  <c r="P79" i="9"/>
  <c r="T79" i="9" s="1"/>
  <c r="W79" i="9" s="1"/>
  <c r="P78" i="9"/>
  <c r="Q78" i="9" s="1"/>
  <c r="Z78" i="9" s="1"/>
  <c r="P77" i="9"/>
  <c r="T77" i="9" s="1"/>
  <c r="W77" i="9" s="1"/>
  <c r="P76" i="9"/>
  <c r="T76" i="9" s="1"/>
  <c r="W76" i="9" s="1"/>
  <c r="P75" i="9"/>
  <c r="T75" i="9" s="1"/>
  <c r="W75" i="9" s="1"/>
  <c r="P74" i="9"/>
  <c r="T74" i="9" s="1"/>
  <c r="W74" i="9" s="1"/>
  <c r="P73" i="9"/>
  <c r="T73" i="9" s="1"/>
  <c r="W73" i="9" s="1"/>
  <c r="P72" i="9"/>
  <c r="T72" i="9" s="1"/>
  <c r="W72" i="9" s="1"/>
  <c r="P71" i="9"/>
  <c r="T71" i="9" s="1"/>
  <c r="W71" i="9" s="1"/>
  <c r="P70" i="9"/>
  <c r="T70" i="9" s="1"/>
  <c r="W70" i="9" s="1"/>
  <c r="P69" i="9"/>
  <c r="Q69" i="9" s="1"/>
  <c r="Z69" i="9" s="1"/>
  <c r="P68" i="9"/>
  <c r="Q68" i="9" s="1"/>
  <c r="Z68" i="9" s="1"/>
  <c r="P67" i="9"/>
  <c r="T67" i="9" s="1"/>
  <c r="W67" i="9" s="1"/>
  <c r="P66" i="9"/>
  <c r="T66" i="9" s="1"/>
  <c r="W66" i="9" s="1"/>
  <c r="P65" i="9"/>
  <c r="Q65" i="9" s="1"/>
  <c r="Z65" i="9" s="1"/>
  <c r="P64" i="9"/>
  <c r="Q64" i="9" s="1"/>
  <c r="Z64" i="9" s="1"/>
  <c r="P63" i="9"/>
  <c r="T63" i="9" s="1"/>
  <c r="W63" i="9" s="1"/>
  <c r="P62" i="9"/>
  <c r="Q62" i="9" s="1"/>
  <c r="Z62" i="9" s="1"/>
  <c r="P61" i="9"/>
  <c r="T61" i="9" s="1"/>
  <c r="W61" i="9" s="1"/>
  <c r="P60" i="9"/>
  <c r="T60" i="9" s="1"/>
  <c r="W60" i="9" s="1"/>
  <c r="P59" i="9"/>
  <c r="T59" i="9" s="1"/>
  <c r="W59" i="9" s="1"/>
  <c r="P58" i="9"/>
  <c r="T58" i="9" s="1"/>
  <c r="W58" i="9" s="1"/>
  <c r="P57" i="9"/>
  <c r="T57" i="9" s="1"/>
  <c r="W57" i="9" s="1"/>
  <c r="P56" i="9"/>
  <c r="T56" i="9" s="1"/>
  <c r="W56" i="9" s="1"/>
  <c r="P55" i="9"/>
  <c r="T55" i="9" s="1"/>
  <c r="W55" i="9" s="1"/>
  <c r="P54" i="9"/>
  <c r="T54" i="9" s="1"/>
  <c r="W54" i="9" s="1"/>
  <c r="P53" i="9"/>
  <c r="Q53" i="9" s="1"/>
  <c r="Z53" i="9" s="1"/>
  <c r="P52" i="9"/>
  <c r="Q52" i="9" s="1"/>
  <c r="Z52" i="9" s="1"/>
  <c r="P51" i="9"/>
  <c r="T51" i="9" s="1"/>
  <c r="W51" i="9" s="1"/>
  <c r="P50" i="9"/>
  <c r="T50" i="9" s="1"/>
  <c r="W50" i="9" s="1"/>
  <c r="P49" i="9"/>
  <c r="Q49" i="9" s="1"/>
  <c r="Z49" i="9" s="1"/>
  <c r="P48" i="9"/>
  <c r="Q48" i="9" s="1"/>
  <c r="Z48" i="9" s="1"/>
  <c r="P47" i="9"/>
  <c r="T47" i="9" s="1"/>
  <c r="W47" i="9" s="1"/>
  <c r="P46" i="9"/>
  <c r="Q46" i="9" s="1"/>
  <c r="Z46" i="9" s="1"/>
  <c r="P45" i="9"/>
  <c r="T45" i="9" s="1"/>
  <c r="W45" i="9" s="1"/>
  <c r="P44" i="9"/>
  <c r="T44" i="9" s="1"/>
  <c r="W44" i="9" s="1"/>
  <c r="P43" i="9"/>
  <c r="T43" i="9" s="1"/>
  <c r="W43" i="9" s="1"/>
  <c r="P42" i="9"/>
  <c r="T42" i="9" s="1"/>
  <c r="W42" i="9" s="1"/>
  <c r="P41" i="9"/>
  <c r="T41" i="9" s="1"/>
  <c r="W41" i="9" s="1"/>
  <c r="P40" i="9"/>
  <c r="T40" i="9" s="1"/>
  <c r="W40" i="9" s="1"/>
  <c r="P39" i="9"/>
  <c r="T39" i="9" s="1"/>
  <c r="W39" i="9" s="1"/>
  <c r="P38" i="9"/>
  <c r="T38" i="9" s="1"/>
  <c r="W38" i="9" s="1"/>
  <c r="P37" i="9"/>
  <c r="Q37" i="9" s="1"/>
  <c r="Z37" i="9" s="1"/>
  <c r="P36" i="9"/>
  <c r="Q36" i="9" s="1"/>
  <c r="Z36" i="9" s="1"/>
  <c r="P35" i="9"/>
  <c r="T35" i="9" s="1"/>
  <c r="W35" i="9" s="1"/>
  <c r="P34" i="9"/>
  <c r="T34" i="9" s="1"/>
  <c r="W34" i="9" s="1"/>
  <c r="P33" i="9"/>
  <c r="Q33" i="9" s="1"/>
  <c r="Z33" i="9" s="1"/>
  <c r="P32" i="9"/>
  <c r="T32" i="9" s="1"/>
  <c r="W32" i="9" s="1"/>
  <c r="P31" i="9"/>
  <c r="T31" i="9" s="1"/>
  <c r="W31" i="9" s="1"/>
  <c r="P30" i="9"/>
  <c r="Q30" i="9" s="1"/>
  <c r="Z30" i="9" s="1"/>
  <c r="P29" i="9"/>
  <c r="T29" i="9" s="1"/>
  <c r="W29" i="9" s="1"/>
  <c r="P28" i="9"/>
  <c r="T28" i="9" s="1"/>
  <c r="W28" i="9" s="1"/>
  <c r="P27" i="9"/>
  <c r="T27" i="9" s="1"/>
  <c r="W27" i="9" s="1"/>
  <c r="P26" i="9"/>
  <c r="Q26" i="9" s="1"/>
  <c r="P25" i="9"/>
  <c r="T25" i="9" s="1"/>
  <c r="W25" i="9" s="1"/>
  <c r="P24" i="9"/>
  <c r="Q24" i="9" s="1"/>
  <c r="P23" i="9"/>
  <c r="T23" i="9" s="1"/>
  <c r="W23" i="9" s="1"/>
  <c r="P22" i="9"/>
  <c r="T22" i="9" s="1"/>
  <c r="W22" i="9" s="1"/>
  <c r="P21" i="9"/>
  <c r="Q21" i="9" s="1"/>
  <c r="P20" i="9"/>
  <c r="Q20" i="9" s="1"/>
  <c r="P19" i="9"/>
  <c r="T19" i="9" s="1"/>
  <c r="W19" i="9" s="1"/>
  <c r="P18" i="9"/>
  <c r="T18" i="9" s="1"/>
  <c r="W18" i="9" s="1"/>
  <c r="P17" i="9"/>
  <c r="Q17" i="9" s="1"/>
  <c r="P16" i="9"/>
  <c r="T16" i="9" s="1"/>
  <c r="W16" i="9" s="1"/>
  <c r="P15" i="9"/>
  <c r="T15" i="9" s="1"/>
  <c r="W15" i="9" s="1"/>
  <c r="P14" i="9"/>
  <c r="Q14" i="9" s="1"/>
  <c r="P13" i="9"/>
  <c r="T13" i="9" s="1"/>
  <c r="W13" i="9" s="1"/>
  <c r="P12" i="9"/>
  <c r="T12" i="9" s="1"/>
  <c r="W12" i="9" s="1"/>
  <c r="P11" i="9"/>
  <c r="T11" i="9" s="1"/>
  <c r="W11" i="9" s="1"/>
  <c r="P10" i="9"/>
  <c r="Q10" i="9" s="1"/>
  <c r="P9" i="9"/>
  <c r="T9" i="9" s="1"/>
  <c r="W9" i="9" s="1"/>
  <c r="P8" i="9"/>
  <c r="Q8" i="9" s="1"/>
  <c r="P7" i="9"/>
  <c r="T7" i="9" s="1"/>
  <c r="W7" i="9" s="1"/>
  <c r="P5" i="9"/>
  <c r="T5" i="9" s="1"/>
  <c r="W5" i="9" s="1"/>
  <c r="P6" i="9"/>
  <c r="Q6" i="9" s="1"/>
  <c r="U308" i="9"/>
  <c r="T308" i="9"/>
  <c r="U307" i="9"/>
  <c r="T307" i="9"/>
  <c r="W307" i="9" s="1"/>
  <c r="U306" i="9"/>
  <c r="T306" i="9"/>
  <c r="U305" i="9"/>
  <c r="T305" i="9"/>
  <c r="W305" i="9" s="1"/>
  <c r="U304" i="9"/>
  <c r="T304" i="9"/>
  <c r="U303" i="9"/>
  <c r="T303" i="9"/>
  <c r="W303" i="9" s="1"/>
  <c r="U302" i="9"/>
  <c r="T302" i="9"/>
  <c r="U301" i="9"/>
  <c r="T301" i="9"/>
  <c r="W301" i="9" s="1"/>
  <c r="AA301" i="9" s="1"/>
  <c r="AB301" i="9" s="1"/>
  <c r="U300" i="9"/>
  <c r="T300" i="9"/>
  <c r="U299" i="9"/>
  <c r="T299" i="9"/>
  <c r="W299" i="9" s="1"/>
  <c r="U298" i="9"/>
  <c r="T298" i="9"/>
  <c r="U297" i="9"/>
  <c r="T297" i="9"/>
  <c r="W297" i="9" s="1"/>
  <c r="AA297" i="9" s="1"/>
  <c r="AB297" i="9" s="1"/>
  <c r="U296" i="9"/>
  <c r="T296" i="9"/>
  <c r="U295" i="9"/>
  <c r="T295" i="9"/>
  <c r="W295" i="9" s="1"/>
  <c r="U294" i="9"/>
  <c r="U293" i="9"/>
  <c r="U292" i="9"/>
  <c r="U291" i="9"/>
  <c r="U290" i="9"/>
  <c r="U289" i="9"/>
  <c r="U288" i="9"/>
  <c r="U287" i="9"/>
  <c r="U286" i="9"/>
  <c r="U285" i="9"/>
  <c r="U284" i="9"/>
  <c r="U283" i="9"/>
  <c r="U282" i="9"/>
  <c r="U281" i="9"/>
  <c r="U280" i="9"/>
  <c r="U279" i="9"/>
  <c r="U278" i="9"/>
  <c r="U277" i="9"/>
  <c r="U276" i="9"/>
  <c r="U275" i="9"/>
  <c r="U274" i="9"/>
  <c r="U273" i="9"/>
  <c r="U272" i="9"/>
  <c r="U271" i="9"/>
  <c r="U270" i="9"/>
  <c r="U269" i="9"/>
  <c r="U268" i="9"/>
  <c r="U267" i="9"/>
  <c r="U266" i="9"/>
  <c r="U265" i="9"/>
  <c r="U264" i="9"/>
  <c r="U263" i="9"/>
  <c r="U262" i="9"/>
  <c r="U261" i="9"/>
  <c r="U260" i="9"/>
  <c r="U259" i="9"/>
  <c r="U258" i="9"/>
  <c r="U257" i="9"/>
  <c r="U256" i="9"/>
  <c r="U255" i="9"/>
  <c r="U254" i="9"/>
  <c r="U253" i="9"/>
  <c r="U252" i="9"/>
  <c r="U251" i="9"/>
  <c r="U250" i="9"/>
  <c r="U249" i="9"/>
  <c r="U248" i="9"/>
  <c r="U247" i="9"/>
  <c r="U246" i="9"/>
  <c r="U245" i="9"/>
  <c r="U244" i="9"/>
  <c r="U243" i="9"/>
  <c r="X243" i="9" s="1"/>
  <c r="U242" i="9"/>
  <c r="U241" i="9"/>
  <c r="U240" i="9"/>
  <c r="U239" i="9"/>
  <c r="U238" i="9"/>
  <c r="U237" i="9"/>
  <c r="U236" i="9"/>
  <c r="U235" i="9"/>
  <c r="U234" i="9"/>
  <c r="U233" i="9"/>
  <c r="U232" i="9"/>
  <c r="U231" i="9"/>
  <c r="U230" i="9"/>
  <c r="U229" i="9"/>
  <c r="U228" i="9"/>
  <c r="U227" i="9"/>
  <c r="U226" i="9"/>
  <c r="U225" i="9"/>
  <c r="U224" i="9"/>
  <c r="U223" i="9"/>
  <c r="U222" i="9"/>
  <c r="U221" i="9"/>
  <c r="U220" i="9"/>
  <c r="X220" i="9" s="1"/>
  <c r="U219" i="9"/>
  <c r="U218" i="9"/>
  <c r="U217" i="9"/>
  <c r="U216" i="9"/>
  <c r="X216" i="9" s="1"/>
  <c r="T216" i="9"/>
  <c r="U215" i="9"/>
  <c r="U214" i="9"/>
  <c r="U213" i="9"/>
  <c r="U212" i="9"/>
  <c r="X212" i="9" s="1"/>
  <c r="U211" i="9"/>
  <c r="U210" i="9"/>
  <c r="U209" i="9"/>
  <c r="U208" i="9"/>
  <c r="X208" i="9" s="1"/>
  <c r="U207" i="9"/>
  <c r="U206" i="9"/>
  <c r="U205" i="9"/>
  <c r="U204" i="9"/>
  <c r="X204" i="9" s="1"/>
  <c r="U203" i="9"/>
  <c r="U202" i="9"/>
  <c r="U201" i="9"/>
  <c r="U200" i="9"/>
  <c r="X200" i="9" s="1"/>
  <c r="U199" i="9"/>
  <c r="U198" i="9"/>
  <c r="U197" i="9"/>
  <c r="U196" i="9"/>
  <c r="X196" i="9" s="1"/>
  <c r="U195" i="9"/>
  <c r="U194" i="9"/>
  <c r="U193" i="9"/>
  <c r="U192" i="9"/>
  <c r="X192" i="9" s="1"/>
  <c r="U191" i="9"/>
  <c r="U190" i="9"/>
  <c r="U189" i="9"/>
  <c r="U188" i="9"/>
  <c r="X188" i="9" s="1"/>
  <c r="U187" i="9"/>
  <c r="U186" i="9"/>
  <c r="U185" i="9"/>
  <c r="U184" i="9"/>
  <c r="X184" i="9" s="1"/>
  <c r="U183" i="9"/>
  <c r="U182" i="9"/>
  <c r="U181" i="9"/>
  <c r="U180" i="9"/>
  <c r="X180" i="9" s="1"/>
  <c r="U179" i="9"/>
  <c r="U178" i="9"/>
  <c r="U177" i="9"/>
  <c r="U176" i="9"/>
  <c r="X176" i="9" s="1"/>
  <c r="U175" i="9"/>
  <c r="U174" i="9"/>
  <c r="U173" i="9"/>
  <c r="U172" i="9"/>
  <c r="U171" i="9"/>
  <c r="U170" i="9"/>
  <c r="U169" i="9"/>
  <c r="U168" i="9"/>
  <c r="X168" i="9" s="1"/>
  <c r="U167" i="9"/>
  <c r="U166" i="9"/>
  <c r="U165" i="9"/>
  <c r="T165" i="9"/>
  <c r="U164" i="9"/>
  <c r="U163" i="9"/>
  <c r="U162" i="9"/>
  <c r="U161" i="9"/>
  <c r="U160" i="9"/>
  <c r="X160" i="9" s="1"/>
  <c r="U159" i="9"/>
  <c r="U158" i="9"/>
  <c r="U157" i="9"/>
  <c r="U156" i="9"/>
  <c r="U155" i="9"/>
  <c r="U154" i="9"/>
  <c r="U153" i="9"/>
  <c r="U152" i="9"/>
  <c r="X152" i="9" s="1"/>
  <c r="U151" i="9"/>
  <c r="U150" i="9"/>
  <c r="U149" i="9"/>
  <c r="U148" i="9"/>
  <c r="U147" i="9"/>
  <c r="U146" i="9"/>
  <c r="U145" i="9"/>
  <c r="U144" i="9"/>
  <c r="X144" i="9" s="1"/>
  <c r="U143" i="9"/>
  <c r="U142" i="9"/>
  <c r="U141" i="9"/>
  <c r="U140" i="9"/>
  <c r="U139" i="9"/>
  <c r="X139" i="9" s="1"/>
  <c r="U138" i="9"/>
  <c r="X138" i="9" s="1"/>
  <c r="U137" i="9"/>
  <c r="X137" i="9" s="1"/>
  <c r="U136" i="9"/>
  <c r="X136" i="9" s="1"/>
  <c r="U135" i="9"/>
  <c r="X135" i="9" s="1"/>
  <c r="U134" i="9"/>
  <c r="X134" i="9" s="1"/>
  <c r="U133" i="9"/>
  <c r="X133" i="9" s="1"/>
  <c r="U132" i="9"/>
  <c r="X132" i="9" s="1"/>
  <c r="U131" i="9"/>
  <c r="X131" i="9" s="1"/>
  <c r="U130" i="9"/>
  <c r="X130" i="9" s="1"/>
  <c r="U129" i="9"/>
  <c r="X129" i="9" s="1"/>
  <c r="U128" i="9"/>
  <c r="X128" i="9" s="1"/>
  <c r="U127" i="9"/>
  <c r="X127" i="9" s="1"/>
  <c r="U126" i="9"/>
  <c r="X126" i="9" s="1"/>
  <c r="U125" i="9"/>
  <c r="X125" i="9" s="1"/>
  <c r="U124" i="9"/>
  <c r="X124" i="9" s="1"/>
  <c r="U123" i="9"/>
  <c r="X123" i="9" s="1"/>
  <c r="U122" i="9"/>
  <c r="X122" i="9" s="1"/>
  <c r="U121" i="9"/>
  <c r="X121" i="9" s="1"/>
  <c r="U120" i="9"/>
  <c r="X120" i="9" s="1"/>
  <c r="U119" i="9"/>
  <c r="X119" i="9" s="1"/>
  <c r="U118" i="9"/>
  <c r="X118" i="9" s="1"/>
  <c r="U117" i="9"/>
  <c r="X117" i="9" s="1"/>
  <c r="U116" i="9"/>
  <c r="X116" i="9" s="1"/>
  <c r="U115" i="9"/>
  <c r="X115" i="9" s="1"/>
  <c r="U114" i="9"/>
  <c r="X114" i="9" s="1"/>
  <c r="U113" i="9"/>
  <c r="X113" i="9" s="1"/>
  <c r="U112" i="9"/>
  <c r="X112" i="9" s="1"/>
  <c r="U111" i="9"/>
  <c r="X111" i="9" s="1"/>
  <c r="U110" i="9"/>
  <c r="X110" i="9" s="1"/>
  <c r="U109" i="9"/>
  <c r="X109" i="9" s="1"/>
  <c r="U108" i="9"/>
  <c r="X108" i="9" s="1"/>
  <c r="U107" i="9"/>
  <c r="X107" i="9" s="1"/>
  <c r="U106" i="9"/>
  <c r="X106" i="9" s="1"/>
  <c r="U105" i="9"/>
  <c r="X105" i="9" s="1"/>
  <c r="U104" i="9"/>
  <c r="X104" i="9" s="1"/>
  <c r="U103" i="9"/>
  <c r="X103" i="9" s="1"/>
  <c r="U102" i="9"/>
  <c r="X102" i="9" s="1"/>
  <c r="U101" i="9"/>
  <c r="X101" i="9" s="1"/>
  <c r="T101" i="9"/>
  <c r="W101" i="9" s="1"/>
  <c r="U100" i="9"/>
  <c r="X100" i="9" s="1"/>
  <c r="U99" i="9"/>
  <c r="X99" i="9" s="1"/>
  <c r="U98" i="9"/>
  <c r="X98" i="9" s="1"/>
  <c r="U97" i="9"/>
  <c r="X97" i="9" s="1"/>
  <c r="U96" i="9"/>
  <c r="X96" i="9" s="1"/>
  <c r="U95" i="9"/>
  <c r="X95" i="9" s="1"/>
  <c r="U94" i="9"/>
  <c r="X94" i="9" s="1"/>
  <c r="U93" i="9"/>
  <c r="X93" i="9" s="1"/>
  <c r="U92" i="9"/>
  <c r="X92" i="9" s="1"/>
  <c r="U91" i="9"/>
  <c r="X91" i="9" s="1"/>
  <c r="U90" i="9"/>
  <c r="X90" i="9" s="1"/>
  <c r="U89" i="9"/>
  <c r="X89" i="9" s="1"/>
  <c r="U88" i="9"/>
  <c r="X88" i="9" s="1"/>
  <c r="U87" i="9"/>
  <c r="X87" i="9" s="1"/>
  <c r="U86" i="9"/>
  <c r="X86" i="9" s="1"/>
  <c r="U85" i="9"/>
  <c r="X85" i="9" s="1"/>
  <c r="U84" i="9"/>
  <c r="X84" i="9" s="1"/>
  <c r="U83" i="9"/>
  <c r="X83" i="9" s="1"/>
  <c r="U82" i="9"/>
  <c r="X82" i="9" s="1"/>
  <c r="U81" i="9"/>
  <c r="X81" i="9" s="1"/>
  <c r="U80" i="9"/>
  <c r="X80" i="9" s="1"/>
  <c r="U79" i="9"/>
  <c r="X79" i="9" s="1"/>
  <c r="U78" i="9"/>
  <c r="X78" i="9" s="1"/>
  <c r="U77" i="9"/>
  <c r="X77" i="9" s="1"/>
  <c r="U76" i="9"/>
  <c r="X76" i="9" s="1"/>
  <c r="U75" i="9"/>
  <c r="X75" i="9" s="1"/>
  <c r="U74" i="9"/>
  <c r="X74" i="9" s="1"/>
  <c r="U73" i="9"/>
  <c r="X73" i="9" s="1"/>
  <c r="U72" i="9"/>
  <c r="X72" i="9" s="1"/>
  <c r="U71" i="9"/>
  <c r="X71" i="9" s="1"/>
  <c r="U70" i="9"/>
  <c r="X70" i="9" s="1"/>
  <c r="U69" i="9"/>
  <c r="X69" i="9" s="1"/>
  <c r="U68" i="9"/>
  <c r="X68" i="9" s="1"/>
  <c r="U67" i="9"/>
  <c r="X67" i="9" s="1"/>
  <c r="U66" i="9"/>
  <c r="X66" i="9" s="1"/>
  <c r="U65" i="9"/>
  <c r="X65" i="9" s="1"/>
  <c r="U64" i="9"/>
  <c r="X64" i="9" s="1"/>
  <c r="T64" i="9"/>
  <c r="W64" i="9" s="1"/>
  <c r="U63" i="9"/>
  <c r="X63" i="9" s="1"/>
  <c r="U62" i="9"/>
  <c r="X62" i="9" s="1"/>
  <c r="U61" i="9"/>
  <c r="X61" i="9" s="1"/>
  <c r="U60" i="9"/>
  <c r="X60" i="9" s="1"/>
  <c r="U59" i="9"/>
  <c r="X59" i="9" s="1"/>
  <c r="U58" i="9"/>
  <c r="X58" i="9" s="1"/>
  <c r="U57" i="9"/>
  <c r="X57" i="9" s="1"/>
  <c r="U56" i="9"/>
  <c r="X56" i="9" s="1"/>
  <c r="U55" i="9"/>
  <c r="X55" i="9" s="1"/>
  <c r="U54" i="9"/>
  <c r="X54" i="9" s="1"/>
  <c r="U53" i="9"/>
  <c r="X53" i="9" s="1"/>
  <c r="U52" i="9"/>
  <c r="X52" i="9" s="1"/>
  <c r="U51" i="9"/>
  <c r="X51" i="9" s="1"/>
  <c r="U50" i="9"/>
  <c r="X50" i="9" s="1"/>
  <c r="U49" i="9"/>
  <c r="X49" i="9" s="1"/>
  <c r="U48" i="9"/>
  <c r="X48" i="9" s="1"/>
  <c r="U47" i="9"/>
  <c r="X47" i="9" s="1"/>
  <c r="U46" i="9"/>
  <c r="X46" i="9" s="1"/>
  <c r="U45" i="9"/>
  <c r="X45" i="9" s="1"/>
  <c r="U44" i="9"/>
  <c r="X44" i="9" s="1"/>
  <c r="U43" i="9"/>
  <c r="X43" i="9" s="1"/>
  <c r="U42" i="9"/>
  <c r="X42" i="9" s="1"/>
  <c r="U41" i="9"/>
  <c r="X41" i="9" s="1"/>
  <c r="U40" i="9"/>
  <c r="X40" i="9" s="1"/>
  <c r="U39" i="9"/>
  <c r="X39" i="9" s="1"/>
  <c r="U38" i="9"/>
  <c r="X38" i="9" s="1"/>
  <c r="U37" i="9"/>
  <c r="X37" i="9" s="1"/>
  <c r="U36" i="9"/>
  <c r="X36" i="9" s="1"/>
  <c r="U35" i="9"/>
  <c r="X35" i="9" s="1"/>
  <c r="U34" i="9"/>
  <c r="X34" i="9" s="1"/>
  <c r="U33" i="9"/>
  <c r="X33" i="9" s="1"/>
  <c r="U32" i="9"/>
  <c r="X32" i="9" s="1"/>
  <c r="U31" i="9"/>
  <c r="X31" i="9" s="1"/>
  <c r="U30" i="9"/>
  <c r="X30" i="9" s="1"/>
  <c r="U29" i="9"/>
  <c r="X29" i="9" s="1"/>
  <c r="U28" i="9"/>
  <c r="X28" i="9" s="1"/>
  <c r="U27" i="9"/>
  <c r="X27" i="9" s="1"/>
  <c r="U26" i="9"/>
  <c r="X26" i="9" s="1"/>
  <c r="U25" i="9"/>
  <c r="X25" i="9" s="1"/>
  <c r="U24" i="9"/>
  <c r="X24" i="9" s="1"/>
  <c r="U23" i="9"/>
  <c r="X23" i="9" s="1"/>
  <c r="U22" i="9"/>
  <c r="X22" i="9" s="1"/>
  <c r="U21" i="9"/>
  <c r="X21" i="9" s="1"/>
  <c r="U20" i="9"/>
  <c r="X20" i="9" s="1"/>
  <c r="U19" i="9"/>
  <c r="X19" i="9" s="1"/>
  <c r="U18" i="9"/>
  <c r="X18" i="9" s="1"/>
  <c r="U17" i="9"/>
  <c r="X17" i="9" s="1"/>
  <c r="U16" i="9"/>
  <c r="X16" i="9" s="1"/>
  <c r="U15" i="9"/>
  <c r="X15" i="9" s="1"/>
  <c r="U14" i="9"/>
  <c r="X14" i="9" s="1"/>
  <c r="U13" i="9"/>
  <c r="X13" i="9" s="1"/>
  <c r="U12" i="9"/>
  <c r="X12" i="9" s="1"/>
  <c r="U11" i="9"/>
  <c r="X11" i="9" s="1"/>
  <c r="U10" i="9"/>
  <c r="X10" i="9" s="1"/>
  <c r="U9" i="9"/>
  <c r="X9" i="9" s="1"/>
  <c r="U8" i="9"/>
  <c r="X8" i="9" s="1"/>
  <c r="U7" i="9"/>
  <c r="X7" i="9" s="1"/>
  <c r="U6" i="9"/>
  <c r="X6" i="9" s="1"/>
  <c r="U5" i="9"/>
  <c r="X5" i="9" s="1"/>
  <c r="Q189" i="9"/>
  <c r="Q136" i="9"/>
  <c r="Q39" i="9"/>
  <c r="Z39" i="9" s="1"/>
  <c r="P294" i="8"/>
  <c r="P293" i="8"/>
  <c r="P292" i="8"/>
  <c r="Q292" i="8" s="1"/>
  <c r="P291" i="8"/>
  <c r="P290" i="8"/>
  <c r="P289" i="8"/>
  <c r="P288" i="8"/>
  <c r="Q288" i="8" s="1"/>
  <c r="P287" i="8"/>
  <c r="P286" i="8"/>
  <c r="P284" i="8"/>
  <c r="P283" i="8"/>
  <c r="Q283" i="8" s="1"/>
  <c r="P282" i="8"/>
  <c r="P281" i="8"/>
  <c r="P280" i="8"/>
  <c r="P279" i="8"/>
  <c r="Q279" i="8" s="1"/>
  <c r="P278" i="8"/>
  <c r="P285" i="8"/>
  <c r="P277" i="8"/>
  <c r="P276" i="8"/>
  <c r="Q276" i="8" s="1"/>
  <c r="P275" i="8"/>
  <c r="P274" i="8"/>
  <c r="P273" i="8"/>
  <c r="P272" i="8"/>
  <c r="Q272" i="8" s="1"/>
  <c r="P271" i="8"/>
  <c r="P270" i="8"/>
  <c r="P269" i="8"/>
  <c r="P268" i="8"/>
  <c r="Q268" i="8" s="1"/>
  <c r="P267" i="8"/>
  <c r="P266" i="8"/>
  <c r="P265" i="8"/>
  <c r="P264" i="8"/>
  <c r="Q264" i="8" s="1"/>
  <c r="P263" i="8"/>
  <c r="P262" i="8"/>
  <c r="P261" i="8"/>
  <c r="P260" i="8"/>
  <c r="Q260" i="8" s="1"/>
  <c r="P259" i="8"/>
  <c r="P258" i="8"/>
  <c r="P257" i="8"/>
  <c r="P256" i="8"/>
  <c r="Q256" i="8" s="1"/>
  <c r="P255" i="8"/>
  <c r="P254" i="8"/>
  <c r="P253" i="8"/>
  <c r="P252" i="8"/>
  <c r="P251" i="8"/>
  <c r="P250" i="8"/>
  <c r="P249" i="8"/>
  <c r="P248" i="8"/>
  <c r="Q248" i="8" s="1"/>
  <c r="P247" i="8"/>
  <c r="P246" i="8"/>
  <c r="P245" i="8"/>
  <c r="P244" i="8"/>
  <c r="Q244" i="8" s="1"/>
  <c r="P243" i="8"/>
  <c r="P242" i="8"/>
  <c r="P241" i="8"/>
  <c r="P240" i="8"/>
  <c r="Q240" i="8" s="1"/>
  <c r="P239" i="8"/>
  <c r="P238" i="8"/>
  <c r="P237" i="8"/>
  <c r="T237" i="8" s="1"/>
  <c r="P236" i="8"/>
  <c r="Q236" i="8" s="1"/>
  <c r="P235" i="8"/>
  <c r="T235" i="8" s="1"/>
  <c r="P234" i="8"/>
  <c r="T234" i="8" s="1"/>
  <c r="P233" i="8"/>
  <c r="T233" i="8" s="1"/>
  <c r="P232" i="8"/>
  <c r="Q232" i="8" s="1"/>
  <c r="P231" i="8"/>
  <c r="T231" i="8" s="1"/>
  <c r="P230" i="8"/>
  <c r="T230" i="8" s="1"/>
  <c r="P229" i="8"/>
  <c r="T229" i="8" s="1"/>
  <c r="P228" i="8"/>
  <c r="Q228" i="8" s="1"/>
  <c r="P227" i="8"/>
  <c r="T227" i="8" s="1"/>
  <c r="P226" i="8"/>
  <c r="T226" i="8" s="1"/>
  <c r="P225" i="8"/>
  <c r="T225" i="8" s="1"/>
  <c r="P224" i="8"/>
  <c r="Q224" i="8" s="1"/>
  <c r="P223" i="8"/>
  <c r="T223" i="8" s="1"/>
  <c r="P222" i="8"/>
  <c r="T222" i="8" s="1"/>
  <c r="P221" i="8"/>
  <c r="T221" i="8" s="1"/>
  <c r="P220" i="8"/>
  <c r="Q220" i="8" s="1"/>
  <c r="P219" i="8"/>
  <c r="P218" i="8"/>
  <c r="T218" i="8" s="1"/>
  <c r="P217" i="8"/>
  <c r="T217" i="8" s="1"/>
  <c r="P216" i="8"/>
  <c r="Q216" i="8" s="1"/>
  <c r="P215" i="8"/>
  <c r="P214" i="8"/>
  <c r="T214" i="8" s="1"/>
  <c r="P213" i="8"/>
  <c r="T213" i="8" s="1"/>
  <c r="P212" i="8"/>
  <c r="Q212" i="8" s="1"/>
  <c r="P211" i="8"/>
  <c r="T211" i="8" s="1"/>
  <c r="P210" i="8"/>
  <c r="T210" i="8" s="1"/>
  <c r="P209" i="8"/>
  <c r="T209" i="8" s="1"/>
  <c r="P208" i="8"/>
  <c r="Q208" i="8" s="1"/>
  <c r="P207" i="8"/>
  <c r="P206" i="8"/>
  <c r="T206" i="8" s="1"/>
  <c r="P205" i="8"/>
  <c r="T205" i="8" s="1"/>
  <c r="P204" i="8"/>
  <c r="T204" i="8" s="1"/>
  <c r="P203" i="8"/>
  <c r="P202" i="8"/>
  <c r="T202" i="8" s="1"/>
  <c r="P201" i="8"/>
  <c r="T201" i="8" s="1"/>
  <c r="P200" i="8"/>
  <c r="Q200" i="8" s="1"/>
  <c r="P199" i="8"/>
  <c r="T199" i="8" s="1"/>
  <c r="P198" i="8"/>
  <c r="T198" i="8" s="1"/>
  <c r="P197" i="8"/>
  <c r="T197" i="8" s="1"/>
  <c r="P196" i="8"/>
  <c r="Q196" i="8" s="1"/>
  <c r="P195" i="8"/>
  <c r="P194" i="8"/>
  <c r="T194" i="8" s="1"/>
  <c r="P193" i="8"/>
  <c r="T193" i="8" s="1"/>
  <c r="P192" i="8"/>
  <c r="Q192" i="8" s="1"/>
  <c r="P191" i="8"/>
  <c r="T191" i="8" s="1"/>
  <c r="P190" i="8"/>
  <c r="T190" i="8" s="1"/>
  <c r="P189" i="8"/>
  <c r="T189" i="8" s="1"/>
  <c r="P188" i="8"/>
  <c r="T188" i="8" s="1"/>
  <c r="P187" i="8"/>
  <c r="P186" i="8"/>
  <c r="T186" i="8" s="1"/>
  <c r="P185" i="8"/>
  <c r="T185" i="8" s="1"/>
  <c r="P184" i="8"/>
  <c r="Q184" i="8" s="1"/>
  <c r="P183" i="8"/>
  <c r="P182" i="8"/>
  <c r="T182" i="8" s="1"/>
  <c r="P181" i="8"/>
  <c r="T181" i="8" s="1"/>
  <c r="P180" i="8"/>
  <c r="Q180" i="8" s="1"/>
  <c r="P179" i="8"/>
  <c r="T179" i="8" s="1"/>
  <c r="P178" i="8"/>
  <c r="T178" i="8" s="1"/>
  <c r="P177" i="8"/>
  <c r="T177" i="8" s="1"/>
  <c r="P176" i="8"/>
  <c r="Q176" i="8" s="1"/>
  <c r="P175" i="8"/>
  <c r="T175" i="8" s="1"/>
  <c r="P174" i="8"/>
  <c r="T174" i="8" s="1"/>
  <c r="P171" i="8"/>
  <c r="T171" i="8" s="1"/>
  <c r="P173" i="8"/>
  <c r="T173" i="8" s="1"/>
  <c r="P172" i="8"/>
  <c r="T172" i="8" s="1"/>
  <c r="P170" i="8"/>
  <c r="T170" i="8" s="1"/>
  <c r="P169" i="8"/>
  <c r="T169" i="8" s="1"/>
  <c r="P168" i="8"/>
  <c r="Q168" i="8" s="1"/>
  <c r="P167" i="8"/>
  <c r="T167" i="8" s="1"/>
  <c r="P166" i="8"/>
  <c r="T166" i="8" s="1"/>
  <c r="P165" i="8"/>
  <c r="T165" i="8" s="1"/>
  <c r="P164" i="8"/>
  <c r="Q164" i="8" s="1"/>
  <c r="P163" i="8"/>
  <c r="P162" i="8"/>
  <c r="T162" i="8" s="1"/>
  <c r="P161" i="8"/>
  <c r="T161" i="8" s="1"/>
  <c r="P160" i="8"/>
  <c r="Q160" i="8" s="1"/>
  <c r="P159" i="8"/>
  <c r="T159" i="8" s="1"/>
  <c r="P158" i="8"/>
  <c r="T158" i="8" s="1"/>
  <c r="P157" i="8"/>
  <c r="T157" i="8" s="1"/>
  <c r="P156" i="8"/>
  <c r="T156" i="8" s="1"/>
  <c r="P154" i="8"/>
  <c r="P155" i="8"/>
  <c r="Q155" i="8" s="1"/>
  <c r="P153" i="8"/>
  <c r="T153" i="8" s="1"/>
  <c r="P152" i="8"/>
  <c r="Q152" i="8" s="1"/>
  <c r="P151" i="8"/>
  <c r="T151" i="8" s="1"/>
  <c r="P150" i="8"/>
  <c r="T150" i="8" s="1"/>
  <c r="P149" i="8"/>
  <c r="T149" i="8" s="1"/>
  <c r="P148" i="8"/>
  <c r="Q148" i="8" s="1"/>
  <c r="P147" i="8"/>
  <c r="P146" i="8"/>
  <c r="T146" i="8" s="1"/>
  <c r="P145" i="8"/>
  <c r="T145" i="8" s="1"/>
  <c r="P144" i="8"/>
  <c r="Q144" i="8" s="1"/>
  <c r="P143" i="8"/>
  <c r="P142" i="8"/>
  <c r="T142" i="8" s="1"/>
  <c r="P141" i="8"/>
  <c r="T141" i="8" s="1"/>
  <c r="P140" i="8"/>
  <c r="Q140" i="8" s="1"/>
  <c r="P139" i="8"/>
  <c r="T139" i="8" s="1"/>
  <c r="P138" i="8"/>
  <c r="T138" i="8" s="1"/>
  <c r="P137" i="8"/>
  <c r="T137" i="8" s="1"/>
  <c r="P136" i="8"/>
  <c r="Q136" i="8" s="1"/>
  <c r="P135" i="8"/>
  <c r="P134" i="8"/>
  <c r="T134" i="8" s="1"/>
  <c r="P133" i="8"/>
  <c r="T133" i="8" s="1"/>
  <c r="P132" i="8"/>
  <c r="Q132" i="8" s="1"/>
  <c r="P131" i="8"/>
  <c r="T131" i="8" s="1"/>
  <c r="P130" i="8"/>
  <c r="Q130" i="8" s="1"/>
  <c r="P129" i="8"/>
  <c r="T129" i="8" s="1"/>
  <c r="P128" i="8"/>
  <c r="Q128" i="8" s="1"/>
  <c r="P127" i="8"/>
  <c r="T127" i="8" s="1"/>
  <c r="P126" i="8"/>
  <c r="Q126" i="8" s="1"/>
  <c r="P125" i="8"/>
  <c r="T125" i="8" s="1"/>
  <c r="P124" i="8"/>
  <c r="Q124" i="8" s="1"/>
  <c r="Z124" i="8" s="1"/>
  <c r="P123" i="8"/>
  <c r="P122" i="8"/>
  <c r="Q122" i="8" s="1"/>
  <c r="P121" i="8"/>
  <c r="T121" i="8" s="1"/>
  <c r="P120" i="8"/>
  <c r="Q120" i="8" s="1"/>
  <c r="P119" i="8"/>
  <c r="P118" i="8"/>
  <c r="Q118" i="8" s="1"/>
  <c r="P117" i="8"/>
  <c r="T117" i="8" s="1"/>
  <c r="P116" i="8"/>
  <c r="Q116" i="8" s="1"/>
  <c r="P115" i="8"/>
  <c r="T115" i="8" s="1"/>
  <c r="P114" i="8"/>
  <c r="Q114" i="8" s="1"/>
  <c r="Z114" i="8" s="1"/>
  <c r="P113" i="8"/>
  <c r="T113" i="8" s="1"/>
  <c r="P112" i="8"/>
  <c r="Q112" i="8" s="1"/>
  <c r="Z112" i="8" s="1"/>
  <c r="P111" i="8"/>
  <c r="T111" i="8" s="1"/>
  <c r="P110" i="8"/>
  <c r="Q110" i="8" s="1"/>
  <c r="P108" i="8"/>
  <c r="Q108" i="8" s="1"/>
  <c r="P109" i="8"/>
  <c r="T109" i="8" s="1"/>
  <c r="P107" i="8"/>
  <c r="T107" i="8" s="1"/>
  <c r="P106" i="8"/>
  <c r="Q106" i="8" s="1"/>
  <c r="P105" i="8"/>
  <c r="T105" i="8" s="1"/>
  <c r="P104" i="8"/>
  <c r="Q104" i="8" s="1"/>
  <c r="Z104" i="8" s="1"/>
  <c r="P103" i="8"/>
  <c r="T103" i="8" s="1"/>
  <c r="P102" i="8"/>
  <c r="Q102" i="8" s="1"/>
  <c r="P101" i="8"/>
  <c r="T101" i="8" s="1"/>
  <c r="P100" i="8"/>
  <c r="Q100" i="8" s="1"/>
  <c r="P99" i="8"/>
  <c r="P98" i="8"/>
  <c r="Q98" i="8" s="1"/>
  <c r="P97" i="8"/>
  <c r="T97" i="8" s="1"/>
  <c r="P96" i="8"/>
  <c r="Q96" i="8" s="1"/>
  <c r="P95" i="8"/>
  <c r="T95" i="8" s="1"/>
  <c r="P94" i="8"/>
  <c r="T94" i="8" s="1"/>
  <c r="W94" i="8" s="1"/>
  <c r="P93" i="8"/>
  <c r="T93" i="8" s="1"/>
  <c r="P92" i="8"/>
  <c r="Q92" i="8" s="1"/>
  <c r="Z92" i="8" s="1"/>
  <c r="P91" i="8"/>
  <c r="T91" i="8" s="1"/>
  <c r="P90" i="8"/>
  <c r="Q90" i="8" s="1"/>
  <c r="P89" i="8"/>
  <c r="T89" i="8" s="1"/>
  <c r="P88" i="8"/>
  <c r="Q88" i="8" s="1"/>
  <c r="P87" i="8"/>
  <c r="P86" i="8"/>
  <c r="Q86" i="8" s="1"/>
  <c r="Z86" i="8" s="1"/>
  <c r="P85" i="8"/>
  <c r="T85" i="8" s="1"/>
  <c r="P84" i="8"/>
  <c r="Q84" i="8" s="1"/>
  <c r="P83" i="8"/>
  <c r="T83" i="8" s="1"/>
  <c r="P82" i="8"/>
  <c r="Q82" i="8" s="1"/>
  <c r="Z82" i="8" s="1"/>
  <c r="P81" i="8"/>
  <c r="T81" i="8" s="1"/>
  <c r="P80" i="8"/>
  <c r="Q80" i="8" s="1"/>
  <c r="P79" i="8"/>
  <c r="T79" i="8" s="1"/>
  <c r="P78" i="8"/>
  <c r="Q78" i="8" s="1"/>
  <c r="Z78" i="8" s="1"/>
  <c r="P77" i="8"/>
  <c r="T77" i="8" s="1"/>
  <c r="P76" i="8"/>
  <c r="Q76" i="8" s="1"/>
  <c r="P75" i="8"/>
  <c r="T75" i="8" s="1"/>
  <c r="P74" i="8"/>
  <c r="Q74" i="8" s="1"/>
  <c r="P73" i="8"/>
  <c r="T73" i="8" s="1"/>
  <c r="P72" i="8"/>
  <c r="Q72" i="8" s="1"/>
  <c r="P71" i="8"/>
  <c r="P70" i="8"/>
  <c r="Q70" i="8" s="1"/>
  <c r="P69" i="8"/>
  <c r="T69" i="8" s="1"/>
  <c r="P68" i="8"/>
  <c r="Q68" i="8" s="1"/>
  <c r="P67" i="8"/>
  <c r="T67" i="8" s="1"/>
  <c r="P66" i="8"/>
  <c r="Q66" i="8" s="1"/>
  <c r="P65" i="8"/>
  <c r="T65" i="8" s="1"/>
  <c r="P64" i="8"/>
  <c r="Q64" i="8" s="1"/>
  <c r="Z64" i="8" s="1"/>
  <c r="P63" i="8"/>
  <c r="T63" i="8" s="1"/>
  <c r="P62" i="8"/>
  <c r="Q62" i="8" s="1"/>
  <c r="Z62" i="8" s="1"/>
  <c r="P61" i="8"/>
  <c r="Q61" i="8" s="1"/>
  <c r="P60" i="8"/>
  <c r="Q60" i="8" s="1"/>
  <c r="P59" i="8"/>
  <c r="T59" i="8" s="1"/>
  <c r="P58" i="8"/>
  <c r="Q58" i="8" s="1"/>
  <c r="P57" i="8"/>
  <c r="Q57" i="8" s="1"/>
  <c r="P56" i="8"/>
  <c r="Q56" i="8" s="1"/>
  <c r="Z56" i="8" s="1"/>
  <c r="P55" i="8"/>
  <c r="T55" i="8" s="1"/>
  <c r="P54" i="8"/>
  <c r="Q54" i="8" s="1"/>
  <c r="P53" i="8"/>
  <c r="Q53" i="8" s="1"/>
  <c r="P52" i="8"/>
  <c r="Q52" i="8" s="1"/>
  <c r="P51" i="8"/>
  <c r="T51" i="8" s="1"/>
  <c r="P50" i="8"/>
  <c r="Q50" i="8" s="1"/>
  <c r="P49" i="8"/>
  <c r="Q49" i="8" s="1"/>
  <c r="P48" i="8"/>
  <c r="Q48" i="8" s="1"/>
  <c r="Z48" i="8" s="1"/>
  <c r="P47" i="8"/>
  <c r="T47" i="8" s="1"/>
  <c r="P46" i="8"/>
  <c r="Q46" i="8" s="1"/>
  <c r="P45" i="8"/>
  <c r="Q45" i="8" s="1"/>
  <c r="P44" i="8"/>
  <c r="Q44" i="8" s="1"/>
  <c r="Z44" i="8" s="1"/>
  <c r="P43" i="8"/>
  <c r="T43" i="8" s="1"/>
  <c r="P42" i="8"/>
  <c r="Q42" i="8" s="1"/>
  <c r="P41" i="8"/>
  <c r="Q41" i="8" s="1"/>
  <c r="P40" i="8"/>
  <c r="Q40" i="8" s="1"/>
  <c r="P39" i="8"/>
  <c r="T39" i="8" s="1"/>
  <c r="P38" i="8"/>
  <c r="Q38" i="8" s="1"/>
  <c r="P37" i="8"/>
  <c r="Q37" i="8" s="1"/>
  <c r="P36" i="8"/>
  <c r="T36" i="8" s="1"/>
  <c r="W36" i="8" s="1"/>
  <c r="P35" i="8"/>
  <c r="T35" i="8" s="1"/>
  <c r="P34" i="8"/>
  <c r="Q34" i="8" s="1"/>
  <c r="P33" i="8"/>
  <c r="Q33" i="8" s="1"/>
  <c r="P32" i="8"/>
  <c r="Q32" i="8" s="1"/>
  <c r="P31" i="8"/>
  <c r="T31" i="8" s="1"/>
  <c r="P30" i="8"/>
  <c r="Q30" i="8" s="1"/>
  <c r="P29" i="8"/>
  <c r="Q29" i="8" s="1"/>
  <c r="P28" i="8"/>
  <c r="Q28" i="8" s="1"/>
  <c r="P27" i="8"/>
  <c r="T27" i="8" s="1"/>
  <c r="P26" i="8"/>
  <c r="Q26" i="8" s="1"/>
  <c r="Z26" i="8" s="1"/>
  <c r="P25" i="8"/>
  <c r="Q25" i="8" s="1"/>
  <c r="P24" i="8"/>
  <c r="Q24" i="8" s="1"/>
  <c r="Z24" i="8" s="1"/>
  <c r="P23" i="8"/>
  <c r="T23" i="8" s="1"/>
  <c r="P22" i="8"/>
  <c r="Q22" i="8" s="1"/>
  <c r="P21" i="8"/>
  <c r="Q21" i="8" s="1"/>
  <c r="P20" i="8"/>
  <c r="Q20" i="8" s="1"/>
  <c r="Z20" i="8" s="1"/>
  <c r="P19" i="8"/>
  <c r="T19" i="8" s="1"/>
  <c r="P18" i="8"/>
  <c r="Q18" i="8" s="1"/>
  <c r="Z18" i="8" s="1"/>
  <c r="P17" i="8"/>
  <c r="Q17" i="8" s="1"/>
  <c r="P16" i="8"/>
  <c r="Q16" i="8" s="1"/>
  <c r="Z16" i="8" s="1"/>
  <c r="P15" i="8"/>
  <c r="T15" i="8" s="1"/>
  <c r="P13" i="8"/>
  <c r="Q13" i="8" s="1"/>
  <c r="Z13" i="8" s="1"/>
  <c r="P14" i="8"/>
  <c r="Q14" i="8" s="1"/>
  <c r="P12" i="8"/>
  <c r="Q12" i="8" s="1"/>
  <c r="P11" i="8"/>
  <c r="P10" i="8"/>
  <c r="Q10" i="8" s="1"/>
  <c r="P9" i="8"/>
  <c r="Q9" i="8" s="1"/>
  <c r="Y9" i="8" s="1"/>
  <c r="P8" i="8"/>
  <c r="Q8" i="8" s="1"/>
  <c r="P7" i="8"/>
  <c r="P6" i="8"/>
  <c r="Q6" i="8" s="1"/>
  <c r="Z6" i="8" s="1"/>
  <c r="P5" i="8"/>
  <c r="Q5" i="8" s="1"/>
  <c r="Y5" i="8" s="1"/>
  <c r="T304" i="8"/>
  <c r="T303" i="8"/>
  <c r="T302" i="8"/>
  <c r="T301" i="8"/>
  <c r="T300" i="8"/>
  <c r="T299" i="8"/>
  <c r="T298" i="8"/>
  <c r="T297" i="8"/>
  <c r="T295" i="8"/>
  <c r="T296" i="8"/>
  <c r="T294" i="8"/>
  <c r="T293" i="8"/>
  <c r="T292" i="8"/>
  <c r="T291" i="8"/>
  <c r="T290" i="8"/>
  <c r="T289" i="8"/>
  <c r="T288" i="8"/>
  <c r="T287" i="8"/>
  <c r="T286" i="8"/>
  <c r="T284" i="8"/>
  <c r="T283" i="8"/>
  <c r="T282" i="8"/>
  <c r="T281" i="8"/>
  <c r="T280" i="8"/>
  <c r="T279" i="8"/>
  <c r="T278" i="8"/>
  <c r="T285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59" i="8"/>
  <c r="T258" i="8"/>
  <c r="T257" i="8"/>
  <c r="T256" i="8"/>
  <c r="T255" i="8"/>
  <c r="T254" i="8"/>
  <c r="T253" i="8"/>
  <c r="T252" i="8"/>
  <c r="T251" i="8"/>
  <c r="T250" i="8"/>
  <c r="T249" i="8"/>
  <c r="T248" i="8"/>
  <c r="T247" i="8"/>
  <c r="T246" i="8"/>
  <c r="T245" i="8"/>
  <c r="T244" i="8"/>
  <c r="T243" i="8"/>
  <c r="T242" i="8"/>
  <c r="T241" i="8"/>
  <c r="T240" i="8"/>
  <c r="T239" i="8"/>
  <c r="T238" i="8"/>
  <c r="T224" i="8"/>
  <c r="T219" i="8"/>
  <c r="T215" i="8"/>
  <c r="T207" i="8"/>
  <c r="T203" i="8"/>
  <c r="T195" i="8"/>
  <c r="T187" i="8"/>
  <c r="T183" i="8"/>
  <c r="T176" i="8"/>
  <c r="T164" i="8"/>
  <c r="T163" i="8"/>
  <c r="T154" i="8"/>
  <c r="T147" i="8"/>
  <c r="T143" i="8"/>
  <c r="T135" i="8"/>
  <c r="T124" i="8"/>
  <c r="T123" i="8"/>
  <c r="T119" i="8"/>
  <c r="T99" i="8"/>
  <c r="T87" i="8"/>
  <c r="T80" i="8"/>
  <c r="W80" i="8" s="1"/>
  <c r="T71" i="8"/>
  <c r="T11" i="8"/>
  <c r="T7" i="8"/>
  <c r="G294" i="9"/>
  <c r="F294" i="9"/>
  <c r="L294" i="9" s="1"/>
  <c r="AK294" i="9" s="1"/>
  <c r="G293" i="9"/>
  <c r="F293" i="9"/>
  <c r="L293" i="9" s="1"/>
  <c r="G292" i="9"/>
  <c r="F292" i="9"/>
  <c r="L292" i="9" s="1"/>
  <c r="AK292" i="9" s="1"/>
  <c r="G291" i="9"/>
  <c r="F291" i="9"/>
  <c r="L291" i="9" s="1"/>
  <c r="G290" i="9"/>
  <c r="F290" i="9"/>
  <c r="L290" i="9" s="1"/>
  <c r="AK290" i="9" s="1"/>
  <c r="G289" i="9"/>
  <c r="F289" i="9"/>
  <c r="L289" i="9" s="1"/>
  <c r="G288" i="9"/>
  <c r="F288" i="9"/>
  <c r="L288" i="9" s="1"/>
  <c r="G287" i="9"/>
  <c r="F287" i="9"/>
  <c r="L287" i="9" s="1"/>
  <c r="G286" i="9"/>
  <c r="F286" i="9"/>
  <c r="L286" i="9" s="1"/>
  <c r="AK286" i="9" s="1"/>
  <c r="G285" i="9"/>
  <c r="F285" i="9"/>
  <c r="L285" i="9" s="1"/>
  <c r="AK285" i="9" s="1"/>
  <c r="G284" i="9"/>
  <c r="F284" i="9"/>
  <c r="L284" i="9" s="1"/>
  <c r="AK284" i="9" s="1"/>
  <c r="G283" i="9"/>
  <c r="F283" i="9"/>
  <c r="L283" i="9" s="1"/>
  <c r="AK283" i="9" s="1"/>
  <c r="G282" i="9"/>
  <c r="F282" i="9"/>
  <c r="L282" i="9" s="1"/>
  <c r="AK282" i="9" s="1"/>
  <c r="G281" i="9"/>
  <c r="F281" i="9"/>
  <c r="L281" i="9" s="1"/>
  <c r="AK281" i="9" s="1"/>
  <c r="G280" i="9"/>
  <c r="F280" i="9"/>
  <c r="L280" i="9" s="1"/>
  <c r="AK280" i="9" s="1"/>
  <c r="G279" i="9"/>
  <c r="F279" i="9"/>
  <c r="L279" i="9" s="1"/>
  <c r="AK279" i="9" s="1"/>
  <c r="G278" i="9"/>
  <c r="F278" i="9"/>
  <c r="L278" i="9" s="1"/>
  <c r="AK278" i="9" s="1"/>
  <c r="G277" i="9"/>
  <c r="F277" i="9"/>
  <c r="L277" i="9" s="1"/>
  <c r="G276" i="9"/>
  <c r="F276" i="9"/>
  <c r="L276" i="9" s="1"/>
  <c r="G275" i="9"/>
  <c r="F275" i="9"/>
  <c r="L275" i="9" s="1"/>
  <c r="AK275" i="9" s="1"/>
  <c r="G274" i="9"/>
  <c r="F274" i="9"/>
  <c r="L274" i="9" s="1"/>
  <c r="G273" i="9"/>
  <c r="F273" i="9"/>
  <c r="L273" i="9" s="1"/>
  <c r="G272" i="9"/>
  <c r="F272" i="9"/>
  <c r="L272" i="9" s="1"/>
  <c r="G271" i="9"/>
  <c r="F271" i="9"/>
  <c r="L271" i="9" s="1"/>
  <c r="G270" i="9"/>
  <c r="F270" i="9"/>
  <c r="L270" i="9" s="1"/>
  <c r="G269" i="9"/>
  <c r="F269" i="9"/>
  <c r="L269" i="9" s="1"/>
  <c r="G268" i="9"/>
  <c r="F268" i="9"/>
  <c r="L268" i="9" s="1"/>
  <c r="G267" i="9"/>
  <c r="F267" i="9"/>
  <c r="L267" i="9" s="1"/>
  <c r="G266" i="9"/>
  <c r="F266" i="9"/>
  <c r="L266" i="9" s="1"/>
  <c r="G265" i="9"/>
  <c r="F265" i="9"/>
  <c r="L265" i="9" s="1"/>
  <c r="G264" i="9"/>
  <c r="F264" i="9"/>
  <c r="L264" i="9" s="1"/>
  <c r="G263" i="9"/>
  <c r="F263" i="9"/>
  <c r="L263" i="9" s="1"/>
  <c r="G262" i="9"/>
  <c r="F262" i="9"/>
  <c r="L262" i="9" s="1"/>
  <c r="AK262" i="9" s="1"/>
  <c r="G261" i="9"/>
  <c r="F261" i="9"/>
  <c r="L261" i="9" s="1"/>
  <c r="G260" i="9"/>
  <c r="F260" i="9"/>
  <c r="L260" i="9" s="1"/>
  <c r="AK260" i="9" s="1"/>
  <c r="G259" i="9"/>
  <c r="F259" i="9"/>
  <c r="L259" i="9" s="1"/>
  <c r="AK259" i="9" s="1"/>
  <c r="G258" i="9"/>
  <c r="F258" i="9"/>
  <c r="L258" i="9" s="1"/>
  <c r="AK258" i="9" s="1"/>
  <c r="G257" i="9"/>
  <c r="F257" i="9"/>
  <c r="L257" i="9" s="1"/>
  <c r="AK257" i="9" s="1"/>
  <c r="G256" i="9"/>
  <c r="F256" i="9"/>
  <c r="L256" i="9" s="1"/>
  <c r="G255" i="9"/>
  <c r="F255" i="9"/>
  <c r="L255" i="9" s="1"/>
  <c r="AK255" i="9" s="1"/>
  <c r="G254" i="9"/>
  <c r="F254" i="9"/>
  <c r="L254" i="9" s="1"/>
  <c r="AK254" i="9" s="1"/>
  <c r="G253" i="9"/>
  <c r="F253" i="9"/>
  <c r="L253" i="9" s="1"/>
  <c r="G252" i="9"/>
  <c r="F252" i="9"/>
  <c r="L252" i="9" s="1"/>
  <c r="G251" i="9"/>
  <c r="F251" i="9"/>
  <c r="L251" i="9" s="1"/>
  <c r="AK251" i="9" s="1"/>
  <c r="G250" i="9"/>
  <c r="F250" i="9"/>
  <c r="L250" i="9" s="1"/>
  <c r="G249" i="9"/>
  <c r="F249" i="9"/>
  <c r="L249" i="9" s="1"/>
  <c r="G248" i="9"/>
  <c r="F248" i="9"/>
  <c r="L248" i="9" s="1"/>
  <c r="G247" i="9"/>
  <c r="F247" i="9"/>
  <c r="L247" i="9" s="1"/>
  <c r="AK247" i="9" s="1"/>
  <c r="G246" i="9"/>
  <c r="F246" i="9"/>
  <c r="L246" i="9" s="1"/>
  <c r="G245" i="9"/>
  <c r="F245" i="9"/>
  <c r="L245" i="9" s="1"/>
  <c r="AK245" i="9" s="1"/>
  <c r="G244" i="9"/>
  <c r="F244" i="9"/>
  <c r="L244" i="9" s="1"/>
  <c r="G243" i="9"/>
  <c r="F243" i="9"/>
  <c r="L243" i="9" s="1"/>
  <c r="G242" i="9"/>
  <c r="F242" i="9"/>
  <c r="L242" i="9" s="1"/>
  <c r="G241" i="9"/>
  <c r="F241" i="9"/>
  <c r="L241" i="9" s="1"/>
  <c r="G240" i="9"/>
  <c r="F240" i="9"/>
  <c r="L240" i="9" s="1"/>
  <c r="G239" i="9"/>
  <c r="F239" i="9"/>
  <c r="L239" i="9" s="1"/>
  <c r="AK239" i="9" s="1"/>
  <c r="G238" i="9"/>
  <c r="F238" i="9"/>
  <c r="L238" i="9" s="1"/>
  <c r="AK238" i="9" s="1"/>
  <c r="G237" i="9"/>
  <c r="F237" i="9"/>
  <c r="L237" i="9" s="1"/>
  <c r="G236" i="9"/>
  <c r="F236" i="9"/>
  <c r="L236" i="9" s="1"/>
  <c r="AK236" i="9" s="1"/>
  <c r="G235" i="9"/>
  <c r="F235" i="9"/>
  <c r="L235" i="9" s="1"/>
  <c r="AK235" i="9" s="1"/>
  <c r="G234" i="9"/>
  <c r="F234" i="9"/>
  <c r="L234" i="9" s="1"/>
  <c r="AK234" i="9" s="1"/>
  <c r="G233" i="9"/>
  <c r="F233" i="9"/>
  <c r="L233" i="9" s="1"/>
  <c r="AK233" i="9" s="1"/>
  <c r="G232" i="9"/>
  <c r="F232" i="9"/>
  <c r="L232" i="9" s="1"/>
  <c r="AK232" i="9" s="1"/>
  <c r="G231" i="9"/>
  <c r="F231" i="9"/>
  <c r="L231" i="9" s="1"/>
  <c r="AK231" i="9" s="1"/>
  <c r="G230" i="9"/>
  <c r="F230" i="9"/>
  <c r="L230" i="9" s="1"/>
  <c r="AK230" i="9" s="1"/>
  <c r="G229" i="9"/>
  <c r="F229" i="9"/>
  <c r="L229" i="9" s="1"/>
  <c r="AK229" i="9" s="1"/>
  <c r="G228" i="9"/>
  <c r="F228" i="9"/>
  <c r="L228" i="9" s="1"/>
  <c r="AK228" i="9" s="1"/>
  <c r="G227" i="9"/>
  <c r="F227" i="9"/>
  <c r="L227" i="9" s="1"/>
  <c r="G226" i="9"/>
  <c r="F226" i="9"/>
  <c r="L226" i="9" s="1"/>
  <c r="AK226" i="9" s="1"/>
  <c r="G225" i="9"/>
  <c r="F225" i="9"/>
  <c r="L225" i="9" s="1"/>
  <c r="AK225" i="9" s="1"/>
  <c r="G224" i="9"/>
  <c r="F224" i="9"/>
  <c r="L224" i="9" s="1"/>
  <c r="AK224" i="9" s="1"/>
  <c r="J223" i="9"/>
  <c r="G223" i="9"/>
  <c r="F223" i="9"/>
  <c r="L223" i="9" s="1"/>
  <c r="AK223" i="9" s="1"/>
  <c r="G222" i="9"/>
  <c r="F222" i="9"/>
  <c r="L222" i="9" s="1"/>
  <c r="AK222" i="9" s="1"/>
  <c r="G221" i="9"/>
  <c r="F221" i="9"/>
  <c r="L221" i="9" s="1"/>
  <c r="AK221" i="9" s="1"/>
  <c r="G219" i="9"/>
  <c r="F219" i="9"/>
  <c r="L219" i="9" s="1"/>
  <c r="AK219" i="9" s="1"/>
  <c r="G220" i="9"/>
  <c r="F220" i="9"/>
  <c r="L220" i="9" s="1"/>
  <c r="AK220" i="9" s="1"/>
  <c r="G218" i="9"/>
  <c r="F218" i="9"/>
  <c r="L218" i="9" s="1"/>
  <c r="AK218" i="9" s="1"/>
  <c r="G217" i="9"/>
  <c r="F217" i="9"/>
  <c r="L217" i="9" s="1"/>
  <c r="AK217" i="9" s="1"/>
  <c r="G216" i="9"/>
  <c r="F216" i="9"/>
  <c r="L216" i="9" s="1"/>
  <c r="AK216" i="9" s="1"/>
  <c r="G215" i="9"/>
  <c r="F215" i="9"/>
  <c r="L215" i="9" s="1"/>
  <c r="AK215" i="9" s="1"/>
  <c r="G214" i="9"/>
  <c r="F214" i="9"/>
  <c r="L214" i="9" s="1"/>
  <c r="AK214" i="9" s="1"/>
  <c r="G213" i="9"/>
  <c r="F213" i="9"/>
  <c r="L213" i="9" s="1"/>
  <c r="AK213" i="9" s="1"/>
  <c r="G212" i="9"/>
  <c r="F212" i="9"/>
  <c r="L212" i="9" s="1"/>
  <c r="AK212" i="9" s="1"/>
  <c r="G211" i="9"/>
  <c r="F211" i="9"/>
  <c r="L211" i="9" s="1"/>
  <c r="AK211" i="9" s="1"/>
  <c r="G210" i="9"/>
  <c r="F210" i="9"/>
  <c r="L210" i="9" s="1"/>
  <c r="AK210" i="9" s="1"/>
  <c r="G209" i="9"/>
  <c r="F209" i="9"/>
  <c r="L209" i="9" s="1"/>
  <c r="AK209" i="9" s="1"/>
  <c r="G208" i="9"/>
  <c r="F208" i="9"/>
  <c r="L208" i="9" s="1"/>
  <c r="AK208" i="9" s="1"/>
  <c r="G207" i="9"/>
  <c r="F207" i="9"/>
  <c r="L207" i="9" s="1"/>
  <c r="AK207" i="9" s="1"/>
  <c r="G206" i="9"/>
  <c r="F206" i="9"/>
  <c r="L206" i="9" s="1"/>
  <c r="AK206" i="9" s="1"/>
  <c r="G205" i="9"/>
  <c r="F205" i="9"/>
  <c r="L205" i="9" s="1"/>
  <c r="AK205" i="9" s="1"/>
  <c r="G204" i="9"/>
  <c r="F204" i="9"/>
  <c r="L204" i="9" s="1"/>
  <c r="AK204" i="9" s="1"/>
  <c r="G203" i="9"/>
  <c r="F203" i="9"/>
  <c r="L203" i="9" s="1"/>
  <c r="G202" i="9"/>
  <c r="F202" i="9"/>
  <c r="L202" i="9" s="1"/>
  <c r="AK202" i="9" s="1"/>
  <c r="G201" i="9"/>
  <c r="F201" i="9"/>
  <c r="L201" i="9" s="1"/>
  <c r="AK201" i="9" s="1"/>
  <c r="G200" i="9"/>
  <c r="F200" i="9"/>
  <c r="L200" i="9" s="1"/>
  <c r="AK200" i="9" s="1"/>
  <c r="G199" i="9"/>
  <c r="F199" i="9"/>
  <c r="L199" i="9" s="1"/>
  <c r="G198" i="9"/>
  <c r="F198" i="9"/>
  <c r="L198" i="9" s="1"/>
  <c r="AK198" i="9" s="1"/>
  <c r="G197" i="9"/>
  <c r="F197" i="9"/>
  <c r="L197" i="9" s="1"/>
  <c r="AK197" i="9" s="1"/>
  <c r="G196" i="9"/>
  <c r="F196" i="9"/>
  <c r="L196" i="9" s="1"/>
  <c r="AK196" i="9" s="1"/>
  <c r="G195" i="9"/>
  <c r="F195" i="9"/>
  <c r="L195" i="9" s="1"/>
  <c r="AK195" i="9" s="1"/>
  <c r="G194" i="9"/>
  <c r="F194" i="9"/>
  <c r="L194" i="9" s="1"/>
  <c r="AK194" i="9" s="1"/>
  <c r="G193" i="9"/>
  <c r="F193" i="9"/>
  <c r="L193" i="9" s="1"/>
  <c r="AK193" i="9" s="1"/>
  <c r="G192" i="9"/>
  <c r="F192" i="9"/>
  <c r="L192" i="9" s="1"/>
  <c r="AK192" i="9" s="1"/>
  <c r="G191" i="9"/>
  <c r="F191" i="9"/>
  <c r="L191" i="9" s="1"/>
  <c r="G190" i="9"/>
  <c r="F190" i="9"/>
  <c r="L190" i="9" s="1"/>
  <c r="G189" i="9"/>
  <c r="F189" i="9"/>
  <c r="L189" i="9" s="1"/>
  <c r="AK189" i="9" s="1"/>
  <c r="G188" i="9"/>
  <c r="F188" i="9"/>
  <c r="L188" i="9" s="1"/>
  <c r="AK188" i="9" s="1"/>
  <c r="G187" i="9"/>
  <c r="F187" i="9"/>
  <c r="L187" i="9" s="1"/>
  <c r="AK187" i="9" s="1"/>
  <c r="G186" i="9"/>
  <c r="F186" i="9"/>
  <c r="L186" i="9" s="1"/>
  <c r="G185" i="9"/>
  <c r="F185" i="9"/>
  <c r="L185" i="9" s="1"/>
  <c r="AK185" i="9" s="1"/>
  <c r="G184" i="9"/>
  <c r="F184" i="9"/>
  <c r="L184" i="9" s="1"/>
  <c r="AK184" i="9" s="1"/>
  <c r="G183" i="9"/>
  <c r="F183" i="9"/>
  <c r="L183" i="9" s="1"/>
  <c r="AK183" i="9" s="1"/>
  <c r="G182" i="9"/>
  <c r="F182" i="9"/>
  <c r="L182" i="9" s="1"/>
  <c r="AK182" i="9" s="1"/>
  <c r="G181" i="9"/>
  <c r="F181" i="9"/>
  <c r="L181" i="9" s="1"/>
  <c r="AK181" i="9" s="1"/>
  <c r="G180" i="9"/>
  <c r="F180" i="9"/>
  <c r="L180" i="9" s="1"/>
  <c r="AK180" i="9" s="1"/>
  <c r="G179" i="9"/>
  <c r="F179" i="9"/>
  <c r="L179" i="9" s="1"/>
  <c r="G178" i="9"/>
  <c r="F178" i="9"/>
  <c r="L178" i="9" s="1"/>
  <c r="AK178" i="9" s="1"/>
  <c r="G177" i="9"/>
  <c r="F177" i="9"/>
  <c r="L177" i="9" s="1"/>
  <c r="AK177" i="9" s="1"/>
  <c r="G176" i="9"/>
  <c r="F176" i="9"/>
  <c r="L176" i="9" s="1"/>
  <c r="AK176" i="9" s="1"/>
  <c r="G175" i="9"/>
  <c r="F175" i="9"/>
  <c r="L175" i="9" s="1"/>
  <c r="AK175" i="9" s="1"/>
  <c r="G174" i="9"/>
  <c r="F174" i="9"/>
  <c r="L174" i="9" s="1"/>
  <c r="AK174" i="9" s="1"/>
  <c r="G173" i="9"/>
  <c r="F173" i="9"/>
  <c r="L173" i="9" s="1"/>
  <c r="AK173" i="9" s="1"/>
  <c r="G172" i="9"/>
  <c r="F172" i="9"/>
  <c r="L172" i="9" s="1"/>
  <c r="AK172" i="9" s="1"/>
  <c r="G171" i="9"/>
  <c r="F171" i="9"/>
  <c r="L171" i="9" s="1"/>
  <c r="AK171" i="9" s="1"/>
  <c r="G170" i="9"/>
  <c r="F170" i="9"/>
  <c r="L170" i="9" s="1"/>
  <c r="AK170" i="9" s="1"/>
  <c r="G169" i="9"/>
  <c r="F169" i="9"/>
  <c r="L169" i="9" s="1"/>
  <c r="AK169" i="9" s="1"/>
  <c r="G168" i="9"/>
  <c r="F168" i="9"/>
  <c r="L168" i="9" s="1"/>
  <c r="AK168" i="9" s="1"/>
  <c r="G167" i="9"/>
  <c r="F167" i="9"/>
  <c r="L167" i="9" s="1"/>
  <c r="G166" i="9"/>
  <c r="F166" i="9"/>
  <c r="L166" i="9" s="1"/>
  <c r="G165" i="9"/>
  <c r="F165" i="9"/>
  <c r="L165" i="9" s="1"/>
  <c r="G164" i="9"/>
  <c r="F164" i="9"/>
  <c r="L164" i="9" s="1"/>
  <c r="AK164" i="9" s="1"/>
  <c r="G163" i="9"/>
  <c r="F163" i="9"/>
  <c r="L163" i="9" s="1"/>
  <c r="G162" i="9"/>
  <c r="F162" i="9"/>
  <c r="L162" i="9" s="1"/>
  <c r="AK162" i="9" s="1"/>
  <c r="G161" i="9"/>
  <c r="F161" i="9"/>
  <c r="L161" i="9" s="1"/>
  <c r="G160" i="9"/>
  <c r="F160" i="9"/>
  <c r="L160" i="9" s="1"/>
  <c r="AK160" i="9" s="1"/>
  <c r="G159" i="9"/>
  <c r="F159" i="9"/>
  <c r="L159" i="9" s="1"/>
  <c r="AK159" i="9" s="1"/>
  <c r="G158" i="9"/>
  <c r="F158" i="9"/>
  <c r="L158" i="9" s="1"/>
  <c r="G157" i="9"/>
  <c r="F157" i="9"/>
  <c r="L157" i="9" s="1"/>
  <c r="AK157" i="9" s="1"/>
  <c r="G156" i="9"/>
  <c r="F156" i="9"/>
  <c r="L156" i="9" s="1"/>
  <c r="AK156" i="9" s="1"/>
  <c r="G155" i="9"/>
  <c r="F155" i="9"/>
  <c r="L155" i="9" s="1"/>
  <c r="AK155" i="9" s="1"/>
  <c r="G154" i="9"/>
  <c r="F154" i="9"/>
  <c r="L154" i="9" s="1"/>
  <c r="AK154" i="9" s="1"/>
  <c r="G153" i="9"/>
  <c r="F153" i="9"/>
  <c r="L153" i="9" s="1"/>
  <c r="G152" i="9"/>
  <c r="F152" i="9"/>
  <c r="L152" i="9" s="1"/>
  <c r="G151" i="9"/>
  <c r="F151" i="9"/>
  <c r="L151" i="9" s="1"/>
  <c r="G150" i="9"/>
  <c r="F150" i="9"/>
  <c r="L150" i="9" s="1"/>
  <c r="AK150" i="9" s="1"/>
  <c r="G149" i="9"/>
  <c r="F149" i="9"/>
  <c r="L149" i="9" s="1"/>
  <c r="AK149" i="9" s="1"/>
  <c r="G148" i="9"/>
  <c r="F148" i="9"/>
  <c r="L148" i="9" s="1"/>
  <c r="AK148" i="9" s="1"/>
  <c r="G147" i="9"/>
  <c r="F147" i="9"/>
  <c r="L147" i="9" s="1"/>
  <c r="AK147" i="9" s="1"/>
  <c r="G146" i="9"/>
  <c r="F146" i="9"/>
  <c r="L146" i="9" s="1"/>
  <c r="G145" i="9"/>
  <c r="F145" i="9"/>
  <c r="L145" i="9" s="1"/>
  <c r="AK145" i="9" s="1"/>
  <c r="G144" i="9"/>
  <c r="F144" i="9"/>
  <c r="L144" i="9" s="1"/>
  <c r="AK144" i="9" s="1"/>
  <c r="G143" i="9"/>
  <c r="F143" i="9"/>
  <c r="L143" i="9" s="1"/>
  <c r="AK143" i="9" s="1"/>
  <c r="G142" i="9"/>
  <c r="F142" i="9"/>
  <c r="L142" i="9" s="1"/>
  <c r="G141" i="9"/>
  <c r="F141" i="9"/>
  <c r="L141" i="9" s="1"/>
  <c r="G140" i="9"/>
  <c r="F140" i="9"/>
  <c r="L140" i="9" s="1"/>
  <c r="G139" i="9"/>
  <c r="F139" i="9"/>
  <c r="L139" i="9" s="1"/>
  <c r="AK139" i="9" s="1"/>
  <c r="G138" i="9"/>
  <c r="F138" i="9"/>
  <c r="L138" i="9" s="1"/>
  <c r="G137" i="9"/>
  <c r="F137" i="9"/>
  <c r="L137" i="9" s="1"/>
  <c r="G136" i="9"/>
  <c r="F136" i="9"/>
  <c r="L136" i="9" s="1"/>
  <c r="AK136" i="9" s="1"/>
  <c r="G135" i="9"/>
  <c r="F135" i="9"/>
  <c r="L135" i="9" s="1"/>
  <c r="AK135" i="9" s="1"/>
  <c r="G134" i="9"/>
  <c r="F134" i="9"/>
  <c r="L134" i="9" s="1"/>
  <c r="G133" i="9"/>
  <c r="F133" i="9"/>
  <c r="L133" i="9" s="1"/>
  <c r="AK133" i="9" s="1"/>
  <c r="G132" i="9"/>
  <c r="F132" i="9"/>
  <c r="L132" i="9" s="1"/>
  <c r="G131" i="9"/>
  <c r="F131" i="9"/>
  <c r="L131" i="9" s="1"/>
  <c r="G130" i="9"/>
  <c r="F130" i="9"/>
  <c r="L130" i="9" s="1"/>
  <c r="G129" i="9"/>
  <c r="F129" i="9"/>
  <c r="L129" i="9" s="1"/>
  <c r="G128" i="9"/>
  <c r="F128" i="9"/>
  <c r="L128" i="9" s="1"/>
  <c r="G127" i="9"/>
  <c r="F127" i="9"/>
  <c r="L127" i="9" s="1"/>
  <c r="AK127" i="9" s="1"/>
  <c r="G126" i="9"/>
  <c r="F126" i="9"/>
  <c r="L126" i="9" s="1"/>
  <c r="AK126" i="9" s="1"/>
  <c r="G125" i="9"/>
  <c r="F125" i="9"/>
  <c r="L125" i="9" s="1"/>
  <c r="G124" i="9"/>
  <c r="F124" i="9"/>
  <c r="L124" i="9" s="1"/>
  <c r="AK124" i="9" s="1"/>
  <c r="G123" i="9"/>
  <c r="F123" i="9"/>
  <c r="L123" i="9" s="1"/>
  <c r="G122" i="9"/>
  <c r="F122" i="9"/>
  <c r="L122" i="9" s="1"/>
  <c r="G121" i="9"/>
  <c r="F121" i="9"/>
  <c r="L121" i="9" s="1"/>
  <c r="AK121" i="9" s="1"/>
  <c r="G120" i="9"/>
  <c r="F120" i="9"/>
  <c r="L120" i="9" s="1"/>
  <c r="G119" i="9"/>
  <c r="F119" i="9"/>
  <c r="L119" i="9" s="1"/>
  <c r="AK119" i="9" s="1"/>
  <c r="G118" i="9"/>
  <c r="F118" i="9"/>
  <c r="L118" i="9" s="1"/>
  <c r="G117" i="9"/>
  <c r="F117" i="9"/>
  <c r="L117" i="9" s="1"/>
  <c r="AK117" i="9" s="1"/>
  <c r="G116" i="9"/>
  <c r="F116" i="9"/>
  <c r="L116" i="9" s="1"/>
  <c r="G115" i="9"/>
  <c r="F115" i="9"/>
  <c r="L115" i="9" s="1"/>
  <c r="G114" i="9"/>
  <c r="F114" i="9"/>
  <c r="L114" i="9" s="1"/>
  <c r="G113" i="9"/>
  <c r="F113" i="9"/>
  <c r="L113" i="9" s="1"/>
  <c r="G112" i="9"/>
  <c r="F112" i="9"/>
  <c r="L112" i="9" s="1"/>
  <c r="G111" i="9"/>
  <c r="F111" i="9"/>
  <c r="L111" i="9" s="1"/>
  <c r="G110" i="9"/>
  <c r="F110" i="9"/>
  <c r="L110" i="9" s="1"/>
  <c r="G108" i="9"/>
  <c r="F108" i="9"/>
  <c r="L108" i="9" s="1"/>
  <c r="AK108" i="9" s="1"/>
  <c r="G109" i="9"/>
  <c r="F109" i="9"/>
  <c r="L109" i="9" s="1"/>
  <c r="AK109" i="9" s="1"/>
  <c r="G107" i="9"/>
  <c r="F107" i="9"/>
  <c r="L107" i="9" s="1"/>
  <c r="AK107" i="9" s="1"/>
  <c r="G106" i="9"/>
  <c r="F106" i="9"/>
  <c r="L106" i="9" s="1"/>
  <c r="AK106" i="9" s="1"/>
  <c r="G105" i="9"/>
  <c r="F105" i="9"/>
  <c r="L105" i="9" s="1"/>
  <c r="AK105" i="9" s="1"/>
  <c r="G104" i="9"/>
  <c r="F104" i="9"/>
  <c r="L104" i="9" s="1"/>
  <c r="AK104" i="9" s="1"/>
  <c r="G103" i="9"/>
  <c r="F103" i="9"/>
  <c r="L103" i="9" s="1"/>
  <c r="AK103" i="9" s="1"/>
  <c r="G102" i="9"/>
  <c r="F102" i="9"/>
  <c r="L102" i="9" s="1"/>
  <c r="AK102" i="9" s="1"/>
  <c r="G101" i="9"/>
  <c r="F101" i="9"/>
  <c r="L101" i="9" s="1"/>
  <c r="AK101" i="9" s="1"/>
  <c r="G100" i="9"/>
  <c r="F100" i="9"/>
  <c r="L100" i="9" s="1"/>
  <c r="AK100" i="9" s="1"/>
  <c r="G99" i="9"/>
  <c r="F99" i="9"/>
  <c r="L99" i="9" s="1"/>
  <c r="AK99" i="9" s="1"/>
  <c r="G98" i="9"/>
  <c r="F98" i="9"/>
  <c r="L98" i="9" s="1"/>
  <c r="AK98" i="9" s="1"/>
  <c r="G97" i="9"/>
  <c r="F97" i="9"/>
  <c r="L97" i="9" s="1"/>
  <c r="AK97" i="9" s="1"/>
  <c r="G96" i="9"/>
  <c r="F96" i="9"/>
  <c r="L96" i="9" s="1"/>
  <c r="AK96" i="9" s="1"/>
  <c r="G95" i="9"/>
  <c r="F95" i="9"/>
  <c r="L95" i="9" s="1"/>
  <c r="AK95" i="9" s="1"/>
  <c r="G94" i="9"/>
  <c r="F94" i="9"/>
  <c r="L94" i="9" s="1"/>
  <c r="AK94" i="9" s="1"/>
  <c r="G93" i="9"/>
  <c r="F93" i="9"/>
  <c r="L93" i="9" s="1"/>
  <c r="AK93" i="9" s="1"/>
  <c r="G92" i="9"/>
  <c r="F92" i="9"/>
  <c r="L92" i="9" s="1"/>
  <c r="AK92" i="9" s="1"/>
  <c r="G91" i="9"/>
  <c r="F91" i="9"/>
  <c r="L91" i="9" s="1"/>
  <c r="AK91" i="9" s="1"/>
  <c r="G90" i="9"/>
  <c r="F90" i="9"/>
  <c r="L90" i="9" s="1"/>
  <c r="AK90" i="9" s="1"/>
  <c r="G89" i="9"/>
  <c r="F89" i="9"/>
  <c r="L89" i="9" s="1"/>
  <c r="AK89" i="9" s="1"/>
  <c r="G88" i="9"/>
  <c r="F88" i="9"/>
  <c r="L88" i="9" s="1"/>
  <c r="AK88" i="9" s="1"/>
  <c r="G87" i="9"/>
  <c r="F87" i="9"/>
  <c r="L87" i="9" s="1"/>
  <c r="AK87" i="9" s="1"/>
  <c r="G86" i="9"/>
  <c r="F86" i="9"/>
  <c r="L86" i="9" s="1"/>
  <c r="AK86" i="9" s="1"/>
  <c r="G85" i="9"/>
  <c r="F85" i="9"/>
  <c r="L85" i="9" s="1"/>
  <c r="AK85" i="9" s="1"/>
  <c r="G84" i="9"/>
  <c r="F84" i="9"/>
  <c r="L84" i="9" s="1"/>
  <c r="AK84" i="9" s="1"/>
  <c r="G83" i="9"/>
  <c r="F83" i="9"/>
  <c r="L83" i="9" s="1"/>
  <c r="AK83" i="9" s="1"/>
  <c r="G82" i="9"/>
  <c r="F82" i="9"/>
  <c r="L82" i="9" s="1"/>
  <c r="AK82" i="9" s="1"/>
  <c r="G81" i="9"/>
  <c r="F81" i="9"/>
  <c r="L81" i="9" s="1"/>
  <c r="AK81" i="9" s="1"/>
  <c r="G80" i="9"/>
  <c r="F80" i="9"/>
  <c r="L80" i="9" s="1"/>
  <c r="AK80" i="9" s="1"/>
  <c r="G79" i="9"/>
  <c r="F79" i="9"/>
  <c r="L79" i="9" s="1"/>
  <c r="AK79" i="9" s="1"/>
  <c r="G78" i="9"/>
  <c r="F78" i="9"/>
  <c r="L78" i="9" s="1"/>
  <c r="AK78" i="9" s="1"/>
  <c r="G77" i="9"/>
  <c r="F77" i="9"/>
  <c r="L77" i="9" s="1"/>
  <c r="AK77" i="9" s="1"/>
  <c r="G76" i="9"/>
  <c r="F76" i="9"/>
  <c r="L76" i="9" s="1"/>
  <c r="AK76" i="9" s="1"/>
  <c r="G75" i="9"/>
  <c r="F75" i="9"/>
  <c r="L75" i="9" s="1"/>
  <c r="AK75" i="9" s="1"/>
  <c r="G74" i="9"/>
  <c r="F74" i="9"/>
  <c r="L74" i="9" s="1"/>
  <c r="AK74" i="9" s="1"/>
  <c r="G73" i="9"/>
  <c r="F73" i="9"/>
  <c r="L73" i="9" s="1"/>
  <c r="AK73" i="9" s="1"/>
  <c r="G72" i="9"/>
  <c r="F72" i="9"/>
  <c r="L72" i="9" s="1"/>
  <c r="AK72" i="9" s="1"/>
  <c r="G71" i="9"/>
  <c r="F71" i="9"/>
  <c r="L71" i="9" s="1"/>
  <c r="G70" i="9"/>
  <c r="F70" i="9"/>
  <c r="L70" i="9" s="1"/>
  <c r="G69" i="9"/>
  <c r="F69" i="9"/>
  <c r="L69" i="9" s="1"/>
  <c r="G68" i="9"/>
  <c r="F68" i="9"/>
  <c r="L68" i="9" s="1"/>
  <c r="G67" i="9"/>
  <c r="F67" i="9"/>
  <c r="L67" i="9" s="1"/>
  <c r="G66" i="9"/>
  <c r="F66" i="9"/>
  <c r="L66" i="9" s="1"/>
  <c r="G65" i="9"/>
  <c r="F65" i="9"/>
  <c r="L65" i="9" s="1"/>
  <c r="G64" i="9"/>
  <c r="F64" i="9"/>
  <c r="L64" i="9" s="1"/>
  <c r="G63" i="9"/>
  <c r="F63" i="9"/>
  <c r="L63" i="9" s="1"/>
  <c r="G62" i="9"/>
  <c r="F62" i="9"/>
  <c r="L62" i="9" s="1"/>
  <c r="G61" i="9"/>
  <c r="F61" i="9"/>
  <c r="L61" i="9" s="1"/>
  <c r="AK61" i="9" s="1"/>
  <c r="G60" i="9"/>
  <c r="F60" i="9"/>
  <c r="L60" i="9" s="1"/>
  <c r="AK60" i="9" s="1"/>
  <c r="G59" i="9"/>
  <c r="F59" i="9"/>
  <c r="L59" i="9" s="1"/>
  <c r="G58" i="9"/>
  <c r="F58" i="9"/>
  <c r="L58" i="9" s="1"/>
  <c r="G57" i="9"/>
  <c r="F57" i="9"/>
  <c r="L57" i="9" s="1"/>
  <c r="AK57" i="9" s="1"/>
  <c r="G56" i="9"/>
  <c r="F56" i="9"/>
  <c r="L56" i="9" s="1"/>
  <c r="G55" i="9"/>
  <c r="F55" i="9"/>
  <c r="L55" i="9" s="1"/>
  <c r="G54" i="9"/>
  <c r="F54" i="9"/>
  <c r="L54" i="9" s="1"/>
  <c r="AK54" i="9" s="1"/>
  <c r="G53" i="9"/>
  <c r="F53" i="9"/>
  <c r="L53" i="9" s="1"/>
  <c r="AK53" i="9" s="1"/>
  <c r="G52" i="9"/>
  <c r="F52" i="9"/>
  <c r="L52" i="9" s="1"/>
  <c r="G51" i="9"/>
  <c r="F51" i="9"/>
  <c r="L51" i="9" s="1"/>
  <c r="AK51" i="9" s="1"/>
  <c r="G50" i="9"/>
  <c r="F50" i="9"/>
  <c r="L50" i="9" s="1"/>
  <c r="AK50" i="9" s="1"/>
  <c r="G49" i="9"/>
  <c r="F49" i="9"/>
  <c r="L49" i="9" s="1"/>
  <c r="AK49" i="9" s="1"/>
  <c r="G48" i="9"/>
  <c r="F48" i="9"/>
  <c r="L48" i="9" s="1"/>
  <c r="G47" i="9"/>
  <c r="F47" i="9"/>
  <c r="L47" i="9" s="1"/>
  <c r="G46" i="9"/>
  <c r="F46" i="9"/>
  <c r="L46" i="9" s="1"/>
  <c r="AK46" i="9" s="1"/>
  <c r="G45" i="9"/>
  <c r="F45" i="9"/>
  <c r="L45" i="9" s="1"/>
  <c r="AK45" i="9" s="1"/>
  <c r="G44" i="9"/>
  <c r="F44" i="9"/>
  <c r="L44" i="9" s="1"/>
  <c r="G43" i="9"/>
  <c r="F43" i="9"/>
  <c r="L43" i="9" s="1"/>
  <c r="G42" i="9"/>
  <c r="F42" i="9"/>
  <c r="L42" i="9" s="1"/>
  <c r="AK42" i="9" s="1"/>
  <c r="G41" i="9"/>
  <c r="F41" i="9"/>
  <c r="L41" i="9" s="1"/>
  <c r="AK41" i="9" s="1"/>
  <c r="G40" i="9"/>
  <c r="F40" i="9"/>
  <c r="L40" i="9" s="1"/>
  <c r="G39" i="9"/>
  <c r="F39" i="9"/>
  <c r="L39" i="9" s="1"/>
  <c r="AK39" i="9" s="1"/>
  <c r="G38" i="9"/>
  <c r="F38" i="9"/>
  <c r="L38" i="9" s="1"/>
  <c r="G37" i="9"/>
  <c r="F37" i="9"/>
  <c r="L37" i="9" s="1"/>
  <c r="AK37" i="9" s="1"/>
  <c r="G36" i="9"/>
  <c r="F36" i="9"/>
  <c r="L36" i="9" s="1"/>
  <c r="G35" i="9"/>
  <c r="F35" i="9"/>
  <c r="L35" i="9" s="1"/>
  <c r="AK35" i="9" s="1"/>
  <c r="G34" i="9"/>
  <c r="F34" i="9"/>
  <c r="L34" i="9" s="1"/>
  <c r="G33" i="9"/>
  <c r="F33" i="9"/>
  <c r="L33" i="9" s="1"/>
  <c r="AK33" i="9" s="1"/>
  <c r="G32" i="9"/>
  <c r="F32" i="9"/>
  <c r="L32" i="9" s="1"/>
  <c r="AK32" i="9" s="1"/>
  <c r="G31" i="9"/>
  <c r="F31" i="9"/>
  <c r="L31" i="9" s="1"/>
  <c r="AK31" i="9" s="1"/>
  <c r="G30" i="9"/>
  <c r="F30" i="9"/>
  <c r="L30" i="9" s="1"/>
  <c r="G29" i="9"/>
  <c r="F29" i="9"/>
  <c r="L29" i="9" s="1"/>
  <c r="G28" i="9"/>
  <c r="F28" i="9"/>
  <c r="L28" i="9" s="1"/>
  <c r="G27" i="9"/>
  <c r="F27" i="9"/>
  <c r="L27" i="9" s="1"/>
  <c r="AK27" i="9" s="1"/>
  <c r="G26" i="9"/>
  <c r="F26" i="9"/>
  <c r="L26" i="9" s="1"/>
  <c r="AK26" i="9" s="1"/>
  <c r="G25" i="9"/>
  <c r="F25" i="9"/>
  <c r="L25" i="9" s="1"/>
  <c r="AK25" i="9" s="1"/>
  <c r="G24" i="9"/>
  <c r="F24" i="9"/>
  <c r="L24" i="9" s="1"/>
  <c r="AK24" i="9" s="1"/>
  <c r="G23" i="9"/>
  <c r="F23" i="9"/>
  <c r="L23" i="9" s="1"/>
  <c r="AK23" i="9" s="1"/>
  <c r="G22" i="9"/>
  <c r="F22" i="9"/>
  <c r="L22" i="9" s="1"/>
  <c r="AK22" i="9" s="1"/>
  <c r="G21" i="9"/>
  <c r="F21" i="9"/>
  <c r="L21" i="9" s="1"/>
  <c r="AK21" i="9" s="1"/>
  <c r="G20" i="9"/>
  <c r="F20" i="9"/>
  <c r="L20" i="9" s="1"/>
  <c r="AK20" i="9" s="1"/>
  <c r="G19" i="9"/>
  <c r="F19" i="9"/>
  <c r="L19" i="9" s="1"/>
  <c r="AK19" i="9" s="1"/>
  <c r="G18" i="9"/>
  <c r="F18" i="9"/>
  <c r="L18" i="9" s="1"/>
  <c r="AK18" i="9" s="1"/>
  <c r="G17" i="9"/>
  <c r="F17" i="9"/>
  <c r="L17" i="9" s="1"/>
  <c r="AK17" i="9" s="1"/>
  <c r="G16" i="9"/>
  <c r="F16" i="9"/>
  <c r="L16" i="9" s="1"/>
  <c r="AK16" i="9" s="1"/>
  <c r="G15" i="9"/>
  <c r="F15" i="9"/>
  <c r="L15" i="9" s="1"/>
  <c r="AK15" i="9" s="1"/>
  <c r="G14" i="9"/>
  <c r="F14" i="9"/>
  <c r="L14" i="9" s="1"/>
  <c r="AK14" i="9" s="1"/>
  <c r="G13" i="9"/>
  <c r="F13" i="9"/>
  <c r="L13" i="9" s="1"/>
  <c r="AK13" i="9" s="1"/>
  <c r="G12" i="9"/>
  <c r="F12" i="9"/>
  <c r="L12" i="9" s="1"/>
  <c r="AK12" i="9" s="1"/>
  <c r="G11" i="9"/>
  <c r="F11" i="9"/>
  <c r="L11" i="9" s="1"/>
  <c r="AK11" i="9" s="1"/>
  <c r="G10" i="9"/>
  <c r="F10" i="9"/>
  <c r="L10" i="9" s="1"/>
  <c r="AK10" i="9" s="1"/>
  <c r="G9" i="9"/>
  <c r="F9" i="9"/>
  <c r="L9" i="9" s="1"/>
  <c r="AK9" i="9" s="1"/>
  <c r="G8" i="9"/>
  <c r="F8" i="9"/>
  <c r="L8" i="9" s="1"/>
  <c r="AK8" i="9" s="1"/>
  <c r="G7" i="9"/>
  <c r="F7" i="9"/>
  <c r="L7" i="9" s="1"/>
  <c r="AK7" i="9" s="1"/>
  <c r="G6" i="9"/>
  <c r="F6" i="9"/>
  <c r="L6" i="9" s="1"/>
  <c r="AK6" i="9" s="1"/>
  <c r="G5" i="9"/>
  <c r="F5" i="9"/>
  <c r="L5" i="9" s="1"/>
  <c r="K328" i="9"/>
  <c r="I328" i="9"/>
  <c r="AJ308" i="9"/>
  <c r="AI308" i="9"/>
  <c r="AJ307" i="9"/>
  <c r="AI307" i="9"/>
  <c r="AJ305" i="9"/>
  <c r="AI305" i="9"/>
  <c r="AJ304" i="9"/>
  <c r="AI304" i="9"/>
  <c r="AI303" i="9"/>
  <c r="AJ302" i="9"/>
  <c r="AI302" i="9"/>
  <c r="AJ301" i="9"/>
  <c r="AJ300" i="9"/>
  <c r="AI300" i="9"/>
  <c r="AJ299" i="9"/>
  <c r="AJ298" i="9"/>
  <c r="AI298" i="9"/>
  <c r="AJ297" i="9"/>
  <c r="AJ296" i="9"/>
  <c r="AI296" i="9"/>
  <c r="AJ295" i="9"/>
  <c r="AJ294" i="9"/>
  <c r="AI294" i="9"/>
  <c r="AJ293" i="9"/>
  <c r="AI293" i="9"/>
  <c r="AJ292" i="9"/>
  <c r="AI292" i="9"/>
  <c r="AJ291" i="9"/>
  <c r="AI291" i="9"/>
  <c r="AJ290" i="9"/>
  <c r="AI290" i="9"/>
  <c r="AK289" i="9"/>
  <c r="AJ289" i="9"/>
  <c r="AJ288" i="9"/>
  <c r="AJ287" i="9"/>
  <c r="AI287" i="9"/>
  <c r="AJ286" i="9"/>
  <c r="AI285" i="9"/>
  <c r="AI284" i="9"/>
  <c r="AI283" i="9"/>
  <c r="AI282" i="9"/>
  <c r="AI281" i="9"/>
  <c r="AJ280" i="9"/>
  <c r="AI280" i="9"/>
  <c r="AJ279" i="9"/>
  <c r="AI279" i="9"/>
  <c r="AJ278" i="9"/>
  <c r="AI278" i="9"/>
  <c r="AJ277" i="9"/>
  <c r="AI277" i="9"/>
  <c r="AJ276" i="9"/>
  <c r="AI276" i="9"/>
  <c r="AJ275" i="9"/>
  <c r="AI275" i="9"/>
  <c r="AJ274" i="9"/>
  <c r="AI274" i="9"/>
  <c r="AJ273" i="9"/>
  <c r="AI273" i="9"/>
  <c r="AJ272" i="9"/>
  <c r="AI272" i="9"/>
  <c r="AJ271" i="9"/>
  <c r="AI271" i="9"/>
  <c r="AJ270" i="9"/>
  <c r="AI270" i="9"/>
  <c r="AJ269" i="9"/>
  <c r="AI269" i="9"/>
  <c r="AJ268" i="9"/>
  <c r="AI268" i="9"/>
  <c r="AJ267" i="9"/>
  <c r="AI267" i="9"/>
  <c r="AJ266" i="9"/>
  <c r="AI266" i="9"/>
  <c r="AJ265" i="9"/>
  <c r="AI265" i="9"/>
  <c r="AJ264" i="9"/>
  <c r="AI264" i="9"/>
  <c r="AJ263" i="9"/>
  <c r="AI263" i="9"/>
  <c r="AJ262" i="9"/>
  <c r="AJ261" i="9"/>
  <c r="AI261" i="9"/>
  <c r="AI260" i="9"/>
  <c r="AI259" i="9"/>
  <c r="AI258" i="9"/>
  <c r="AJ257" i="9"/>
  <c r="AI257" i="9"/>
  <c r="AJ256" i="9"/>
  <c r="AI256" i="9"/>
  <c r="AJ255" i="9"/>
  <c r="AI255" i="9"/>
  <c r="AJ254" i="9"/>
  <c r="AJ253" i="9"/>
  <c r="AI253" i="9"/>
  <c r="AK253" i="9"/>
  <c r="AJ252" i="9"/>
  <c r="AI252" i="9"/>
  <c r="AJ251" i="9"/>
  <c r="AJ250" i="9"/>
  <c r="AI250" i="9"/>
  <c r="AJ249" i="9"/>
  <c r="AI249" i="9"/>
  <c r="AJ248" i="9"/>
  <c r="AI248" i="9"/>
  <c r="AI247" i="9"/>
  <c r="AJ246" i="9"/>
  <c r="AI246" i="9"/>
  <c r="AJ245" i="9"/>
  <c r="AJ244" i="9"/>
  <c r="AI244" i="9"/>
  <c r="AJ243" i="9"/>
  <c r="AI243" i="9"/>
  <c r="AJ242" i="9"/>
  <c r="AI242" i="9"/>
  <c r="AJ241" i="9"/>
  <c r="AI241" i="9"/>
  <c r="AJ240" i="9"/>
  <c r="AI240" i="9"/>
  <c r="AI239" i="9"/>
  <c r="AJ238" i="9"/>
  <c r="AJ237" i="9"/>
  <c r="AI237" i="9"/>
  <c r="AJ236" i="9"/>
  <c r="AJ235" i="9"/>
  <c r="AI235" i="9"/>
  <c r="AJ234" i="9"/>
  <c r="AI234" i="9"/>
  <c r="AJ233" i="9"/>
  <c r="AI233" i="9"/>
  <c r="AI232" i="9"/>
  <c r="AJ231" i="9"/>
  <c r="AJ230" i="9"/>
  <c r="AJ229" i="9"/>
  <c r="AI229" i="9"/>
  <c r="AJ228" i="9"/>
  <c r="AI228" i="9"/>
  <c r="AJ227" i="9"/>
  <c r="AI227" i="9"/>
  <c r="AJ226" i="9"/>
  <c r="AI226" i="9"/>
  <c r="AJ225" i="9"/>
  <c r="AI225" i="9"/>
  <c r="AJ224" i="9"/>
  <c r="AI224" i="9"/>
  <c r="AJ223" i="9"/>
  <c r="AI219" i="9"/>
  <c r="AI220" i="9"/>
  <c r="AI216" i="9"/>
  <c r="AJ215" i="9"/>
  <c r="AJ214" i="9"/>
  <c r="AJ213" i="9"/>
  <c r="AI213" i="9"/>
  <c r="AJ212" i="9"/>
  <c r="AJ211" i="9"/>
  <c r="AI211" i="9"/>
  <c r="AJ210" i="9"/>
  <c r="AJ209" i="9"/>
  <c r="AI209" i="9"/>
  <c r="AI208" i="9"/>
  <c r="AJ207" i="9"/>
  <c r="AJ206" i="9"/>
  <c r="AI205" i="9"/>
  <c r="AI204" i="9"/>
  <c r="AJ203" i="9"/>
  <c r="AI203" i="9"/>
  <c r="AJ202" i="9"/>
  <c r="AJ201" i="9"/>
  <c r="AI201" i="9"/>
  <c r="AJ200" i="9"/>
  <c r="AJ199" i="9"/>
  <c r="AI199" i="9"/>
  <c r="AK199" i="9"/>
  <c r="AJ198" i="9"/>
  <c r="AI198" i="9"/>
  <c r="AJ197" i="9"/>
  <c r="AJ196" i="9"/>
  <c r="AI196" i="9"/>
  <c r="AJ195" i="9"/>
  <c r="AI195" i="9"/>
  <c r="AJ194" i="9"/>
  <c r="AI193" i="9"/>
  <c r="AI192" i="9"/>
  <c r="AJ191" i="9"/>
  <c r="AK191" i="9"/>
  <c r="AJ190" i="9"/>
  <c r="AI190" i="9"/>
  <c r="AJ189" i="9"/>
  <c r="AJ188" i="9"/>
  <c r="AI188" i="9"/>
  <c r="AJ187" i="9"/>
  <c r="AI187" i="9"/>
  <c r="AJ186" i="9"/>
  <c r="AI186" i="9"/>
  <c r="AJ185" i="9"/>
  <c r="AI185" i="9"/>
  <c r="AJ184" i="9"/>
  <c r="AI184" i="9"/>
  <c r="AJ183" i="9"/>
  <c r="AI183" i="9"/>
  <c r="AJ182" i="9"/>
  <c r="AJ181" i="9"/>
  <c r="AI181" i="9"/>
  <c r="AI180" i="9"/>
  <c r="AJ179" i="9"/>
  <c r="AI179" i="9"/>
  <c r="AI178" i="9"/>
  <c r="AI177" i="9"/>
  <c r="AI176" i="9"/>
  <c r="AI175" i="9"/>
  <c r="AI174" i="9"/>
  <c r="AI173" i="9"/>
  <c r="AI172" i="9"/>
  <c r="AI171" i="9"/>
  <c r="AI170" i="9"/>
  <c r="AJ169" i="9"/>
  <c r="AI169" i="9"/>
  <c r="AJ168" i="9"/>
  <c r="AI168" i="9"/>
  <c r="AJ167" i="9"/>
  <c r="AI167" i="9"/>
  <c r="AJ166" i="9"/>
  <c r="AI166" i="9"/>
  <c r="AJ165" i="9"/>
  <c r="AI165" i="9"/>
  <c r="AJ164" i="9"/>
  <c r="AJ163" i="9"/>
  <c r="AI163" i="9"/>
  <c r="AJ162" i="9"/>
  <c r="AJ161" i="9"/>
  <c r="AI161" i="9"/>
  <c r="AJ160" i="9"/>
  <c r="AI160" i="9"/>
  <c r="AI159" i="9"/>
  <c r="AJ158" i="9"/>
  <c r="AI158" i="9"/>
  <c r="AI157" i="9"/>
  <c r="AI155" i="9"/>
  <c r="AI154" i="9"/>
  <c r="AJ153" i="9"/>
  <c r="AI153" i="9"/>
  <c r="AJ152" i="9"/>
  <c r="AJ151" i="9"/>
  <c r="AI151" i="9"/>
  <c r="AJ150" i="9"/>
  <c r="AJ149" i="9"/>
  <c r="AJ148" i="9"/>
  <c r="AJ147" i="9"/>
  <c r="AI147" i="9"/>
  <c r="AJ146" i="9"/>
  <c r="AI146" i="9"/>
  <c r="AJ145" i="9"/>
  <c r="AI145" i="9"/>
  <c r="AI144" i="9"/>
  <c r="AI143" i="9"/>
  <c r="AJ142" i="9"/>
  <c r="AI142" i="9"/>
  <c r="AJ141" i="9"/>
  <c r="AI141" i="9"/>
  <c r="AJ140" i="9"/>
  <c r="AI140" i="9"/>
  <c r="AJ139" i="9"/>
  <c r="AJ138" i="9"/>
  <c r="AI138" i="9"/>
  <c r="AJ137" i="9"/>
  <c r="AI137" i="9"/>
  <c r="AJ136" i="9"/>
  <c r="AI136" i="9"/>
  <c r="AJ135" i="9"/>
  <c r="AJ134" i="9"/>
  <c r="AI134" i="9"/>
  <c r="AI133" i="9"/>
  <c r="AJ132" i="9"/>
  <c r="AI132" i="9"/>
  <c r="AJ131" i="9"/>
  <c r="AI131" i="9"/>
  <c r="AJ130" i="9"/>
  <c r="AI130" i="9"/>
  <c r="AJ129" i="9"/>
  <c r="AI129" i="9"/>
  <c r="AJ128" i="9"/>
  <c r="AI128" i="9"/>
  <c r="AJ127" i="9"/>
  <c r="AI126" i="9"/>
  <c r="AJ125" i="9"/>
  <c r="AI125" i="9"/>
  <c r="AJ124" i="9"/>
  <c r="AI124" i="9"/>
  <c r="AJ123" i="9"/>
  <c r="AI123" i="9"/>
  <c r="AJ122" i="9"/>
  <c r="AI122" i="9"/>
  <c r="AJ121" i="9"/>
  <c r="AI121" i="9"/>
  <c r="AJ120" i="9"/>
  <c r="AI120" i="9"/>
  <c r="AJ119" i="9"/>
  <c r="AI119" i="9"/>
  <c r="AJ118" i="9"/>
  <c r="AI118" i="9"/>
  <c r="AJ117" i="9"/>
  <c r="AJ116" i="9"/>
  <c r="AI116" i="9"/>
  <c r="AJ115" i="9"/>
  <c r="AI115" i="9"/>
  <c r="AJ114" i="9"/>
  <c r="AI114" i="9"/>
  <c r="AJ113" i="9"/>
  <c r="AI113" i="9"/>
  <c r="AJ112" i="9"/>
  <c r="AI112" i="9"/>
  <c r="AJ111" i="9"/>
  <c r="AI111" i="9"/>
  <c r="AJ110" i="9"/>
  <c r="AI110" i="9"/>
  <c r="AJ108" i="9"/>
  <c r="AJ109" i="9"/>
  <c r="AJ107" i="9"/>
  <c r="AI107" i="9"/>
  <c r="AJ106" i="9"/>
  <c r="AI106" i="9"/>
  <c r="AJ105" i="9"/>
  <c r="AI105" i="9"/>
  <c r="AJ104" i="9"/>
  <c r="AI104" i="9"/>
  <c r="AI103" i="9"/>
  <c r="AJ102" i="9"/>
  <c r="AJ101" i="9"/>
  <c r="AI101" i="9"/>
  <c r="AJ99" i="9"/>
  <c r="AJ98" i="9"/>
  <c r="AI98" i="9"/>
  <c r="AJ97" i="9"/>
  <c r="AI97" i="9"/>
  <c r="AJ96" i="9"/>
  <c r="AI96" i="9"/>
  <c r="AJ95" i="9"/>
  <c r="AI95" i="9"/>
  <c r="AJ94" i="9"/>
  <c r="AJ93" i="9"/>
  <c r="AI93" i="9"/>
  <c r="AJ92" i="9"/>
  <c r="AI92" i="9"/>
  <c r="AJ91" i="9"/>
  <c r="AJ90" i="9"/>
  <c r="AI90" i="9"/>
  <c r="AI89" i="9"/>
  <c r="AJ88" i="9"/>
  <c r="AI88" i="9"/>
  <c r="AJ87" i="9"/>
  <c r="AJ86" i="9"/>
  <c r="AI86" i="9"/>
  <c r="AI85" i="9"/>
  <c r="AI84" i="9"/>
  <c r="AI83" i="9"/>
  <c r="AJ82" i="9"/>
  <c r="AI82" i="9"/>
  <c r="AJ81" i="9"/>
  <c r="AJ80" i="9"/>
  <c r="AJ79" i="9"/>
  <c r="AI79" i="9"/>
  <c r="AJ78" i="9"/>
  <c r="AI78" i="9"/>
  <c r="AJ77" i="9"/>
  <c r="AI77" i="9"/>
  <c r="AI76" i="9"/>
  <c r="AJ75" i="9"/>
  <c r="AI75" i="9"/>
  <c r="AJ73" i="9"/>
  <c r="AI73" i="9"/>
  <c r="AI72" i="9"/>
  <c r="AJ71" i="9"/>
  <c r="AI71" i="9"/>
  <c r="AJ70" i="9"/>
  <c r="AI70" i="9"/>
  <c r="AJ69" i="9"/>
  <c r="AI69" i="9"/>
  <c r="AI68" i="9"/>
  <c r="AI67" i="9"/>
  <c r="AJ66" i="9"/>
  <c r="AI66" i="9"/>
  <c r="AJ65" i="9"/>
  <c r="AI65" i="9"/>
  <c r="AJ64" i="9"/>
  <c r="AI64" i="9"/>
  <c r="AJ63" i="9"/>
  <c r="AI63" i="9"/>
  <c r="AJ62" i="9"/>
  <c r="AI62" i="9"/>
  <c r="AJ61" i="9"/>
  <c r="AI60" i="9"/>
  <c r="AJ59" i="9"/>
  <c r="AI59" i="9"/>
  <c r="AJ58" i="9"/>
  <c r="AI58" i="9"/>
  <c r="AI57" i="9"/>
  <c r="AJ56" i="9"/>
  <c r="AI56" i="9"/>
  <c r="AJ55" i="9"/>
  <c r="AI55" i="9"/>
  <c r="AI54" i="9"/>
  <c r="AI53" i="9"/>
  <c r="AJ52" i="9"/>
  <c r="AI52" i="9"/>
  <c r="AJ51" i="9"/>
  <c r="AI50" i="9"/>
  <c r="AJ48" i="9"/>
  <c r="AI48" i="9"/>
  <c r="AJ47" i="9"/>
  <c r="AI47" i="9"/>
  <c r="AJ46" i="9"/>
  <c r="AJ45" i="9"/>
  <c r="AJ44" i="9"/>
  <c r="AI44" i="9"/>
  <c r="AJ43" i="9"/>
  <c r="AI43" i="9"/>
  <c r="AJ42" i="9"/>
  <c r="AI41" i="9"/>
  <c r="AJ40" i="9"/>
  <c r="AI40" i="9"/>
  <c r="AI39" i="9"/>
  <c r="AJ38" i="9"/>
  <c r="AI38" i="9"/>
  <c r="AJ36" i="9"/>
  <c r="AI36" i="9"/>
  <c r="AI35" i="9"/>
  <c r="AJ34" i="9"/>
  <c r="AI34" i="9"/>
  <c r="AJ33" i="9"/>
  <c r="AJ32" i="9"/>
  <c r="AJ31" i="9"/>
  <c r="AJ30" i="9"/>
  <c r="AI30" i="9"/>
  <c r="AJ29" i="9"/>
  <c r="AI29" i="9"/>
  <c r="AJ28" i="9"/>
  <c r="AI28" i="9"/>
  <c r="AJ27" i="9"/>
  <c r="AI27" i="9"/>
  <c r="AJ26" i="9"/>
  <c r="AI26" i="9"/>
  <c r="AJ24" i="9"/>
  <c r="AI24" i="9"/>
  <c r="AJ23" i="9"/>
  <c r="AI23" i="9"/>
  <c r="AJ22" i="9"/>
  <c r="AJ21" i="9"/>
  <c r="AJ20" i="9"/>
  <c r="AI20" i="9"/>
  <c r="AJ19" i="9"/>
  <c r="AI19" i="9"/>
  <c r="AJ18" i="9"/>
  <c r="AI18" i="9"/>
  <c r="AJ17" i="9"/>
  <c r="AI17" i="9"/>
  <c r="AJ16" i="9"/>
  <c r="AI16" i="9"/>
  <c r="AJ15" i="9"/>
  <c r="AJ14" i="9"/>
  <c r="AI14" i="9"/>
  <c r="AJ13" i="9"/>
  <c r="AI13" i="9"/>
  <c r="AJ12" i="9"/>
  <c r="AJ11" i="9"/>
  <c r="AI11" i="9"/>
  <c r="AJ10" i="9"/>
  <c r="AI10" i="9"/>
  <c r="AJ9" i="9"/>
  <c r="AI9" i="9"/>
  <c r="AJ8" i="9"/>
  <c r="AI8" i="9"/>
  <c r="AJ7" i="9"/>
  <c r="AI7" i="9"/>
  <c r="AJ6" i="9"/>
  <c r="AI6" i="9"/>
  <c r="AJ5" i="9"/>
  <c r="AI5" i="9"/>
  <c r="AV4" i="9"/>
  <c r="AF3" i="9"/>
  <c r="AC3" i="9"/>
  <c r="K324" i="8"/>
  <c r="I324" i="8"/>
  <c r="AB289" i="8"/>
  <c r="AB288" i="8"/>
  <c r="AB286" i="8"/>
  <c r="AB284" i="8"/>
  <c r="AB283" i="8"/>
  <c r="AB282" i="8"/>
  <c r="AB281" i="8"/>
  <c r="AB280" i="8"/>
  <c r="AB262" i="8"/>
  <c r="AB260" i="8"/>
  <c r="AB259" i="8"/>
  <c r="AB258" i="8"/>
  <c r="AB254" i="8"/>
  <c r="AB251" i="8"/>
  <c r="AB247" i="8"/>
  <c r="AB245" i="8"/>
  <c r="AB239" i="8"/>
  <c r="AB238" i="8"/>
  <c r="AB236" i="8"/>
  <c r="AB232" i="8"/>
  <c r="AB231" i="8"/>
  <c r="AB230" i="8"/>
  <c r="AB223" i="8"/>
  <c r="AB222" i="8"/>
  <c r="AB221" i="8"/>
  <c r="AB220" i="8"/>
  <c r="AB219" i="8"/>
  <c r="AB218" i="8"/>
  <c r="AB217" i="8"/>
  <c r="AB216" i="8"/>
  <c r="AB215" i="8"/>
  <c r="AB214" i="8"/>
  <c r="AB212" i="8"/>
  <c r="AB210" i="8"/>
  <c r="AB208" i="8"/>
  <c r="AB207" i="8"/>
  <c r="AB206" i="8"/>
  <c r="AB205" i="8"/>
  <c r="AB204" i="8"/>
  <c r="AB202" i="8"/>
  <c r="AB200" i="8"/>
  <c r="AB197" i="8"/>
  <c r="AB194" i="8"/>
  <c r="AB193" i="8"/>
  <c r="AB192" i="8"/>
  <c r="AB191" i="8"/>
  <c r="AB189" i="8"/>
  <c r="AB182" i="8"/>
  <c r="AB180" i="8"/>
  <c r="AB178" i="8"/>
  <c r="AB177" i="8"/>
  <c r="AB176" i="8"/>
  <c r="AB175" i="8"/>
  <c r="AB174" i="8"/>
  <c r="AB173" i="8"/>
  <c r="AB172" i="8"/>
  <c r="AB171" i="8"/>
  <c r="AB170" i="8"/>
  <c r="AB164" i="8"/>
  <c r="AB162" i="8"/>
  <c r="AB159" i="8"/>
  <c r="AB157" i="8"/>
  <c r="AB155" i="8"/>
  <c r="AB156" i="8"/>
  <c r="AB154" i="8"/>
  <c r="AB152" i="8"/>
  <c r="AB150" i="8"/>
  <c r="AB149" i="8"/>
  <c r="AB148" i="8"/>
  <c r="AB144" i="8"/>
  <c r="AB143" i="8"/>
  <c r="AB139" i="8"/>
  <c r="AB135" i="8"/>
  <c r="AB133" i="8"/>
  <c r="AB127" i="8"/>
  <c r="AB126" i="8"/>
  <c r="AB117" i="8"/>
  <c r="AB109" i="8"/>
  <c r="AB108" i="8"/>
  <c r="AB103" i="8"/>
  <c r="AB102" i="8"/>
  <c r="AB100" i="8"/>
  <c r="AB99" i="8"/>
  <c r="AB94" i="8"/>
  <c r="AB91" i="8"/>
  <c r="AB89" i="8"/>
  <c r="AB87" i="8"/>
  <c r="AB85" i="8"/>
  <c r="AB84" i="8"/>
  <c r="AB83" i="8"/>
  <c r="AB81" i="8"/>
  <c r="AB80" i="8"/>
  <c r="AB76" i="8"/>
  <c r="AB74" i="8"/>
  <c r="AB72" i="8"/>
  <c r="AB61" i="8"/>
  <c r="AB60" i="8"/>
  <c r="AB57" i="8"/>
  <c r="AB54" i="8"/>
  <c r="AB53" i="8"/>
  <c r="AB51" i="8"/>
  <c r="AB50" i="8"/>
  <c r="AB49" i="8"/>
  <c r="AB46" i="8"/>
  <c r="AB45" i="8"/>
  <c r="AB42" i="8"/>
  <c r="AB41" i="8"/>
  <c r="AB39" i="8"/>
  <c r="AB37" i="8"/>
  <c r="AB35" i="8"/>
  <c r="AB33" i="8"/>
  <c r="AB32" i="8"/>
  <c r="AB31" i="8"/>
  <c r="AB25" i="8"/>
  <c r="AB22" i="8"/>
  <c r="AB21" i="8"/>
  <c r="AB15" i="8"/>
  <c r="AB12" i="8"/>
  <c r="AJ304" i="8"/>
  <c r="AJ302" i="8"/>
  <c r="AJ301" i="8"/>
  <c r="AJ300" i="8"/>
  <c r="AJ299" i="8"/>
  <c r="AJ298" i="8"/>
  <c r="AJ297" i="8"/>
  <c r="AJ295" i="8"/>
  <c r="AJ296" i="8"/>
  <c r="AJ294" i="8"/>
  <c r="AJ293" i="8"/>
  <c r="AJ292" i="8"/>
  <c r="AJ291" i="8"/>
  <c r="AJ290" i="8"/>
  <c r="AJ289" i="8"/>
  <c r="AJ288" i="8"/>
  <c r="AJ287" i="8"/>
  <c r="AJ286" i="8"/>
  <c r="AJ279" i="8"/>
  <c r="AJ278" i="8"/>
  <c r="AJ285" i="8"/>
  <c r="AJ277" i="8"/>
  <c r="AJ276" i="8"/>
  <c r="AJ275" i="8"/>
  <c r="AJ274" i="8"/>
  <c r="AJ273" i="8"/>
  <c r="AJ272" i="8"/>
  <c r="AJ271" i="8"/>
  <c r="AJ270" i="8"/>
  <c r="AJ269" i="8"/>
  <c r="AJ268" i="8"/>
  <c r="AJ267" i="8"/>
  <c r="AJ266" i="8"/>
  <c r="AJ265" i="8"/>
  <c r="AJ264" i="8"/>
  <c r="AJ263" i="8"/>
  <c r="AJ262" i="8"/>
  <c r="AJ261" i="8"/>
  <c r="AJ257" i="8"/>
  <c r="AJ256" i="8"/>
  <c r="AJ255" i="8"/>
  <c r="AJ254" i="8"/>
  <c r="AJ253" i="8"/>
  <c r="AJ252" i="8"/>
  <c r="AJ251" i="8"/>
  <c r="AJ250" i="8"/>
  <c r="AJ249" i="8"/>
  <c r="AJ248" i="8"/>
  <c r="AJ246" i="8"/>
  <c r="AJ245" i="8"/>
  <c r="AJ244" i="8"/>
  <c r="AJ243" i="8"/>
  <c r="AJ242" i="8"/>
  <c r="AJ241" i="8"/>
  <c r="AJ240" i="8"/>
  <c r="AJ238" i="8"/>
  <c r="AJ237" i="8"/>
  <c r="AJ236" i="8"/>
  <c r="AJ235" i="8"/>
  <c r="AJ234" i="8"/>
  <c r="AJ233" i="8"/>
  <c r="AJ231" i="8"/>
  <c r="AJ230" i="8"/>
  <c r="AJ229" i="8"/>
  <c r="AJ228" i="8"/>
  <c r="AJ227" i="8"/>
  <c r="AJ226" i="8"/>
  <c r="AJ225" i="8"/>
  <c r="AJ224" i="8"/>
  <c r="AJ223" i="8"/>
  <c r="AJ215" i="8"/>
  <c r="AJ214" i="8"/>
  <c r="AJ213" i="8"/>
  <c r="AJ212" i="8"/>
  <c r="AJ211" i="8"/>
  <c r="AJ210" i="8"/>
  <c r="AJ209" i="8"/>
  <c r="AJ207" i="8"/>
  <c r="AJ206" i="8"/>
  <c r="AJ203" i="8"/>
  <c r="AJ202" i="8"/>
  <c r="AJ201" i="8"/>
  <c r="AJ200" i="8"/>
  <c r="AJ199" i="8"/>
  <c r="AJ198" i="8"/>
  <c r="AJ197" i="8"/>
  <c r="AJ196" i="8"/>
  <c r="AJ195" i="8"/>
  <c r="AJ194" i="8"/>
  <c r="AJ191" i="8"/>
  <c r="AJ190" i="8"/>
  <c r="AJ189" i="8"/>
  <c r="AJ188" i="8"/>
  <c r="AJ187" i="8"/>
  <c r="AJ186" i="8"/>
  <c r="AJ185" i="8"/>
  <c r="AJ184" i="8"/>
  <c r="AJ183" i="8"/>
  <c r="AJ182" i="8"/>
  <c r="AJ181" i="8"/>
  <c r="AJ179" i="8"/>
  <c r="AJ169" i="8"/>
  <c r="AJ168" i="8"/>
  <c r="AJ167" i="8"/>
  <c r="AJ166" i="8"/>
  <c r="AJ165" i="8"/>
  <c r="AJ164" i="8"/>
  <c r="AJ163" i="8"/>
  <c r="AJ162" i="8"/>
  <c r="AJ161" i="8"/>
  <c r="AJ160" i="8"/>
  <c r="AJ158" i="8"/>
  <c r="AJ153" i="8"/>
  <c r="AJ152" i="8"/>
  <c r="AJ151" i="8"/>
  <c r="AJ150" i="8"/>
  <c r="AJ149" i="8"/>
  <c r="AJ148" i="8"/>
  <c r="AJ147" i="8"/>
  <c r="AJ146" i="8"/>
  <c r="AJ145" i="8"/>
  <c r="AJ142" i="8"/>
  <c r="AJ141" i="8"/>
  <c r="AJ140" i="8"/>
  <c r="AJ139" i="8"/>
  <c r="AJ138" i="8"/>
  <c r="AJ137" i="8"/>
  <c r="AJ136" i="8"/>
  <c r="AJ135" i="8"/>
  <c r="AJ134" i="8"/>
  <c r="AJ132" i="8"/>
  <c r="AJ131" i="8"/>
  <c r="AJ130" i="8"/>
  <c r="AJ129" i="8"/>
  <c r="AJ128" i="8"/>
  <c r="AJ127" i="8"/>
  <c r="AJ125" i="8"/>
  <c r="AJ124" i="8"/>
  <c r="AJ123" i="8"/>
  <c r="AJ122" i="8"/>
  <c r="AJ121" i="8"/>
  <c r="AJ120" i="8"/>
  <c r="AJ119" i="8"/>
  <c r="AJ118" i="8"/>
  <c r="AJ117" i="8"/>
  <c r="AJ116" i="8"/>
  <c r="AJ115" i="8"/>
  <c r="AJ114" i="8"/>
  <c r="AJ113" i="8"/>
  <c r="AJ112" i="8"/>
  <c r="AJ111" i="8"/>
  <c r="AJ110" i="8"/>
  <c r="AJ109" i="8"/>
  <c r="AJ108" i="8"/>
  <c r="AJ107" i="8"/>
  <c r="AJ106" i="8"/>
  <c r="AJ105" i="8"/>
  <c r="AJ104" i="8"/>
  <c r="AJ102" i="8"/>
  <c r="AJ101" i="8"/>
  <c r="AJ99" i="8"/>
  <c r="AJ98" i="8"/>
  <c r="AJ97" i="8"/>
  <c r="AJ96" i="8"/>
  <c r="AJ95" i="8"/>
  <c r="AJ94" i="8"/>
  <c r="AJ93" i="8"/>
  <c r="AJ92" i="8"/>
  <c r="AJ91" i="8"/>
  <c r="AJ90" i="8"/>
  <c r="AJ88" i="8"/>
  <c r="AJ87" i="8"/>
  <c r="AJ86" i="8"/>
  <c r="AJ82" i="8"/>
  <c r="AJ81" i="8"/>
  <c r="AJ80" i="8"/>
  <c r="AJ79" i="8"/>
  <c r="AJ78" i="8"/>
  <c r="AJ77" i="8"/>
  <c r="AJ75" i="8"/>
  <c r="AJ73" i="8"/>
  <c r="AJ71" i="8"/>
  <c r="AJ70" i="8"/>
  <c r="AJ69" i="8"/>
  <c r="AJ66" i="8"/>
  <c r="AJ65" i="8"/>
  <c r="AJ64" i="8"/>
  <c r="AJ63" i="8"/>
  <c r="AJ62" i="8"/>
  <c r="AJ61" i="8"/>
  <c r="AJ59" i="8"/>
  <c r="AJ58" i="8"/>
  <c r="AJ56" i="8"/>
  <c r="AJ55" i="8"/>
  <c r="AJ52" i="8"/>
  <c r="AJ51" i="8"/>
  <c r="AJ48" i="8"/>
  <c r="AJ47" i="8"/>
  <c r="AJ46" i="8"/>
  <c r="AJ45" i="8"/>
  <c r="AJ44" i="8"/>
  <c r="AJ43" i="8"/>
  <c r="AJ42" i="8"/>
  <c r="AJ40" i="8"/>
  <c r="AJ38" i="8"/>
  <c r="AJ36" i="8"/>
  <c r="AJ34" i="8"/>
  <c r="AJ33" i="8"/>
  <c r="AJ32" i="8"/>
  <c r="AJ31" i="8"/>
  <c r="AJ30" i="8"/>
  <c r="AJ29" i="8"/>
  <c r="AJ28" i="8"/>
  <c r="AJ27" i="8"/>
  <c r="AJ26" i="8"/>
  <c r="AJ24" i="8"/>
  <c r="AJ23" i="8"/>
  <c r="AJ22" i="8"/>
  <c r="AJ21" i="8"/>
  <c r="AJ20" i="8"/>
  <c r="AJ19" i="8"/>
  <c r="AJ18" i="8"/>
  <c r="AJ17" i="8"/>
  <c r="AJ16" i="8"/>
  <c r="AJ15" i="8"/>
  <c r="AJ13" i="8"/>
  <c r="AJ14" i="8"/>
  <c r="AJ12" i="8"/>
  <c r="AJ11" i="8"/>
  <c r="AJ10" i="8"/>
  <c r="AJ9" i="8"/>
  <c r="AJ8" i="8"/>
  <c r="AJ7" i="8"/>
  <c r="AJ6" i="8"/>
  <c r="AJ5" i="8"/>
  <c r="AI304" i="8"/>
  <c r="AI303" i="8"/>
  <c r="AI302" i="8"/>
  <c r="AI300" i="8"/>
  <c r="AI298" i="8"/>
  <c r="AI297" i="8"/>
  <c r="AI295" i="8"/>
  <c r="AI296" i="8"/>
  <c r="AI294" i="8"/>
  <c r="AI293" i="8"/>
  <c r="AI292" i="8"/>
  <c r="AI291" i="8"/>
  <c r="AI290" i="8"/>
  <c r="AI287" i="8"/>
  <c r="AI284" i="8"/>
  <c r="AI283" i="8"/>
  <c r="AI282" i="8"/>
  <c r="AI281" i="8"/>
  <c r="AI280" i="8"/>
  <c r="AI279" i="8"/>
  <c r="AI278" i="8"/>
  <c r="AI285" i="8"/>
  <c r="AI277" i="8"/>
  <c r="AI276" i="8"/>
  <c r="AI275" i="8"/>
  <c r="AI274" i="8"/>
  <c r="AI273" i="8"/>
  <c r="AI272" i="8"/>
  <c r="AI271" i="8"/>
  <c r="AI270" i="8"/>
  <c r="AI269" i="8"/>
  <c r="AI268" i="8"/>
  <c r="AI267" i="8"/>
  <c r="AI266" i="8"/>
  <c r="AI265" i="8"/>
  <c r="AI264" i="8"/>
  <c r="AI263" i="8"/>
  <c r="AI261" i="8"/>
  <c r="AI260" i="8"/>
  <c r="AI259" i="8"/>
  <c r="AI258" i="8"/>
  <c r="AI257" i="8"/>
  <c r="AI256" i="8"/>
  <c r="AI255" i="8"/>
  <c r="AI253" i="8"/>
  <c r="AI252" i="8"/>
  <c r="AI250" i="8"/>
  <c r="AI249" i="8"/>
  <c r="AI248" i="8"/>
  <c r="AI247" i="8"/>
  <c r="AI246" i="8"/>
  <c r="AI244" i="8"/>
  <c r="AI243" i="8"/>
  <c r="AI242" i="8"/>
  <c r="AI241" i="8"/>
  <c r="AI240" i="8"/>
  <c r="AI239" i="8"/>
  <c r="AI237" i="8"/>
  <c r="AI235" i="8"/>
  <c r="AI234" i="8"/>
  <c r="AI233" i="8"/>
  <c r="AI232" i="8"/>
  <c r="AI229" i="8"/>
  <c r="AI228" i="8"/>
  <c r="AI227" i="8"/>
  <c r="AI226" i="8"/>
  <c r="AI225" i="8"/>
  <c r="AI224" i="8"/>
  <c r="AI220" i="8"/>
  <c r="AI219" i="8"/>
  <c r="AI216" i="8"/>
  <c r="AI213" i="8"/>
  <c r="AI211" i="8"/>
  <c r="AI209" i="8"/>
  <c r="AI208" i="8"/>
  <c r="AI205" i="8"/>
  <c r="AI204" i="8"/>
  <c r="AI203" i="8"/>
  <c r="AI201" i="8"/>
  <c r="AI199" i="8"/>
  <c r="AI198" i="8"/>
  <c r="AI196" i="8"/>
  <c r="AI195" i="8"/>
  <c r="AI193" i="8"/>
  <c r="AI192" i="8"/>
  <c r="AI190" i="8"/>
  <c r="AI188" i="8"/>
  <c r="AI187" i="8"/>
  <c r="AI186" i="8"/>
  <c r="AI185" i="8"/>
  <c r="AI184" i="8"/>
  <c r="AI183" i="8"/>
  <c r="AI181" i="8"/>
  <c r="AI180" i="8"/>
  <c r="AI179" i="8"/>
  <c r="AI178" i="8"/>
  <c r="AI177" i="8"/>
  <c r="AI176" i="8"/>
  <c r="AI175" i="8"/>
  <c r="AI174" i="8"/>
  <c r="AI173" i="8"/>
  <c r="AI172" i="8"/>
  <c r="AI171" i="8"/>
  <c r="AI170" i="8"/>
  <c r="AI169" i="8"/>
  <c r="AI168" i="8"/>
  <c r="AI167" i="8"/>
  <c r="AI166" i="8"/>
  <c r="AI165" i="8"/>
  <c r="AI163" i="8"/>
  <c r="AI161" i="8"/>
  <c r="AI160" i="8"/>
  <c r="AI159" i="8"/>
  <c r="AI158" i="8"/>
  <c r="AI157" i="8"/>
  <c r="AI156" i="8"/>
  <c r="AI154" i="8"/>
  <c r="AI153" i="8"/>
  <c r="AI151" i="8"/>
  <c r="AI147" i="8"/>
  <c r="AI146" i="8"/>
  <c r="AI145" i="8"/>
  <c r="AI144" i="8"/>
  <c r="AI143" i="8"/>
  <c r="AI142" i="8"/>
  <c r="AI141" i="8"/>
  <c r="AI140" i="8"/>
  <c r="AI138" i="8"/>
  <c r="AI137" i="8"/>
  <c r="AI136" i="8"/>
  <c r="AI134" i="8"/>
  <c r="AI133" i="8"/>
  <c r="AI132" i="8"/>
  <c r="AI131" i="8"/>
  <c r="AI130" i="8"/>
  <c r="AI129" i="8"/>
  <c r="AI128" i="8"/>
  <c r="AI126" i="8"/>
  <c r="AI125" i="8"/>
  <c r="AI124" i="8"/>
  <c r="AI123" i="8"/>
  <c r="AI122" i="8"/>
  <c r="AI121" i="8"/>
  <c r="AI120" i="8"/>
  <c r="AI119" i="8"/>
  <c r="AI118" i="8"/>
  <c r="AI116" i="8"/>
  <c r="AI115" i="8"/>
  <c r="AI114" i="8"/>
  <c r="AI113" i="8"/>
  <c r="AI112" i="8"/>
  <c r="AI111" i="8"/>
  <c r="AI110" i="8"/>
  <c r="AI107" i="8"/>
  <c r="AI106" i="8"/>
  <c r="AI105" i="8"/>
  <c r="AI104" i="8"/>
  <c r="AI103" i="8"/>
  <c r="AI101" i="8"/>
  <c r="AI98" i="8"/>
  <c r="AI97" i="8"/>
  <c r="AI96" i="8"/>
  <c r="AI95" i="8"/>
  <c r="AI93" i="8"/>
  <c r="AI92" i="8"/>
  <c r="AI90" i="8"/>
  <c r="AI89" i="8"/>
  <c r="AI88" i="8"/>
  <c r="AI86" i="8"/>
  <c r="AI85" i="8"/>
  <c r="AI84" i="8"/>
  <c r="AI83" i="8"/>
  <c r="AI82" i="8"/>
  <c r="AI79" i="8"/>
  <c r="AI78" i="8"/>
  <c r="AI77" i="8"/>
  <c r="AI76" i="8"/>
  <c r="AI75" i="8"/>
  <c r="AI73" i="8"/>
  <c r="AI72" i="8"/>
  <c r="AI71" i="8"/>
  <c r="AI70" i="8"/>
  <c r="AI69" i="8"/>
  <c r="AI68" i="8"/>
  <c r="AI67" i="8"/>
  <c r="AI66" i="8"/>
  <c r="AI65" i="8"/>
  <c r="AI64" i="8"/>
  <c r="AI63" i="8"/>
  <c r="AI62" i="8"/>
  <c r="AI60" i="8"/>
  <c r="AI59" i="8"/>
  <c r="AI58" i="8"/>
  <c r="AI57" i="8"/>
  <c r="AI56" i="8"/>
  <c r="AI55" i="8"/>
  <c r="AI54" i="8"/>
  <c r="AI53" i="8"/>
  <c r="AI52" i="8"/>
  <c r="AI50" i="8"/>
  <c r="AI48" i="8"/>
  <c r="AI47" i="8"/>
  <c r="AI44" i="8"/>
  <c r="AI43" i="8"/>
  <c r="AI41" i="8"/>
  <c r="AI40" i="8"/>
  <c r="AI39" i="8"/>
  <c r="AI38" i="8"/>
  <c r="AI36" i="8"/>
  <c r="AI35" i="8"/>
  <c r="AI34" i="8"/>
  <c r="AI30" i="8"/>
  <c r="AI29" i="8"/>
  <c r="AI28" i="8"/>
  <c r="AI27" i="8"/>
  <c r="AI26" i="8"/>
  <c r="AI24" i="8"/>
  <c r="AI23" i="8"/>
  <c r="AI20" i="8"/>
  <c r="AI19" i="8"/>
  <c r="AI18" i="8"/>
  <c r="AI17" i="8"/>
  <c r="AI16" i="8"/>
  <c r="AI13" i="8"/>
  <c r="AI14" i="8"/>
  <c r="AI11" i="8"/>
  <c r="AI10" i="8"/>
  <c r="AI9" i="8"/>
  <c r="AI8" i="8"/>
  <c r="AI7" i="8"/>
  <c r="AI6" i="8"/>
  <c r="AI5" i="8"/>
  <c r="U304" i="8"/>
  <c r="U303" i="8"/>
  <c r="U302" i="8"/>
  <c r="U301" i="8"/>
  <c r="U300" i="8"/>
  <c r="U299" i="8"/>
  <c r="U298" i="8"/>
  <c r="U297" i="8"/>
  <c r="U295" i="8"/>
  <c r="U296" i="8"/>
  <c r="U294" i="8"/>
  <c r="U293" i="8"/>
  <c r="U292" i="8"/>
  <c r="U291" i="8"/>
  <c r="U290" i="8"/>
  <c r="U289" i="8"/>
  <c r="U288" i="8"/>
  <c r="U287" i="8"/>
  <c r="U286" i="8"/>
  <c r="U284" i="8"/>
  <c r="U283" i="8"/>
  <c r="U282" i="8"/>
  <c r="U281" i="8"/>
  <c r="U280" i="8"/>
  <c r="U279" i="8"/>
  <c r="U278" i="8"/>
  <c r="U285" i="8"/>
  <c r="U277" i="8"/>
  <c r="U276" i="8"/>
  <c r="U275" i="8"/>
  <c r="U274" i="8"/>
  <c r="U273" i="8"/>
  <c r="U272" i="8"/>
  <c r="U271" i="8"/>
  <c r="U270" i="8"/>
  <c r="U269" i="8"/>
  <c r="U268" i="8"/>
  <c r="U267" i="8"/>
  <c r="U266" i="8"/>
  <c r="U265" i="8"/>
  <c r="U264" i="8"/>
  <c r="U263" i="8"/>
  <c r="U262" i="8"/>
  <c r="U261" i="8"/>
  <c r="U260" i="8"/>
  <c r="U259" i="8"/>
  <c r="U258" i="8"/>
  <c r="U257" i="8"/>
  <c r="U256" i="8"/>
  <c r="U255" i="8"/>
  <c r="U254" i="8"/>
  <c r="U253" i="8"/>
  <c r="U252" i="8"/>
  <c r="U251" i="8"/>
  <c r="U250" i="8"/>
  <c r="U249" i="8"/>
  <c r="U248" i="8"/>
  <c r="U247" i="8"/>
  <c r="U246" i="8"/>
  <c r="U245" i="8"/>
  <c r="U244" i="8"/>
  <c r="U243" i="8"/>
  <c r="U242" i="8"/>
  <c r="U241" i="8"/>
  <c r="U240" i="8"/>
  <c r="U239" i="8"/>
  <c r="U238" i="8"/>
  <c r="U237" i="8"/>
  <c r="U236" i="8"/>
  <c r="U235" i="8"/>
  <c r="U234" i="8"/>
  <c r="U233" i="8"/>
  <c r="U232" i="8"/>
  <c r="U231" i="8"/>
  <c r="U230" i="8"/>
  <c r="U229" i="8"/>
  <c r="U228" i="8"/>
  <c r="U227" i="8"/>
  <c r="U226" i="8"/>
  <c r="U225" i="8"/>
  <c r="U224" i="8"/>
  <c r="U223" i="8"/>
  <c r="U222" i="8"/>
  <c r="U221" i="8"/>
  <c r="U220" i="8"/>
  <c r="U219" i="8"/>
  <c r="U218" i="8"/>
  <c r="U217" i="8"/>
  <c r="U216" i="8"/>
  <c r="U215" i="8"/>
  <c r="U214" i="8"/>
  <c r="U213" i="8"/>
  <c r="U212" i="8"/>
  <c r="U211" i="8"/>
  <c r="U210" i="8"/>
  <c r="U209" i="8"/>
  <c r="U208" i="8"/>
  <c r="U207" i="8"/>
  <c r="U206" i="8"/>
  <c r="U205" i="8"/>
  <c r="U204" i="8"/>
  <c r="U203" i="8"/>
  <c r="U202" i="8"/>
  <c r="U201" i="8"/>
  <c r="U200" i="8"/>
  <c r="U199" i="8"/>
  <c r="U198" i="8"/>
  <c r="U197" i="8"/>
  <c r="U196" i="8"/>
  <c r="U195" i="8"/>
  <c r="U194" i="8"/>
  <c r="U193" i="8"/>
  <c r="U192" i="8"/>
  <c r="U191" i="8"/>
  <c r="U190" i="8"/>
  <c r="U189" i="8"/>
  <c r="U188" i="8"/>
  <c r="U187" i="8"/>
  <c r="U186" i="8"/>
  <c r="U185" i="8"/>
  <c r="U184" i="8"/>
  <c r="U183" i="8"/>
  <c r="U182" i="8"/>
  <c r="U181" i="8"/>
  <c r="U180" i="8"/>
  <c r="U179" i="8"/>
  <c r="U178" i="8"/>
  <c r="U177" i="8"/>
  <c r="U176" i="8"/>
  <c r="U175" i="8"/>
  <c r="U174" i="8"/>
  <c r="U173" i="8"/>
  <c r="U172" i="8"/>
  <c r="U171" i="8"/>
  <c r="U170" i="8"/>
  <c r="U169" i="8"/>
  <c r="U168" i="8"/>
  <c r="U167" i="8"/>
  <c r="U166" i="8"/>
  <c r="U165" i="8"/>
  <c r="U164" i="8"/>
  <c r="U163" i="8"/>
  <c r="U162" i="8"/>
  <c r="U161" i="8"/>
  <c r="U160" i="8"/>
  <c r="U159" i="8"/>
  <c r="U158" i="8"/>
  <c r="U157" i="8"/>
  <c r="U155" i="8"/>
  <c r="U156" i="8"/>
  <c r="U154" i="8"/>
  <c r="U153" i="8"/>
  <c r="U152" i="8"/>
  <c r="U151" i="8"/>
  <c r="U150" i="8"/>
  <c r="U149" i="8"/>
  <c r="U148" i="8"/>
  <c r="U147" i="8"/>
  <c r="U146" i="8"/>
  <c r="U145" i="8"/>
  <c r="U144" i="8"/>
  <c r="U143" i="8"/>
  <c r="U142" i="8"/>
  <c r="U141" i="8"/>
  <c r="U140" i="8"/>
  <c r="U139" i="8"/>
  <c r="U138" i="8"/>
  <c r="U137" i="8"/>
  <c r="U136" i="8"/>
  <c r="U135" i="8"/>
  <c r="U134" i="8"/>
  <c r="U133" i="8"/>
  <c r="U132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U119" i="8"/>
  <c r="U118" i="8"/>
  <c r="U117" i="8"/>
  <c r="U116" i="8"/>
  <c r="U115" i="8"/>
  <c r="U114" i="8"/>
  <c r="U113" i="8"/>
  <c r="U112" i="8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3" i="8"/>
  <c r="U14" i="8"/>
  <c r="U12" i="8"/>
  <c r="U11" i="8"/>
  <c r="U10" i="8"/>
  <c r="U9" i="8"/>
  <c r="U8" i="8"/>
  <c r="U7" i="8"/>
  <c r="U6" i="8"/>
  <c r="Q252" i="8"/>
  <c r="Q188" i="8"/>
  <c r="Q36" i="8"/>
  <c r="G294" i="8"/>
  <c r="F294" i="8"/>
  <c r="L294" i="8" s="1"/>
  <c r="G293" i="8"/>
  <c r="F293" i="8"/>
  <c r="L293" i="8" s="1"/>
  <c r="AK293" i="8" s="1"/>
  <c r="G292" i="8"/>
  <c r="F292" i="8"/>
  <c r="L292" i="8" s="1"/>
  <c r="G291" i="8"/>
  <c r="F291" i="8"/>
  <c r="L291" i="8" s="1"/>
  <c r="AK291" i="8" s="1"/>
  <c r="G290" i="8"/>
  <c r="F290" i="8"/>
  <c r="L290" i="8" s="1"/>
  <c r="G289" i="8"/>
  <c r="F289" i="8"/>
  <c r="L289" i="8" s="1"/>
  <c r="AK289" i="8" s="1"/>
  <c r="G288" i="8"/>
  <c r="F288" i="8"/>
  <c r="L288" i="8" s="1"/>
  <c r="AK288" i="8" s="1"/>
  <c r="G287" i="8"/>
  <c r="F287" i="8"/>
  <c r="L287" i="8" s="1"/>
  <c r="G286" i="8"/>
  <c r="F286" i="8"/>
  <c r="L286" i="8" s="1"/>
  <c r="AK286" i="8" s="1"/>
  <c r="G284" i="8"/>
  <c r="F284" i="8"/>
  <c r="L284" i="8" s="1"/>
  <c r="AK284" i="8" s="1"/>
  <c r="G283" i="8"/>
  <c r="F283" i="8"/>
  <c r="L283" i="8" s="1"/>
  <c r="AK283" i="8" s="1"/>
  <c r="G282" i="8"/>
  <c r="F282" i="8"/>
  <c r="L282" i="8" s="1"/>
  <c r="AK282" i="8" s="1"/>
  <c r="G281" i="8"/>
  <c r="F281" i="8"/>
  <c r="L281" i="8" s="1"/>
  <c r="AK281" i="8" s="1"/>
  <c r="G280" i="8"/>
  <c r="F280" i="8"/>
  <c r="L280" i="8" s="1"/>
  <c r="AK280" i="8" s="1"/>
  <c r="G279" i="8"/>
  <c r="F279" i="8"/>
  <c r="L279" i="8" s="1"/>
  <c r="G278" i="8"/>
  <c r="F278" i="8"/>
  <c r="L278" i="8" s="1"/>
  <c r="G285" i="8"/>
  <c r="F285" i="8"/>
  <c r="L285" i="8" s="1"/>
  <c r="G277" i="8"/>
  <c r="F277" i="8"/>
  <c r="L277" i="8" s="1"/>
  <c r="G276" i="8"/>
  <c r="F276" i="8"/>
  <c r="L276" i="8" s="1"/>
  <c r="G275" i="8"/>
  <c r="F275" i="8"/>
  <c r="L275" i="8" s="1"/>
  <c r="G274" i="8"/>
  <c r="F274" i="8"/>
  <c r="L274" i="8" s="1"/>
  <c r="G273" i="8"/>
  <c r="F273" i="8"/>
  <c r="L273" i="8" s="1"/>
  <c r="G272" i="8"/>
  <c r="F272" i="8"/>
  <c r="L272" i="8" s="1"/>
  <c r="G271" i="8"/>
  <c r="F271" i="8"/>
  <c r="L271" i="8" s="1"/>
  <c r="G270" i="8"/>
  <c r="F270" i="8"/>
  <c r="L270" i="8" s="1"/>
  <c r="G269" i="8"/>
  <c r="F269" i="8"/>
  <c r="L269" i="8" s="1"/>
  <c r="G268" i="8"/>
  <c r="F268" i="8"/>
  <c r="L268" i="8" s="1"/>
  <c r="G267" i="8"/>
  <c r="F267" i="8"/>
  <c r="L267" i="8" s="1"/>
  <c r="G266" i="8"/>
  <c r="F266" i="8"/>
  <c r="L266" i="8" s="1"/>
  <c r="G265" i="8"/>
  <c r="F265" i="8"/>
  <c r="L265" i="8" s="1"/>
  <c r="G264" i="8"/>
  <c r="F264" i="8"/>
  <c r="L264" i="8" s="1"/>
  <c r="G263" i="8"/>
  <c r="F263" i="8"/>
  <c r="L263" i="8" s="1"/>
  <c r="G262" i="8"/>
  <c r="F262" i="8"/>
  <c r="L262" i="8" s="1"/>
  <c r="AK262" i="8" s="1"/>
  <c r="G261" i="8"/>
  <c r="F261" i="8"/>
  <c r="L261" i="8" s="1"/>
  <c r="G260" i="8"/>
  <c r="F260" i="8"/>
  <c r="L260" i="8" s="1"/>
  <c r="AK260" i="8" s="1"/>
  <c r="G259" i="8"/>
  <c r="F259" i="8"/>
  <c r="L259" i="8" s="1"/>
  <c r="AK259" i="8" s="1"/>
  <c r="G258" i="8"/>
  <c r="F258" i="8"/>
  <c r="L258" i="8" s="1"/>
  <c r="AK258" i="8" s="1"/>
  <c r="G257" i="8"/>
  <c r="F257" i="8"/>
  <c r="L257" i="8" s="1"/>
  <c r="G256" i="8"/>
  <c r="F256" i="8"/>
  <c r="L256" i="8" s="1"/>
  <c r="G255" i="8"/>
  <c r="F255" i="8"/>
  <c r="L255" i="8" s="1"/>
  <c r="AK255" i="8" s="1"/>
  <c r="G254" i="8"/>
  <c r="F254" i="8"/>
  <c r="L254" i="8" s="1"/>
  <c r="AK254" i="8" s="1"/>
  <c r="G253" i="8"/>
  <c r="F253" i="8"/>
  <c r="L253" i="8" s="1"/>
  <c r="AK253" i="8" s="1"/>
  <c r="G252" i="8"/>
  <c r="F252" i="8"/>
  <c r="L252" i="8" s="1"/>
  <c r="AK252" i="8" s="1"/>
  <c r="G251" i="8"/>
  <c r="F251" i="8"/>
  <c r="L251" i="8" s="1"/>
  <c r="AK251" i="8" s="1"/>
  <c r="G250" i="8"/>
  <c r="F250" i="8"/>
  <c r="L250" i="8" s="1"/>
  <c r="G249" i="8"/>
  <c r="F249" i="8"/>
  <c r="L249" i="8" s="1"/>
  <c r="G248" i="8"/>
  <c r="F248" i="8"/>
  <c r="L248" i="8" s="1"/>
  <c r="G247" i="8"/>
  <c r="F247" i="8"/>
  <c r="L247" i="8" s="1"/>
  <c r="AK247" i="8" s="1"/>
  <c r="G246" i="8"/>
  <c r="F246" i="8"/>
  <c r="L246" i="8" s="1"/>
  <c r="G245" i="8"/>
  <c r="F245" i="8"/>
  <c r="L245" i="8" s="1"/>
  <c r="AK245" i="8" s="1"/>
  <c r="G244" i="8"/>
  <c r="F244" i="8"/>
  <c r="L244" i="8" s="1"/>
  <c r="G243" i="8"/>
  <c r="F243" i="8"/>
  <c r="L243" i="8" s="1"/>
  <c r="AK243" i="8" s="1"/>
  <c r="G242" i="8"/>
  <c r="F242" i="8"/>
  <c r="L242" i="8" s="1"/>
  <c r="G241" i="8"/>
  <c r="F241" i="8"/>
  <c r="L241" i="8" s="1"/>
  <c r="AK241" i="8" s="1"/>
  <c r="G240" i="8"/>
  <c r="F240" i="8"/>
  <c r="L240" i="8" s="1"/>
  <c r="G239" i="8"/>
  <c r="F239" i="8"/>
  <c r="L239" i="8" s="1"/>
  <c r="AK239" i="8" s="1"/>
  <c r="G238" i="8"/>
  <c r="F238" i="8"/>
  <c r="L238" i="8" s="1"/>
  <c r="AK238" i="8" s="1"/>
  <c r="G237" i="8"/>
  <c r="F237" i="8"/>
  <c r="L237" i="8" s="1"/>
  <c r="AK237" i="8" s="1"/>
  <c r="G236" i="8"/>
  <c r="F236" i="8"/>
  <c r="L236" i="8" s="1"/>
  <c r="AK236" i="8" s="1"/>
  <c r="G235" i="8"/>
  <c r="F235" i="8"/>
  <c r="L235" i="8" s="1"/>
  <c r="G234" i="8"/>
  <c r="F234" i="8"/>
  <c r="L234" i="8" s="1"/>
  <c r="AK234" i="8" s="1"/>
  <c r="G233" i="8"/>
  <c r="F233" i="8"/>
  <c r="L233" i="8" s="1"/>
  <c r="G232" i="8"/>
  <c r="F232" i="8"/>
  <c r="L232" i="8" s="1"/>
  <c r="AK232" i="8" s="1"/>
  <c r="G231" i="8"/>
  <c r="F231" i="8"/>
  <c r="L231" i="8" s="1"/>
  <c r="AK231" i="8" s="1"/>
  <c r="G230" i="8"/>
  <c r="F230" i="8"/>
  <c r="L230" i="8" s="1"/>
  <c r="AK230" i="8" s="1"/>
  <c r="G229" i="8"/>
  <c r="F229" i="8"/>
  <c r="L229" i="8" s="1"/>
  <c r="AK229" i="8" s="1"/>
  <c r="G228" i="8"/>
  <c r="F228" i="8"/>
  <c r="L228" i="8" s="1"/>
  <c r="G227" i="8"/>
  <c r="F227" i="8"/>
  <c r="L227" i="8" s="1"/>
  <c r="G226" i="8"/>
  <c r="F226" i="8"/>
  <c r="L226" i="8" s="1"/>
  <c r="G225" i="8"/>
  <c r="F225" i="8"/>
  <c r="L225" i="8" s="1"/>
  <c r="G224" i="8"/>
  <c r="F224" i="8"/>
  <c r="L224" i="8" s="1"/>
  <c r="G223" i="8"/>
  <c r="F223" i="8"/>
  <c r="L223" i="8" s="1"/>
  <c r="AK223" i="8" s="1"/>
  <c r="G222" i="8"/>
  <c r="F222" i="8"/>
  <c r="L222" i="8" s="1"/>
  <c r="AK222" i="8" s="1"/>
  <c r="G221" i="8"/>
  <c r="F221" i="8"/>
  <c r="L221" i="8" s="1"/>
  <c r="AK221" i="8" s="1"/>
  <c r="G220" i="8"/>
  <c r="F220" i="8"/>
  <c r="L220" i="8" s="1"/>
  <c r="AK220" i="8" s="1"/>
  <c r="G219" i="8"/>
  <c r="F219" i="8"/>
  <c r="L219" i="8" s="1"/>
  <c r="AK219" i="8" s="1"/>
  <c r="G218" i="8"/>
  <c r="F218" i="8"/>
  <c r="L218" i="8" s="1"/>
  <c r="AK218" i="8" s="1"/>
  <c r="G217" i="8"/>
  <c r="F217" i="8"/>
  <c r="L217" i="8" s="1"/>
  <c r="AK217" i="8" s="1"/>
  <c r="G216" i="8"/>
  <c r="F216" i="8"/>
  <c r="L216" i="8" s="1"/>
  <c r="AK216" i="8" s="1"/>
  <c r="G215" i="8"/>
  <c r="F215" i="8"/>
  <c r="L215" i="8" s="1"/>
  <c r="AK215" i="8" s="1"/>
  <c r="G214" i="8"/>
  <c r="F214" i="8"/>
  <c r="L214" i="8" s="1"/>
  <c r="AK214" i="8" s="1"/>
  <c r="G213" i="8"/>
  <c r="F213" i="8"/>
  <c r="L213" i="8" s="1"/>
  <c r="G212" i="8"/>
  <c r="F212" i="8"/>
  <c r="L212" i="8" s="1"/>
  <c r="AK212" i="8" s="1"/>
  <c r="G211" i="8"/>
  <c r="F211" i="8"/>
  <c r="L211" i="8" s="1"/>
  <c r="G210" i="8"/>
  <c r="F210" i="8"/>
  <c r="L210" i="8" s="1"/>
  <c r="AK210" i="8" s="1"/>
  <c r="G209" i="8"/>
  <c r="F209" i="8"/>
  <c r="L209" i="8" s="1"/>
  <c r="G208" i="8"/>
  <c r="F208" i="8"/>
  <c r="L208" i="8" s="1"/>
  <c r="AK208" i="8" s="1"/>
  <c r="G207" i="8"/>
  <c r="F207" i="8"/>
  <c r="L207" i="8" s="1"/>
  <c r="AK207" i="8" s="1"/>
  <c r="G206" i="8"/>
  <c r="F206" i="8"/>
  <c r="L206" i="8" s="1"/>
  <c r="AK206" i="8" s="1"/>
  <c r="G205" i="8"/>
  <c r="F205" i="8"/>
  <c r="L205" i="8" s="1"/>
  <c r="AK205" i="8" s="1"/>
  <c r="G204" i="8"/>
  <c r="F204" i="8"/>
  <c r="L204" i="8" s="1"/>
  <c r="AK204" i="8" s="1"/>
  <c r="G203" i="8"/>
  <c r="F203" i="8"/>
  <c r="L203" i="8" s="1"/>
  <c r="G202" i="8"/>
  <c r="F202" i="8"/>
  <c r="L202" i="8" s="1"/>
  <c r="AK202" i="8" s="1"/>
  <c r="G201" i="8"/>
  <c r="F201" i="8"/>
  <c r="L201" i="8" s="1"/>
  <c r="G200" i="8"/>
  <c r="F200" i="8"/>
  <c r="L200" i="8" s="1"/>
  <c r="AK200" i="8" s="1"/>
  <c r="G199" i="8"/>
  <c r="F199" i="8"/>
  <c r="L199" i="8" s="1"/>
  <c r="G198" i="8"/>
  <c r="F198" i="8"/>
  <c r="L198" i="8" s="1"/>
  <c r="G197" i="8"/>
  <c r="F197" i="8"/>
  <c r="L197" i="8" s="1"/>
  <c r="AK197" i="8" s="1"/>
  <c r="G196" i="8"/>
  <c r="F196" i="8"/>
  <c r="L196" i="8" s="1"/>
  <c r="G195" i="8"/>
  <c r="F195" i="8"/>
  <c r="L195" i="8" s="1"/>
  <c r="G194" i="8"/>
  <c r="F194" i="8"/>
  <c r="L194" i="8" s="1"/>
  <c r="AK194" i="8" s="1"/>
  <c r="G193" i="8"/>
  <c r="F193" i="8"/>
  <c r="L193" i="8" s="1"/>
  <c r="AK193" i="8" s="1"/>
  <c r="G192" i="8"/>
  <c r="F192" i="8"/>
  <c r="L192" i="8" s="1"/>
  <c r="AK192" i="8" s="1"/>
  <c r="G191" i="8"/>
  <c r="F191" i="8"/>
  <c r="L191" i="8" s="1"/>
  <c r="AK191" i="8" s="1"/>
  <c r="G190" i="8"/>
  <c r="F190" i="8"/>
  <c r="L190" i="8" s="1"/>
  <c r="G189" i="8"/>
  <c r="F189" i="8"/>
  <c r="L189" i="8" s="1"/>
  <c r="AK189" i="8" s="1"/>
  <c r="G188" i="8"/>
  <c r="F188" i="8"/>
  <c r="L188" i="8" s="1"/>
  <c r="G187" i="8"/>
  <c r="F187" i="8"/>
  <c r="L187" i="8" s="1"/>
  <c r="G186" i="8"/>
  <c r="F186" i="8"/>
  <c r="L186" i="8" s="1"/>
  <c r="G185" i="8"/>
  <c r="F185" i="8"/>
  <c r="L185" i="8" s="1"/>
  <c r="G184" i="8"/>
  <c r="F184" i="8"/>
  <c r="L184" i="8" s="1"/>
  <c r="G183" i="8"/>
  <c r="F183" i="8"/>
  <c r="L183" i="8" s="1"/>
  <c r="G182" i="8"/>
  <c r="F182" i="8"/>
  <c r="L182" i="8" s="1"/>
  <c r="AK182" i="8" s="1"/>
  <c r="G181" i="8"/>
  <c r="F181" i="8"/>
  <c r="L181" i="8" s="1"/>
  <c r="G180" i="8"/>
  <c r="F180" i="8"/>
  <c r="L180" i="8" s="1"/>
  <c r="AK180" i="8" s="1"/>
  <c r="G179" i="8"/>
  <c r="F179" i="8"/>
  <c r="L179" i="8" s="1"/>
  <c r="G178" i="8"/>
  <c r="F178" i="8"/>
  <c r="L178" i="8" s="1"/>
  <c r="AK178" i="8" s="1"/>
  <c r="G177" i="8"/>
  <c r="F177" i="8"/>
  <c r="L177" i="8" s="1"/>
  <c r="AK177" i="8" s="1"/>
  <c r="G176" i="8"/>
  <c r="F176" i="8"/>
  <c r="L176" i="8" s="1"/>
  <c r="AK176" i="8" s="1"/>
  <c r="G175" i="8"/>
  <c r="F175" i="8"/>
  <c r="L175" i="8" s="1"/>
  <c r="AK175" i="8" s="1"/>
  <c r="G174" i="8"/>
  <c r="F174" i="8"/>
  <c r="L174" i="8" s="1"/>
  <c r="AK174" i="8" s="1"/>
  <c r="G173" i="8"/>
  <c r="F173" i="8"/>
  <c r="L173" i="8" s="1"/>
  <c r="AK173" i="8" s="1"/>
  <c r="G172" i="8"/>
  <c r="F172" i="8"/>
  <c r="L172" i="8" s="1"/>
  <c r="AK172" i="8" s="1"/>
  <c r="G171" i="8"/>
  <c r="F171" i="8"/>
  <c r="L171" i="8" s="1"/>
  <c r="AK171" i="8" s="1"/>
  <c r="G170" i="8"/>
  <c r="F170" i="8"/>
  <c r="L170" i="8" s="1"/>
  <c r="AK170" i="8" s="1"/>
  <c r="G169" i="8"/>
  <c r="F169" i="8"/>
  <c r="L169" i="8" s="1"/>
  <c r="G168" i="8"/>
  <c r="F168" i="8"/>
  <c r="L168" i="8" s="1"/>
  <c r="G167" i="8"/>
  <c r="F167" i="8"/>
  <c r="L167" i="8" s="1"/>
  <c r="G166" i="8"/>
  <c r="F166" i="8"/>
  <c r="L166" i="8" s="1"/>
  <c r="G165" i="8"/>
  <c r="F165" i="8"/>
  <c r="L165" i="8" s="1"/>
  <c r="G164" i="8"/>
  <c r="F164" i="8"/>
  <c r="L164" i="8" s="1"/>
  <c r="AK164" i="8" s="1"/>
  <c r="G163" i="8"/>
  <c r="F163" i="8"/>
  <c r="L163" i="8" s="1"/>
  <c r="G162" i="8"/>
  <c r="F162" i="8"/>
  <c r="L162" i="8" s="1"/>
  <c r="AK162" i="8" s="1"/>
  <c r="G161" i="8"/>
  <c r="F161" i="8"/>
  <c r="L161" i="8" s="1"/>
  <c r="G160" i="8"/>
  <c r="F160" i="8"/>
  <c r="L160" i="8" s="1"/>
  <c r="G159" i="8"/>
  <c r="F159" i="8"/>
  <c r="L159" i="8" s="1"/>
  <c r="AK159" i="8" s="1"/>
  <c r="G158" i="8"/>
  <c r="F158" i="8"/>
  <c r="L158" i="8" s="1"/>
  <c r="G157" i="8"/>
  <c r="F157" i="8"/>
  <c r="L157" i="8" s="1"/>
  <c r="AK157" i="8" s="1"/>
  <c r="G155" i="8"/>
  <c r="F155" i="8"/>
  <c r="L155" i="8" s="1"/>
  <c r="AK155" i="8" s="1"/>
  <c r="G156" i="8"/>
  <c r="F156" i="8"/>
  <c r="L156" i="8" s="1"/>
  <c r="AK156" i="8" s="1"/>
  <c r="G154" i="8"/>
  <c r="F154" i="8"/>
  <c r="L154" i="8" s="1"/>
  <c r="AK154" i="8" s="1"/>
  <c r="G153" i="8"/>
  <c r="F153" i="8"/>
  <c r="L153" i="8" s="1"/>
  <c r="G152" i="8"/>
  <c r="F152" i="8"/>
  <c r="L152" i="8" s="1"/>
  <c r="AK152" i="8" s="1"/>
  <c r="G151" i="8"/>
  <c r="F151" i="8"/>
  <c r="L151" i="8" s="1"/>
  <c r="G150" i="8"/>
  <c r="F150" i="8"/>
  <c r="L150" i="8" s="1"/>
  <c r="AK150" i="8" s="1"/>
  <c r="G149" i="8"/>
  <c r="F149" i="8"/>
  <c r="L149" i="8" s="1"/>
  <c r="AK149" i="8" s="1"/>
  <c r="G148" i="8"/>
  <c r="F148" i="8"/>
  <c r="L148" i="8" s="1"/>
  <c r="AK148" i="8" s="1"/>
  <c r="G147" i="8"/>
  <c r="F147" i="8"/>
  <c r="L147" i="8" s="1"/>
  <c r="G146" i="8"/>
  <c r="F146" i="8"/>
  <c r="L146" i="8" s="1"/>
  <c r="G145" i="8"/>
  <c r="F145" i="8"/>
  <c r="L145" i="8" s="1"/>
  <c r="AK145" i="8" s="1"/>
  <c r="G144" i="8"/>
  <c r="F144" i="8"/>
  <c r="L144" i="8" s="1"/>
  <c r="AK144" i="8" s="1"/>
  <c r="G143" i="8"/>
  <c r="F143" i="8"/>
  <c r="L143" i="8" s="1"/>
  <c r="AK143" i="8" s="1"/>
  <c r="G142" i="8"/>
  <c r="F142" i="8"/>
  <c r="L142" i="8" s="1"/>
  <c r="G141" i="8"/>
  <c r="F141" i="8"/>
  <c r="L141" i="8" s="1"/>
  <c r="G140" i="8"/>
  <c r="F140" i="8"/>
  <c r="L140" i="8" s="1"/>
  <c r="G139" i="8"/>
  <c r="F139" i="8"/>
  <c r="L139" i="8" s="1"/>
  <c r="AK139" i="8" s="1"/>
  <c r="G138" i="8"/>
  <c r="F138" i="8"/>
  <c r="L138" i="8" s="1"/>
  <c r="G137" i="8"/>
  <c r="F137" i="8"/>
  <c r="L137" i="8" s="1"/>
  <c r="G136" i="8"/>
  <c r="F136" i="8"/>
  <c r="L136" i="8" s="1"/>
  <c r="G135" i="8"/>
  <c r="F135" i="8"/>
  <c r="L135" i="8" s="1"/>
  <c r="AK135" i="8" s="1"/>
  <c r="G134" i="8"/>
  <c r="F134" i="8"/>
  <c r="L134" i="8" s="1"/>
  <c r="G133" i="8"/>
  <c r="F133" i="8"/>
  <c r="L133" i="8" s="1"/>
  <c r="AK133" i="8" s="1"/>
  <c r="G132" i="8"/>
  <c r="F132" i="8"/>
  <c r="L132" i="8" s="1"/>
  <c r="G131" i="8"/>
  <c r="F131" i="8"/>
  <c r="L131" i="8" s="1"/>
  <c r="G130" i="8"/>
  <c r="F130" i="8"/>
  <c r="L130" i="8" s="1"/>
  <c r="G129" i="8"/>
  <c r="F129" i="8"/>
  <c r="L129" i="8" s="1"/>
  <c r="AK129" i="8" s="1"/>
  <c r="G128" i="8"/>
  <c r="F128" i="8"/>
  <c r="L128" i="8" s="1"/>
  <c r="G127" i="8"/>
  <c r="F127" i="8"/>
  <c r="L127" i="8" s="1"/>
  <c r="AK127" i="8" s="1"/>
  <c r="G126" i="8"/>
  <c r="F126" i="8"/>
  <c r="L126" i="8" s="1"/>
  <c r="AK126" i="8" s="1"/>
  <c r="G125" i="8"/>
  <c r="F125" i="8"/>
  <c r="L125" i="8" s="1"/>
  <c r="AK125" i="8" s="1"/>
  <c r="G124" i="8"/>
  <c r="F124" i="8"/>
  <c r="L124" i="8" s="1"/>
  <c r="G123" i="8"/>
  <c r="F123" i="8"/>
  <c r="L123" i="8" s="1"/>
  <c r="G122" i="8"/>
  <c r="F122" i="8"/>
  <c r="L122" i="8" s="1"/>
  <c r="G121" i="8"/>
  <c r="F121" i="8"/>
  <c r="L121" i="8" s="1"/>
  <c r="AK121" i="8" s="1"/>
  <c r="G120" i="8"/>
  <c r="F120" i="8"/>
  <c r="L120" i="8" s="1"/>
  <c r="G119" i="8"/>
  <c r="F119" i="8"/>
  <c r="L119" i="8" s="1"/>
  <c r="G118" i="8"/>
  <c r="F118" i="8"/>
  <c r="L118" i="8" s="1"/>
  <c r="G117" i="8"/>
  <c r="F117" i="8"/>
  <c r="L117" i="8" s="1"/>
  <c r="AK117" i="8" s="1"/>
  <c r="G116" i="8"/>
  <c r="F116" i="8"/>
  <c r="L116" i="8" s="1"/>
  <c r="G115" i="8"/>
  <c r="F115" i="8"/>
  <c r="L115" i="8" s="1"/>
  <c r="G114" i="8"/>
  <c r="F114" i="8"/>
  <c r="L114" i="8" s="1"/>
  <c r="G113" i="8"/>
  <c r="F113" i="8"/>
  <c r="L113" i="8" s="1"/>
  <c r="G112" i="8"/>
  <c r="F112" i="8"/>
  <c r="L112" i="8" s="1"/>
  <c r="G111" i="8"/>
  <c r="F111" i="8"/>
  <c r="L111" i="8" s="1"/>
  <c r="G110" i="8"/>
  <c r="F110" i="8"/>
  <c r="L110" i="8" s="1"/>
  <c r="G109" i="8"/>
  <c r="F109" i="8"/>
  <c r="L109" i="8" s="1"/>
  <c r="AK109" i="8" s="1"/>
  <c r="G108" i="8"/>
  <c r="F108" i="8"/>
  <c r="L108" i="8" s="1"/>
  <c r="AK108" i="8" s="1"/>
  <c r="G107" i="8"/>
  <c r="F107" i="8"/>
  <c r="L107" i="8" s="1"/>
  <c r="G106" i="8"/>
  <c r="F106" i="8"/>
  <c r="L106" i="8" s="1"/>
  <c r="G105" i="8"/>
  <c r="F105" i="8"/>
  <c r="L105" i="8" s="1"/>
  <c r="G104" i="8"/>
  <c r="F104" i="8"/>
  <c r="L104" i="8" s="1"/>
  <c r="G103" i="8"/>
  <c r="F103" i="8"/>
  <c r="L103" i="8" s="1"/>
  <c r="AK103" i="8" s="1"/>
  <c r="G102" i="8"/>
  <c r="F102" i="8"/>
  <c r="L102" i="8" s="1"/>
  <c r="AK102" i="8" s="1"/>
  <c r="G101" i="8"/>
  <c r="F101" i="8"/>
  <c r="L101" i="8" s="1"/>
  <c r="AK101" i="8" s="1"/>
  <c r="G100" i="8"/>
  <c r="F100" i="8"/>
  <c r="L100" i="8" s="1"/>
  <c r="AK100" i="8" s="1"/>
  <c r="G99" i="8"/>
  <c r="F99" i="8"/>
  <c r="L99" i="8" s="1"/>
  <c r="AK99" i="8" s="1"/>
  <c r="G98" i="8"/>
  <c r="F98" i="8"/>
  <c r="L98" i="8" s="1"/>
  <c r="AK98" i="8" s="1"/>
  <c r="G97" i="8"/>
  <c r="F97" i="8"/>
  <c r="L97" i="8" s="1"/>
  <c r="G96" i="8"/>
  <c r="F96" i="8"/>
  <c r="L96" i="8" s="1"/>
  <c r="G95" i="8"/>
  <c r="F95" i="8"/>
  <c r="L95" i="8" s="1"/>
  <c r="G94" i="8"/>
  <c r="F94" i="8"/>
  <c r="L94" i="8" s="1"/>
  <c r="AK94" i="8" s="1"/>
  <c r="G93" i="8"/>
  <c r="F93" i="8"/>
  <c r="L93" i="8" s="1"/>
  <c r="G92" i="8"/>
  <c r="F92" i="8"/>
  <c r="L92" i="8" s="1"/>
  <c r="G91" i="8"/>
  <c r="F91" i="8"/>
  <c r="L91" i="8" s="1"/>
  <c r="AK91" i="8" s="1"/>
  <c r="G90" i="8"/>
  <c r="F90" i="8"/>
  <c r="L90" i="8" s="1"/>
  <c r="G89" i="8"/>
  <c r="F89" i="8"/>
  <c r="L89" i="8" s="1"/>
  <c r="AK89" i="8" s="1"/>
  <c r="G88" i="8"/>
  <c r="F88" i="8"/>
  <c r="L88" i="8" s="1"/>
  <c r="G87" i="8"/>
  <c r="F87" i="8"/>
  <c r="L87" i="8" s="1"/>
  <c r="AK87" i="8" s="1"/>
  <c r="G86" i="8"/>
  <c r="F86" i="8"/>
  <c r="L86" i="8" s="1"/>
  <c r="G85" i="8"/>
  <c r="F85" i="8"/>
  <c r="L85" i="8" s="1"/>
  <c r="AK85" i="8" s="1"/>
  <c r="G84" i="8"/>
  <c r="F84" i="8"/>
  <c r="L84" i="8" s="1"/>
  <c r="AK84" i="8" s="1"/>
  <c r="G83" i="8"/>
  <c r="F83" i="8"/>
  <c r="L83" i="8" s="1"/>
  <c r="AK83" i="8" s="1"/>
  <c r="G82" i="8"/>
  <c r="F82" i="8"/>
  <c r="L82" i="8" s="1"/>
  <c r="AK82" i="8" s="1"/>
  <c r="G81" i="8"/>
  <c r="F81" i="8"/>
  <c r="L81" i="8" s="1"/>
  <c r="AK81" i="8" s="1"/>
  <c r="G80" i="8"/>
  <c r="F80" i="8"/>
  <c r="L80" i="8" s="1"/>
  <c r="AK80" i="8" s="1"/>
  <c r="G79" i="8"/>
  <c r="F79" i="8"/>
  <c r="L79" i="8" s="1"/>
  <c r="G78" i="8"/>
  <c r="F78" i="8"/>
  <c r="L78" i="8" s="1"/>
  <c r="G77" i="8"/>
  <c r="F77" i="8"/>
  <c r="L77" i="8" s="1"/>
  <c r="G76" i="8"/>
  <c r="F76" i="8"/>
  <c r="L76" i="8" s="1"/>
  <c r="AK76" i="8" s="1"/>
  <c r="G75" i="8"/>
  <c r="F75" i="8"/>
  <c r="L75" i="8" s="1"/>
  <c r="G74" i="8"/>
  <c r="F74" i="8"/>
  <c r="L74" i="8" s="1"/>
  <c r="AK74" i="8" s="1"/>
  <c r="G73" i="8"/>
  <c r="F73" i="8"/>
  <c r="L73" i="8" s="1"/>
  <c r="G72" i="8"/>
  <c r="F72" i="8"/>
  <c r="L72" i="8" s="1"/>
  <c r="AK72" i="8" s="1"/>
  <c r="G71" i="8"/>
  <c r="F71" i="8"/>
  <c r="L71" i="8" s="1"/>
  <c r="G70" i="8"/>
  <c r="F70" i="8"/>
  <c r="L70" i="8" s="1"/>
  <c r="G69" i="8"/>
  <c r="F69" i="8"/>
  <c r="L69" i="8" s="1"/>
  <c r="G68" i="8"/>
  <c r="F68" i="8"/>
  <c r="L68" i="8" s="1"/>
  <c r="G67" i="8"/>
  <c r="F67" i="8"/>
  <c r="L67" i="8" s="1"/>
  <c r="G66" i="8"/>
  <c r="F66" i="8"/>
  <c r="L66" i="8" s="1"/>
  <c r="G65" i="8"/>
  <c r="F65" i="8"/>
  <c r="L65" i="8" s="1"/>
  <c r="AK65" i="8" s="1"/>
  <c r="G64" i="8"/>
  <c r="F64" i="8"/>
  <c r="L64" i="8" s="1"/>
  <c r="G63" i="8"/>
  <c r="F63" i="8"/>
  <c r="L63" i="8" s="1"/>
  <c r="G62" i="8"/>
  <c r="F62" i="8"/>
  <c r="L62" i="8" s="1"/>
  <c r="G61" i="8"/>
  <c r="F61" i="8"/>
  <c r="L61" i="8" s="1"/>
  <c r="AK61" i="8" s="1"/>
  <c r="G60" i="8"/>
  <c r="F60" i="8"/>
  <c r="L60" i="8" s="1"/>
  <c r="AK60" i="8" s="1"/>
  <c r="G59" i="8"/>
  <c r="F59" i="8"/>
  <c r="L59" i="8" s="1"/>
  <c r="G58" i="8"/>
  <c r="F58" i="8"/>
  <c r="L58" i="8" s="1"/>
  <c r="G57" i="8"/>
  <c r="F57" i="8"/>
  <c r="L57" i="8" s="1"/>
  <c r="AK57" i="8" s="1"/>
  <c r="G56" i="8"/>
  <c r="F56" i="8"/>
  <c r="L56" i="8" s="1"/>
  <c r="G55" i="8"/>
  <c r="F55" i="8"/>
  <c r="L55" i="8" s="1"/>
  <c r="G54" i="8"/>
  <c r="F54" i="8"/>
  <c r="L54" i="8" s="1"/>
  <c r="AK54" i="8" s="1"/>
  <c r="G53" i="8"/>
  <c r="F53" i="8"/>
  <c r="L53" i="8" s="1"/>
  <c r="AK53" i="8" s="1"/>
  <c r="G52" i="8"/>
  <c r="F52" i="8"/>
  <c r="L52" i="8" s="1"/>
  <c r="G51" i="8"/>
  <c r="F51" i="8"/>
  <c r="L51" i="8" s="1"/>
  <c r="AK51" i="8" s="1"/>
  <c r="G50" i="8"/>
  <c r="F50" i="8"/>
  <c r="L50" i="8" s="1"/>
  <c r="AK50" i="8" s="1"/>
  <c r="G49" i="8"/>
  <c r="F49" i="8"/>
  <c r="L49" i="8" s="1"/>
  <c r="AK49" i="8" s="1"/>
  <c r="G48" i="8"/>
  <c r="F48" i="8"/>
  <c r="L48" i="8" s="1"/>
  <c r="G47" i="8"/>
  <c r="F47" i="8"/>
  <c r="L47" i="8" s="1"/>
  <c r="G46" i="8"/>
  <c r="F46" i="8"/>
  <c r="L46" i="8" s="1"/>
  <c r="AK46" i="8" s="1"/>
  <c r="G45" i="8"/>
  <c r="F45" i="8"/>
  <c r="L45" i="8" s="1"/>
  <c r="AK45" i="8" s="1"/>
  <c r="G44" i="8"/>
  <c r="F44" i="8"/>
  <c r="L44" i="8" s="1"/>
  <c r="G43" i="8"/>
  <c r="F43" i="8"/>
  <c r="L43" i="8" s="1"/>
  <c r="G42" i="8"/>
  <c r="F42" i="8"/>
  <c r="L42" i="8" s="1"/>
  <c r="AK42" i="8" s="1"/>
  <c r="G41" i="8"/>
  <c r="F41" i="8"/>
  <c r="L41" i="8" s="1"/>
  <c r="AK41" i="8" s="1"/>
  <c r="G40" i="8"/>
  <c r="F40" i="8"/>
  <c r="L40" i="8" s="1"/>
  <c r="G39" i="8"/>
  <c r="F39" i="8"/>
  <c r="L39" i="8" s="1"/>
  <c r="AK39" i="8" s="1"/>
  <c r="G38" i="8"/>
  <c r="F38" i="8"/>
  <c r="L38" i="8" s="1"/>
  <c r="G37" i="8"/>
  <c r="F37" i="8"/>
  <c r="L37" i="8" s="1"/>
  <c r="AK37" i="8" s="1"/>
  <c r="G36" i="8"/>
  <c r="F36" i="8"/>
  <c r="L36" i="8" s="1"/>
  <c r="G35" i="8"/>
  <c r="F35" i="8"/>
  <c r="L35" i="8" s="1"/>
  <c r="AK35" i="8" s="1"/>
  <c r="G34" i="8"/>
  <c r="F34" i="8"/>
  <c r="L34" i="8" s="1"/>
  <c r="G33" i="8"/>
  <c r="F33" i="8"/>
  <c r="L33" i="8" s="1"/>
  <c r="AK33" i="8" s="1"/>
  <c r="G32" i="8"/>
  <c r="F32" i="8"/>
  <c r="L32" i="8" s="1"/>
  <c r="AK32" i="8" s="1"/>
  <c r="G31" i="8"/>
  <c r="F31" i="8"/>
  <c r="L31" i="8" s="1"/>
  <c r="AK31" i="8" s="1"/>
  <c r="G30" i="8"/>
  <c r="F30" i="8"/>
  <c r="L30" i="8" s="1"/>
  <c r="G29" i="8"/>
  <c r="F29" i="8"/>
  <c r="L29" i="8" s="1"/>
  <c r="G28" i="8"/>
  <c r="F28" i="8"/>
  <c r="L28" i="8" s="1"/>
  <c r="G27" i="8"/>
  <c r="F27" i="8"/>
  <c r="L27" i="8" s="1"/>
  <c r="G26" i="8"/>
  <c r="F26" i="8"/>
  <c r="L26" i="8" s="1"/>
  <c r="G25" i="8"/>
  <c r="F25" i="8"/>
  <c r="L25" i="8" s="1"/>
  <c r="AK25" i="8" s="1"/>
  <c r="G24" i="8"/>
  <c r="F24" i="8"/>
  <c r="L24" i="8" s="1"/>
  <c r="AK24" i="8" s="1"/>
  <c r="G23" i="8"/>
  <c r="F23" i="8"/>
  <c r="L23" i="8" s="1"/>
  <c r="G22" i="8"/>
  <c r="F22" i="8"/>
  <c r="L22" i="8" s="1"/>
  <c r="AK22" i="8" s="1"/>
  <c r="G21" i="8"/>
  <c r="F21" i="8"/>
  <c r="L21" i="8" s="1"/>
  <c r="AK21" i="8" s="1"/>
  <c r="G20" i="8"/>
  <c r="F20" i="8"/>
  <c r="L20" i="8" s="1"/>
  <c r="G19" i="8"/>
  <c r="F19" i="8"/>
  <c r="L19" i="8" s="1"/>
  <c r="AK19" i="8" s="1"/>
  <c r="G18" i="8"/>
  <c r="F18" i="8"/>
  <c r="L18" i="8" s="1"/>
  <c r="G17" i="8"/>
  <c r="F17" i="8"/>
  <c r="L17" i="8" s="1"/>
  <c r="G16" i="8"/>
  <c r="F16" i="8"/>
  <c r="L16" i="8" s="1"/>
  <c r="G15" i="8"/>
  <c r="F15" i="8"/>
  <c r="L15" i="8" s="1"/>
  <c r="AK15" i="8" s="1"/>
  <c r="G13" i="8"/>
  <c r="F13" i="8"/>
  <c r="L13" i="8" s="1"/>
  <c r="G14" i="8"/>
  <c r="F14" i="8"/>
  <c r="L14" i="8" s="1"/>
  <c r="G12" i="8"/>
  <c r="F12" i="8"/>
  <c r="L12" i="8" s="1"/>
  <c r="AK12" i="8" s="1"/>
  <c r="G11" i="8"/>
  <c r="F11" i="8"/>
  <c r="L11" i="8" s="1"/>
  <c r="G10" i="8"/>
  <c r="F10" i="8"/>
  <c r="L10" i="8" s="1"/>
  <c r="G9" i="8"/>
  <c r="F9" i="8"/>
  <c r="L9" i="8" s="1"/>
  <c r="G8" i="8"/>
  <c r="F8" i="8"/>
  <c r="L8" i="8" s="1"/>
  <c r="G7" i="8"/>
  <c r="F7" i="8"/>
  <c r="L7" i="8" s="1"/>
  <c r="G6" i="8"/>
  <c r="F6" i="8"/>
  <c r="L6" i="8" s="1"/>
  <c r="U5" i="8"/>
  <c r="X5" i="8" s="1"/>
  <c r="G5" i="8"/>
  <c r="F5" i="8"/>
  <c r="L5" i="8" s="1"/>
  <c r="Y3" i="1"/>
  <c r="AF312" i="1"/>
  <c r="AE312" i="1"/>
  <c r="S312" i="1"/>
  <c r="V312" i="1" s="1"/>
  <c r="R312" i="1"/>
  <c r="U312" i="1" s="1"/>
  <c r="L312" i="1"/>
  <c r="G312" i="1"/>
  <c r="F312" i="1"/>
  <c r="AF311" i="1"/>
  <c r="AE311" i="1"/>
  <c r="V311" i="1"/>
  <c r="S311" i="1"/>
  <c r="R311" i="1"/>
  <c r="U311" i="1" s="1"/>
  <c r="L311" i="1"/>
  <c r="G311" i="1"/>
  <c r="F311" i="1"/>
  <c r="AF310" i="1"/>
  <c r="AE310" i="1"/>
  <c r="S310" i="1"/>
  <c r="V310" i="1" s="1"/>
  <c r="R310" i="1"/>
  <c r="U310" i="1" s="1"/>
  <c r="G310" i="1"/>
  <c r="F310" i="1"/>
  <c r="L310" i="1" s="1"/>
  <c r="AF309" i="1"/>
  <c r="AE309" i="1"/>
  <c r="S309" i="1"/>
  <c r="V309" i="1" s="1"/>
  <c r="R309" i="1"/>
  <c r="U309" i="1" s="1"/>
  <c r="G309" i="1"/>
  <c r="F309" i="1"/>
  <c r="L309" i="1" s="1"/>
  <c r="AF308" i="1"/>
  <c r="AE308" i="1"/>
  <c r="V308" i="1"/>
  <c r="S308" i="1"/>
  <c r="R308" i="1"/>
  <c r="U308" i="1" s="1"/>
  <c r="L308" i="1"/>
  <c r="G308" i="1"/>
  <c r="F308" i="1"/>
  <c r="AF307" i="1"/>
  <c r="AE307" i="1"/>
  <c r="V307" i="1"/>
  <c r="S307" i="1"/>
  <c r="R307" i="1"/>
  <c r="U307" i="1" s="1"/>
  <c r="L307" i="1"/>
  <c r="G307" i="1"/>
  <c r="F307" i="1"/>
  <c r="AF306" i="1"/>
  <c r="AE306" i="1"/>
  <c r="S306" i="1"/>
  <c r="V306" i="1" s="1"/>
  <c r="R306" i="1"/>
  <c r="U306" i="1" s="1"/>
  <c r="G306" i="1"/>
  <c r="F306" i="1"/>
  <c r="L306" i="1" s="1"/>
  <c r="AF305" i="1"/>
  <c r="AE305" i="1"/>
  <c r="S305" i="1"/>
  <c r="V305" i="1" s="1"/>
  <c r="R305" i="1"/>
  <c r="U305" i="1" s="1"/>
  <c r="G305" i="1"/>
  <c r="F305" i="1"/>
  <c r="L305" i="1" s="1"/>
  <c r="AF304" i="1"/>
  <c r="AE304" i="1"/>
  <c r="V304" i="1"/>
  <c r="S304" i="1"/>
  <c r="R304" i="1"/>
  <c r="U304" i="1" s="1"/>
  <c r="L304" i="1"/>
  <c r="G304" i="1"/>
  <c r="F304" i="1"/>
  <c r="AF303" i="1"/>
  <c r="AE303" i="1"/>
  <c r="V303" i="1"/>
  <c r="S303" i="1"/>
  <c r="R303" i="1"/>
  <c r="U303" i="1" s="1"/>
  <c r="L303" i="1"/>
  <c r="G303" i="1"/>
  <c r="F303" i="1"/>
  <c r="AF302" i="1"/>
  <c r="AE302" i="1"/>
  <c r="V302" i="1"/>
  <c r="S302" i="1"/>
  <c r="R302" i="1"/>
  <c r="U302" i="1" s="1"/>
  <c r="L302" i="1"/>
  <c r="G302" i="1"/>
  <c r="F302" i="1"/>
  <c r="AF301" i="1"/>
  <c r="AE301" i="1"/>
  <c r="S301" i="1"/>
  <c r="V301" i="1" s="1"/>
  <c r="R301" i="1"/>
  <c r="U301" i="1" s="1"/>
  <c r="L301" i="1"/>
  <c r="G301" i="1"/>
  <c r="F301" i="1"/>
  <c r="AF300" i="1"/>
  <c r="AE300" i="1"/>
  <c r="V300" i="1"/>
  <c r="U300" i="1"/>
  <c r="W300" i="1" s="1"/>
  <c r="S300" i="1"/>
  <c r="R300" i="1"/>
  <c r="L300" i="1"/>
  <c r="G300" i="1"/>
  <c r="F300" i="1"/>
  <c r="AF299" i="1"/>
  <c r="AE299" i="1"/>
  <c r="V299" i="1"/>
  <c r="U299" i="1"/>
  <c r="W299" i="1" s="1"/>
  <c r="S299" i="1"/>
  <c r="R299" i="1"/>
  <c r="L299" i="1"/>
  <c r="G299" i="1"/>
  <c r="F299" i="1"/>
  <c r="AF298" i="1"/>
  <c r="AE298" i="1"/>
  <c r="U298" i="1"/>
  <c r="W298" i="1" s="1"/>
  <c r="S298" i="1"/>
  <c r="V298" i="1" s="1"/>
  <c r="R298" i="1"/>
  <c r="G298" i="1"/>
  <c r="F298" i="1"/>
  <c r="L298" i="1" s="1"/>
  <c r="AF297" i="1"/>
  <c r="AE297" i="1"/>
  <c r="X297" i="1"/>
  <c r="V297" i="1"/>
  <c r="U297" i="1"/>
  <c r="W297" i="1" s="1"/>
  <c r="S297" i="1"/>
  <c r="R297" i="1"/>
  <c r="L297" i="1"/>
  <c r="G297" i="1"/>
  <c r="F297" i="1"/>
  <c r="AF296" i="1"/>
  <c r="AE296" i="1"/>
  <c r="U296" i="1"/>
  <c r="W296" i="1" s="1"/>
  <c r="S296" i="1"/>
  <c r="V296" i="1" s="1"/>
  <c r="R296" i="1"/>
  <c r="G296" i="1"/>
  <c r="F296" i="1"/>
  <c r="L296" i="1" s="1"/>
  <c r="AF295" i="1"/>
  <c r="AE295" i="1"/>
  <c r="X295" i="1"/>
  <c r="V295" i="1"/>
  <c r="U295" i="1"/>
  <c r="W295" i="1" s="1"/>
  <c r="S295" i="1"/>
  <c r="R295" i="1"/>
  <c r="L295" i="1"/>
  <c r="G295" i="1"/>
  <c r="F295" i="1"/>
  <c r="AF294" i="1"/>
  <c r="AE294" i="1"/>
  <c r="S294" i="1"/>
  <c r="V294" i="1" s="1"/>
  <c r="R294" i="1"/>
  <c r="U294" i="1" s="1"/>
  <c r="W294" i="1" s="1"/>
  <c r="G294" i="1"/>
  <c r="F294" i="1"/>
  <c r="L294" i="1" s="1"/>
  <c r="AF293" i="1"/>
  <c r="AE293" i="1"/>
  <c r="S293" i="1"/>
  <c r="V293" i="1" s="1"/>
  <c r="R293" i="1"/>
  <c r="U293" i="1" s="1"/>
  <c r="G293" i="1"/>
  <c r="F293" i="1"/>
  <c r="L293" i="1" s="1"/>
  <c r="AW10" i="8" l="1"/>
  <c r="AR11" i="8"/>
  <c r="AW7" i="8"/>
  <c r="AP315" i="9"/>
  <c r="AP317" i="9"/>
  <c r="AP313" i="9"/>
  <c r="AP314" i="9"/>
  <c r="AP312" i="9"/>
  <c r="AP320" i="9"/>
  <c r="AP322" i="9"/>
  <c r="AP318" i="9"/>
  <c r="AP311" i="9"/>
  <c r="Y68" i="11"/>
  <c r="AA68" i="11" s="1"/>
  <c r="AE68" i="11" s="1"/>
  <c r="Y66" i="11"/>
  <c r="AA66" i="11" s="1"/>
  <c r="AE66" i="11" s="1"/>
  <c r="Y129" i="11"/>
  <c r="AC129" i="11" s="1"/>
  <c r="AA89" i="11"/>
  <c r="AE89" i="11" s="1"/>
  <c r="Y274" i="11"/>
  <c r="Z283" i="11"/>
  <c r="AA283" i="11" s="1"/>
  <c r="AE283" i="11" s="1"/>
  <c r="Y258" i="11"/>
  <c r="AC258" i="11" s="1"/>
  <c r="W218" i="11"/>
  <c r="Z218" i="11" s="1"/>
  <c r="W223" i="11"/>
  <c r="Z223" i="11" s="1"/>
  <c r="W284" i="11"/>
  <c r="Z284" i="11" s="1"/>
  <c r="Y41" i="11"/>
  <c r="AC41" i="11" s="1"/>
  <c r="AA135" i="11"/>
  <c r="AE135" i="11" s="1"/>
  <c r="AA81" i="11"/>
  <c r="AE81" i="11" s="1"/>
  <c r="W178" i="11"/>
  <c r="Y178" i="11" s="1"/>
  <c r="AC178" i="11" s="1"/>
  <c r="W148" i="11"/>
  <c r="Z148" i="11" s="1"/>
  <c r="Y110" i="11"/>
  <c r="AD110" i="11" s="1"/>
  <c r="AC66" i="11"/>
  <c r="Z146" i="11"/>
  <c r="Z275" i="11"/>
  <c r="Z132" i="11"/>
  <c r="Z242" i="11"/>
  <c r="Z163" i="11"/>
  <c r="Z268" i="11"/>
  <c r="Z20" i="11"/>
  <c r="Z131" i="11"/>
  <c r="Z7" i="11"/>
  <c r="Z106" i="11"/>
  <c r="Z56" i="11"/>
  <c r="Z24" i="11"/>
  <c r="Z76" i="11"/>
  <c r="Z88" i="11"/>
  <c r="Z18" i="11"/>
  <c r="Z26" i="11"/>
  <c r="Z147" i="11"/>
  <c r="Z181" i="11"/>
  <c r="Z158" i="11"/>
  <c r="Z199" i="11"/>
  <c r="Z155" i="11"/>
  <c r="Z92" i="11"/>
  <c r="Z261" i="11"/>
  <c r="Z234" i="11"/>
  <c r="Z72" i="11"/>
  <c r="Z16" i="11"/>
  <c r="Z103" i="11"/>
  <c r="Z104" i="11"/>
  <c r="Z136" i="11"/>
  <c r="Z253" i="11"/>
  <c r="Y72" i="11"/>
  <c r="AD72" i="11" s="1"/>
  <c r="Z116" i="11"/>
  <c r="Z271" i="11"/>
  <c r="Z241" i="11"/>
  <c r="Z263" i="11"/>
  <c r="Z114" i="11"/>
  <c r="Z209" i="11"/>
  <c r="Z292" i="11"/>
  <c r="Z109" i="11"/>
  <c r="Z19" i="11"/>
  <c r="Z85" i="11"/>
  <c r="Z287" i="11"/>
  <c r="Z213" i="11"/>
  <c r="Z93" i="11"/>
  <c r="Z10" i="11"/>
  <c r="Z167" i="11"/>
  <c r="Z78" i="11"/>
  <c r="Z240" i="11"/>
  <c r="Z134" i="11"/>
  <c r="Z300" i="11"/>
  <c r="Z249" i="11"/>
  <c r="Z179" i="11"/>
  <c r="Z293" i="11"/>
  <c r="Z198" i="11"/>
  <c r="Z267" i="11"/>
  <c r="AD66" i="11"/>
  <c r="Z189" i="11"/>
  <c r="Y130" i="11"/>
  <c r="AC130" i="11" s="1"/>
  <c r="Z130" i="11"/>
  <c r="Y215" i="11"/>
  <c r="AD215" i="11" s="1"/>
  <c r="Z215" i="11"/>
  <c r="Y14" i="11"/>
  <c r="AD14" i="11" s="1"/>
  <c r="Z14" i="11"/>
  <c r="Y185" i="11"/>
  <c r="Z185" i="11"/>
  <c r="Y30" i="11"/>
  <c r="AC30" i="11" s="1"/>
  <c r="Z30" i="11"/>
  <c r="Y133" i="11"/>
  <c r="Z133" i="11"/>
  <c r="Y32" i="11"/>
  <c r="AD32" i="11" s="1"/>
  <c r="Z32" i="11"/>
  <c r="Y70" i="11"/>
  <c r="Z70" i="11"/>
  <c r="Y159" i="11"/>
  <c r="AD159" i="11" s="1"/>
  <c r="Z159" i="11"/>
  <c r="Y45" i="11"/>
  <c r="Z45" i="11"/>
  <c r="Y210" i="11"/>
  <c r="Z210" i="11"/>
  <c r="Z282" i="11"/>
  <c r="Y262" i="11"/>
  <c r="AD262" i="11" s="1"/>
  <c r="Z262" i="11"/>
  <c r="Z196" i="11"/>
  <c r="Z67" i="11"/>
  <c r="Y100" i="11"/>
  <c r="AD100" i="11" s="1"/>
  <c r="Z100" i="11"/>
  <c r="Z39" i="11"/>
  <c r="Y174" i="11"/>
  <c r="AC174" i="11" s="1"/>
  <c r="Z174" i="11"/>
  <c r="Y57" i="11"/>
  <c r="Z57" i="11"/>
  <c r="Y219" i="11"/>
  <c r="AC219" i="11" s="1"/>
  <c r="Z219" i="11"/>
  <c r="Y140" i="11"/>
  <c r="AD140" i="11" s="1"/>
  <c r="Z140" i="11"/>
  <c r="Y12" i="11"/>
  <c r="AC12" i="11" s="1"/>
  <c r="Z12" i="11"/>
  <c r="Z36" i="11"/>
  <c r="Y211" i="11"/>
  <c r="AC211" i="11" s="1"/>
  <c r="Z211" i="11"/>
  <c r="Z201" i="11"/>
  <c r="Y22" i="11"/>
  <c r="AD22" i="11" s="1"/>
  <c r="Z22" i="11"/>
  <c r="Y197" i="11"/>
  <c r="Z197" i="11"/>
  <c r="Z97" i="11"/>
  <c r="Z297" i="11"/>
  <c r="Z256" i="11"/>
  <c r="Y50" i="11"/>
  <c r="Z50" i="11"/>
  <c r="Y280" i="11"/>
  <c r="AD280" i="11" s="1"/>
  <c r="Z280" i="11"/>
  <c r="Z110" i="11"/>
  <c r="Z274" i="11"/>
  <c r="AA274" i="11" s="1"/>
  <c r="AE274" i="11" s="1"/>
  <c r="Y61" i="11"/>
  <c r="AC61" i="11" s="1"/>
  <c r="Z61" i="11"/>
  <c r="Y288" i="11"/>
  <c r="Z288" i="11"/>
  <c r="Y170" i="11"/>
  <c r="AD170" i="11" s="1"/>
  <c r="Z170" i="11"/>
  <c r="Y206" i="11"/>
  <c r="AC206" i="11" s="1"/>
  <c r="Z206" i="11"/>
  <c r="Y85" i="11"/>
  <c r="Z225" i="11"/>
  <c r="Y289" i="11"/>
  <c r="AD289" i="11" s="1"/>
  <c r="Z289" i="11"/>
  <c r="Y217" i="11"/>
  <c r="AC217" i="11" s="1"/>
  <c r="Z217" i="11"/>
  <c r="Z270" i="11"/>
  <c r="Y232" i="11"/>
  <c r="AD232" i="11" s="1"/>
  <c r="Z232" i="11"/>
  <c r="Y84" i="11"/>
  <c r="AC84" i="11" s="1"/>
  <c r="Z84" i="11"/>
  <c r="Z183" i="11"/>
  <c r="Y53" i="11"/>
  <c r="Z53" i="11"/>
  <c r="Y189" i="11"/>
  <c r="Z77" i="11"/>
  <c r="Z34" i="11"/>
  <c r="Z302" i="11"/>
  <c r="Y193" i="11"/>
  <c r="AD193" i="11" s="1"/>
  <c r="Z193" i="11"/>
  <c r="Z112" i="11"/>
  <c r="Z214" i="11"/>
  <c r="Z279" i="11"/>
  <c r="Z173" i="11"/>
  <c r="Y162" i="11"/>
  <c r="Z162" i="11"/>
  <c r="Y207" i="11"/>
  <c r="AD207" i="11" s="1"/>
  <c r="Z207" i="11"/>
  <c r="Z58" i="11"/>
  <c r="Z272" i="11"/>
  <c r="Z28" i="11"/>
  <c r="AA28" i="11" s="1"/>
  <c r="AE28" i="11" s="1"/>
  <c r="Z200" i="11"/>
  <c r="AA200" i="11" s="1"/>
  <c r="AE200" i="11" s="1"/>
  <c r="Y49" i="11"/>
  <c r="AD49" i="11" s="1"/>
  <c r="Z49" i="11"/>
  <c r="Y44" i="11"/>
  <c r="Z44" i="11"/>
  <c r="Y191" i="11"/>
  <c r="AD191" i="11" s="1"/>
  <c r="Z191" i="11"/>
  <c r="Y228" i="11"/>
  <c r="Z228" i="11"/>
  <c r="Y257" i="11"/>
  <c r="AD257" i="11" s="1"/>
  <c r="Z257" i="11"/>
  <c r="Y126" i="11"/>
  <c r="AD126" i="11" s="1"/>
  <c r="Z126" i="11"/>
  <c r="Z129" i="11"/>
  <c r="Z82" i="11"/>
  <c r="Y166" i="11"/>
  <c r="AD166" i="11" s="1"/>
  <c r="Z166" i="11"/>
  <c r="Y236" i="11"/>
  <c r="AC236" i="11" s="1"/>
  <c r="Z236" i="11"/>
  <c r="Y142" i="11"/>
  <c r="AD142" i="11" s="1"/>
  <c r="Z142" i="11"/>
  <c r="Y238" i="11"/>
  <c r="AD238" i="11" s="1"/>
  <c r="Z238" i="11"/>
  <c r="Y248" i="11"/>
  <c r="Z248" i="11"/>
  <c r="Z172" i="11"/>
  <c r="Y187" i="11"/>
  <c r="AC187" i="11" s="1"/>
  <c r="Z187" i="11"/>
  <c r="Z125" i="11"/>
  <c r="Y204" i="11"/>
  <c r="Z204" i="11"/>
  <c r="Y108" i="11"/>
  <c r="AC108" i="11" s="1"/>
  <c r="Z108" i="11"/>
  <c r="Y194" i="11"/>
  <c r="Z194" i="11"/>
  <c r="Z138" i="11"/>
  <c r="Y205" i="11"/>
  <c r="AD205" i="11" s="1"/>
  <c r="Z205" i="11"/>
  <c r="Z151" i="11"/>
  <c r="Y37" i="11"/>
  <c r="AC37" i="11" s="1"/>
  <c r="Z37" i="11"/>
  <c r="Y143" i="11"/>
  <c r="Z143" i="11"/>
  <c r="Y102" i="11"/>
  <c r="Z102" i="11"/>
  <c r="Z65" i="11"/>
  <c r="Y150" i="11"/>
  <c r="AC150" i="11" s="1"/>
  <c r="Z150" i="11"/>
  <c r="Z195" i="11"/>
  <c r="Y221" i="11"/>
  <c r="Z221" i="11"/>
  <c r="Y120" i="11"/>
  <c r="Z120" i="11"/>
  <c r="Z139" i="11"/>
  <c r="Z171" i="11"/>
  <c r="Y74" i="11"/>
  <c r="Z74" i="11"/>
  <c r="Y246" i="11"/>
  <c r="Z246" i="11"/>
  <c r="Z119" i="11"/>
  <c r="Z230" i="11"/>
  <c r="AA230" i="11" s="1"/>
  <c r="AE230" i="11" s="1"/>
  <c r="Z154" i="11"/>
  <c r="AA154" i="11" s="1"/>
  <c r="AE154" i="11" s="1"/>
  <c r="Z245" i="11"/>
  <c r="AA245" i="11" s="1"/>
  <c r="AE245" i="11" s="1"/>
  <c r="Z60" i="11"/>
  <c r="AA60" i="11" s="1"/>
  <c r="AE60" i="11" s="1"/>
  <c r="AD68" i="11"/>
  <c r="AC68" i="11"/>
  <c r="AD187" i="11"/>
  <c r="AD283" i="11"/>
  <c r="AC283" i="11"/>
  <c r="AD81" i="11"/>
  <c r="AC81" i="11"/>
  <c r="AD274" i="11"/>
  <c r="AC274" i="11"/>
  <c r="AC154" i="11"/>
  <c r="AD154" i="11"/>
  <c r="AD129" i="11"/>
  <c r="AD230" i="11"/>
  <c r="AC230" i="11"/>
  <c r="AC135" i="11"/>
  <c r="AD135" i="11"/>
  <c r="AD60" i="11"/>
  <c r="AC60" i="11"/>
  <c r="AD89" i="11"/>
  <c r="AC89" i="11"/>
  <c r="AD200" i="11"/>
  <c r="AC200" i="11"/>
  <c r="AD28" i="11"/>
  <c r="AC28" i="11"/>
  <c r="AD245" i="11"/>
  <c r="AC245" i="11"/>
  <c r="Y225" i="11"/>
  <c r="Y183" i="11"/>
  <c r="Y302" i="11"/>
  <c r="Y97" i="11"/>
  <c r="Y297" i="11"/>
  <c r="Y256" i="11"/>
  <c r="Y138" i="11"/>
  <c r="Y151" i="11"/>
  <c r="Y65" i="11"/>
  <c r="Y279" i="11"/>
  <c r="Y261" i="11"/>
  <c r="Y58" i="11"/>
  <c r="Y240" i="11"/>
  <c r="Y134" i="11"/>
  <c r="Y104" i="11"/>
  <c r="Y92" i="11"/>
  <c r="Y10" i="11"/>
  <c r="Y146" i="11"/>
  <c r="Y106" i="11"/>
  <c r="Y275" i="11"/>
  <c r="Y132" i="11"/>
  <c r="Y242" i="11"/>
  <c r="Y119" i="11"/>
  <c r="Y287" i="11"/>
  <c r="Y213" i="11"/>
  <c r="Y93" i="11"/>
  <c r="Y16" i="11"/>
  <c r="Y300" i="11"/>
  <c r="Y24" i="11"/>
  <c r="Y116" i="11"/>
  <c r="Y241" i="11"/>
  <c r="Y88" i="11"/>
  <c r="Y18" i="11"/>
  <c r="Y147" i="11"/>
  <c r="Y272" i="11"/>
  <c r="Y163" i="11"/>
  <c r="Y234" i="11"/>
  <c r="Y268" i="11"/>
  <c r="Y20" i="11"/>
  <c r="Y131" i="11"/>
  <c r="Y7" i="11"/>
  <c r="Y136" i="11"/>
  <c r="Y293" i="11"/>
  <c r="Y263" i="11"/>
  <c r="Y114" i="11"/>
  <c r="Y209" i="11"/>
  <c r="Y292" i="11"/>
  <c r="Y167" i="11"/>
  <c r="Y56" i="11"/>
  <c r="Y249" i="11"/>
  <c r="Y179" i="11"/>
  <c r="Y198" i="11"/>
  <c r="Y267" i="11"/>
  <c r="Y26" i="11"/>
  <c r="Y19" i="11"/>
  <c r="Y125" i="11"/>
  <c r="Y196" i="11"/>
  <c r="Y271" i="11"/>
  <c r="Y77" i="11"/>
  <c r="Y201" i="11"/>
  <c r="Y181" i="11"/>
  <c r="Y82" i="11"/>
  <c r="Y34" i="11"/>
  <c r="Y78" i="11"/>
  <c r="Y253" i="11"/>
  <c r="Y270" i="11"/>
  <c r="Y36" i="11"/>
  <c r="Y195" i="11"/>
  <c r="Y112" i="11"/>
  <c r="X71" i="11"/>
  <c r="V71" i="11"/>
  <c r="X269" i="11"/>
  <c r="V269" i="11"/>
  <c r="X273" i="11"/>
  <c r="V273" i="11"/>
  <c r="X40" i="11"/>
  <c r="V40" i="11"/>
  <c r="X124" i="11"/>
  <c r="V124" i="11"/>
  <c r="X63" i="11"/>
  <c r="V63" i="11"/>
  <c r="X255" i="11"/>
  <c r="V255" i="11"/>
  <c r="X128" i="11"/>
  <c r="V128" i="11"/>
  <c r="X265" i="11"/>
  <c r="V265" i="11"/>
  <c r="X252" i="11"/>
  <c r="V252" i="11"/>
  <c r="X224" i="11"/>
  <c r="Y224" i="11" s="1"/>
  <c r="V224" i="11"/>
  <c r="X121" i="11"/>
  <c r="V121" i="11"/>
  <c r="X113" i="11"/>
  <c r="V113" i="11"/>
  <c r="X98" i="11"/>
  <c r="V98" i="11"/>
  <c r="X23" i="11"/>
  <c r="V23" i="11"/>
  <c r="X69" i="11"/>
  <c r="V69" i="11"/>
  <c r="X244" i="11"/>
  <c r="Y244" i="11" s="1"/>
  <c r="V244" i="11"/>
  <c r="X137" i="11"/>
  <c r="V137" i="11"/>
  <c r="X75" i="11"/>
  <c r="V75" i="11"/>
  <c r="X73" i="11"/>
  <c r="V73" i="11"/>
  <c r="X226" i="11"/>
  <c r="V226" i="11"/>
  <c r="X95" i="11"/>
  <c r="V95" i="11"/>
  <c r="X64" i="11"/>
  <c r="V64" i="11"/>
  <c r="X227" i="11"/>
  <c r="V227" i="11"/>
  <c r="X52" i="11"/>
  <c r="V52" i="11"/>
  <c r="X43" i="11"/>
  <c r="V43" i="11"/>
  <c r="X17" i="11"/>
  <c r="V17" i="11"/>
  <c r="X188" i="11"/>
  <c r="V188" i="11"/>
  <c r="X168" i="11"/>
  <c r="V168" i="11"/>
  <c r="X266" i="11"/>
  <c r="V266" i="11"/>
  <c r="X13" i="11"/>
  <c r="V13" i="11"/>
  <c r="X250" i="11"/>
  <c r="V250" i="11"/>
  <c r="X294" i="11"/>
  <c r="V294" i="11"/>
  <c r="X105" i="11"/>
  <c r="V105" i="11"/>
  <c r="X298" i="11"/>
  <c r="V298" i="11"/>
  <c r="X276" i="11"/>
  <c r="V276" i="11"/>
  <c r="X48" i="11"/>
  <c r="V48" i="11"/>
  <c r="X111" i="11"/>
  <c r="V111" i="11"/>
  <c r="X145" i="11"/>
  <c r="V145" i="11"/>
  <c r="X79" i="11"/>
  <c r="V79" i="11"/>
  <c r="X295" i="11"/>
  <c r="V295" i="11"/>
  <c r="X184" i="11"/>
  <c r="V184" i="11"/>
  <c r="X141" i="11"/>
  <c r="V141" i="11"/>
  <c r="X296" i="11"/>
  <c r="V296" i="11"/>
  <c r="X165" i="11"/>
  <c r="V165" i="11"/>
  <c r="X6" i="11"/>
  <c r="V6" i="11"/>
  <c r="X96" i="11"/>
  <c r="V96" i="11"/>
  <c r="X285" i="11"/>
  <c r="V285" i="11"/>
  <c r="X161" i="11"/>
  <c r="V161" i="11"/>
  <c r="X55" i="11"/>
  <c r="V55" i="11"/>
  <c r="X160" i="11"/>
  <c r="V160" i="11"/>
  <c r="X169" i="11"/>
  <c r="V169" i="11"/>
  <c r="X27" i="11"/>
  <c r="V27" i="11"/>
  <c r="X264" i="11"/>
  <c r="Y264" i="11" s="1"/>
  <c r="V264" i="11"/>
  <c r="X38" i="11"/>
  <c r="V38" i="11"/>
  <c r="X123" i="11"/>
  <c r="V123" i="11"/>
  <c r="X62" i="11"/>
  <c r="V62" i="11"/>
  <c r="X47" i="11"/>
  <c r="V47" i="11"/>
  <c r="X235" i="11"/>
  <c r="Z235" i="11" s="1"/>
  <c r="V235" i="11"/>
  <c r="X277" i="11"/>
  <c r="V277" i="11"/>
  <c r="X59" i="11"/>
  <c r="V59" i="11"/>
  <c r="X115" i="11"/>
  <c r="V115" i="11"/>
  <c r="X203" i="11"/>
  <c r="V203" i="11"/>
  <c r="X243" i="11"/>
  <c r="V243" i="11"/>
  <c r="X290" i="11"/>
  <c r="V290" i="11"/>
  <c r="X107" i="11"/>
  <c r="V107" i="11"/>
  <c r="X9" i="11"/>
  <c r="V9" i="11"/>
  <c r="X29" i="11"/>
  <c r="V29" i="11"/>
  <c r="X291" i="11"/>
  <c r="V291" i="11"/>
  <c r="X278" i="11"/>
  <c r="V278" i="11"/>
  <c r="X153" i="11"/>
  <c r="V153" i="11"/>
  <c r="X237" i="11"/>
  <c r="V237" i="11"/>
  <c r="X86" i="11"/>
  <c r="V86" i="11"/>
  <c r="X233" i="11"/>
  <c r="V233" i="11"/>
  <c r="X190" i="11"/>
  <c r="V190" i="11"/>
  <c r="X118" i="11"/>
  <c r="V118" i="11"/>
  <c r="X186" i="11"/>
  <c r="V186" i="11"/>
  <c r="X90" i="11"/>
  <c r="V90" i="11"/>
  <c r="X11" i="11"/>
  <c r="V11" i="11"/>
  <c r="X101" i="11"/>
  <c r="V101" i="11"/>
  <c r="X122" i="11"/>
  <c r="V122" i="11"/>
  <c r="X8" i="11"/>
  <c r="V8" i="11"/>
  <c r="X229" i="11"/>
  <c r="V229" i="11"/>
  <c r="X5" i="11"/>
  <c r="U320" i="11"/>
  <c r="Y109" i="11"/>
  <c r="W117" i="11"/>
  <c r="W8" i="11"/>
  <c r="W62" i="11"/>
  <c r="W86" i="11"/>
  <c r="W69" i="11"/>
  <c r="Y171" i="11"/>
  <c r="W75" i="11"/>
  <c r="W222" i="11"/>
  <c r="W190" i="11"/>
  <c r="W137" i="11"/>
  <c r="W101" i="11"/>
  <c r="W175" i="11"/>
  <c r="W73" i="11"/>
  <c r="W298" i="11"/>
  <c r="W254" i="11"/>
  <c r="W286" i="11"/>
  <c r="W237" i="11"/>
  <c r="W233" i="11"/>
  <c r="W118" i="11"/>
  <c r="W105" i="11"/>
  <c r="W122" i="11"/>
  <c r="W123" i="11"/>
  <c r="W276" i="11"/>
  <c r="Y173" i="11"/>
  <c r="W107" i="11"/>
  <c r="Y158" i="11"/>
  <c r="W98" i="11"/>
  <c r="W38" i="11"/>
  <c r="Y139" i="11"/>
  <c r="W11" i="11"/>
  <c r="W94" i="11"/>
  <c r="Y155" i="11"/>
  <c r="W54" i="11"/>
  <c r="Y214" i="11"/>
  <c r="W15" i="11"/>
  <c r="W182" i="11"/>
  <c r="W250" i="11"/>
  <c r="W27" i="11"/>
  <c r="W113" i="11"/>
  <c r="W23" i="11"/>
  <c r="Y199" i="11"/>
  <c r="W294" i="11"/>
  <c r="W186" i="11"/>
  <c r="W31" i="11"/>
  <c r="W90" i="11"/>
  <c r="Y223" i="11"/>
  <c r="W42" i="11"/>
  <c r="W226" i="11"/>
  <c r="W46" i="11"/>
  <c r="Y172" i="11"/>
  <c r="W35" i="11"/>
  <c r="W59" i="11"/>
  <c r="Y39" i="11"/>
  <c r="W266" i="11"/>
  <c r="W25" i="11"/>
  <c r="W149" i="11"/>
  <c r="W243" i="11"/>
  <c r="W121" i="11"/>
  <c r="W273" i="11"/>
  <c r="W184" i="11"/>
  <c r="W43" i="11"/>
  <c r="W247" i="11"/>
  <c r="W5" i="11"/>
  <c r="W111" i="11"/>
  <c r="W64" i="11"/>
  <c r="W176" i="11"/>
  <c r="W260" i="11"/>
  <c r="W255" i="11"/>
  <c r="W188" i="11"/>
  <c r="W168" i="11"/>
  <c r="W160" i="11"/>
  <c r="W47" i="11"/>
  <c r="W63" i="11"/>
  <c r="W180" i="11"/>
  <c r="W48" i="11"/>
  <c r="W156" i="11"/>
  <c r="W145" i="11"/>
  <c r="W295" i="11"/>
  <c r="W220" i="11"/>
  <c r="W165" i="11"/>
  <c r="W40" i="11"/>
  <c r="W301" i="11"/>
  <c r="W96" i="11"/>
  <c r="W52" i="11"/>
  <c r="W290" i="11"/>
  <c r="W91" i="11"/>
  <c r="W9" i="11"/>
  <c r="W265" i="11"/>
  <c r="W251" i="11"/>
  <c r="W144" i="11"/>
  <c r="W153" i="11"/>
  <c r="Y76" i="11"/>
  <c r="W208" i="11"/>
  <c r="W164" i="11"/>
  <c r="W239" i="11"/>
  <c r="W216" i="11"/>
  <c r="W80" i="11"/>
  <c r="Y103" i="11"/>
  <c r="W177" i="11"/>
  <c r="W99" i="11"/>
  <c r="W17" i="11"/>
  <c r="W291" i="11"/>
  <c r="W33" i="11"/>
  <c r="W252" i="11"/>
  <c r="W278" i="11"/>
  <c r="W55" i="11"/>
  <c r="W21" i="11"/>
  <c r="W51" i="11"/>
  <c r="W13" i="11"/>
  <c r="W71" i="11"/>
  <c r="W95" i="11"/>
  <c r="W269" i="11"/>
  <c r="W79" i="11"/>
  <c r="W231" i="11"/>
  <c r="W141" i="11"/>
  <c r="W83" i="11"/>
  <c r="W296" i="11"/>
  <c r="W281" i="11"/>
  <c r="W277" i="11"/>
  <c r="W157" i="11"/>
  <c r="W87" i="11"/>
  <c r="W6" i="11"/>
  <c r="W115" i="11"/>
  <c r="W227" i="11"/>
  <c r="W192" i="11"/>
  <c r="Y282" i="11"/>
  <c r="W128" i="11"/>
  <c r="W285" i="11"/>
  <c r="Y67" i="11"/>
  <c r="W29" i="11"/>
  <c r="W212" i="11"/>
  <c r="W299" i="11"/>
  <c r="W161" i="11"/>
  <c r="W169" i="11"/>
  <c r="W203" i="11"/>
  <c r="W152" i="11"/>
  <c r="W124" i="11"/>
  <c r="W127" i="11"/>
  <c r="W259" i="11"/>
  <c r="T112" i="8"/>
  <c r="W112" i="8" s="1"/>
  <c r="T152" i="8"/>
  <c r="T192" i="8"/>
  <c r="T208" i="8"/>
  <c r="T98" i="8"/>
  <c r="W98" i="8" s="1"/>
  <c r="T110" i="8"/>
  <c r="W110" i="8" s="1"/>
  <c r="Q94" i="8"/>
  <c r="Z42" i="8"/>
  <c r="Z74" i="8"/>
  <c r="Z90" i="8"/>
  <c r="T13" i="8"/>
  <c r="W13" i="8" s="1"/>
  <c r="T32" i="8"/>
  <c r="W32" i="8" s="1"/>
  <c r="T40" i="8"/>
  <c r="W40" i="8" s="1"/>
  <c r="T50" i="8"/>
  <c r="W50" i="8" s="1"/>
  <c r="T62" i="8"/>
  <c r="W62" i="8" s="1"/>
  <c r="T118" i="8"/>
  <c r="W118" i="8" s="1"/>
  <c r="T126" i="8"/>
  <c r="W126" i="8" s="1"/>
  <c r="T34" i="8"/>
  <c r="W34" i="8" s="1"/>
  <c r="T82" i="8"/>
  <c r="W82" i="8" s="1"/>
  <c r="Z12" i="8"/>
  <c r="Z28" i="8"/>
  <c r="Z80" i="8"/>
  <c r="Z84" i="8"/>
  <c r="Z100" i="8"/>
  <c r="Z94" i="8"/>
  <c r="T8" i="8"/>
  <c r="W8" i="8" s="1"/>
  <c r="T18" i="8"/>
  <c r="W18" i="8" s="1"/>
  <c r="T30" i="8"/>
  <c r="W30" i="8" s="1"/>
  <c r="T46" i="8"/>
  <c r="W46" i="8" s="1"/>
  <c r="T66" i="8"/>
  <c r="W66" i="8" s="1"/>
  <c r="T78" i="8"/>
  <c r="W78" i="8" s="1"/>
  <c r="T114" i="8"/>
  <c r="W114" i="8" s="1"/>
  <c r="T130" i="8"/>
  <c r="W130" i="8" s="1"/>
  <c r="Y37" i="8"/>
  <c r="Y45" i="8"/>
  <c r="Z32" i="8"/>
  <c r="Z52" i="8"/>
  <c r="Z60" i="8"/>
  <c r="Z68" i="8"/>
  <c r="Z72" i="8"/>
  <c r="Z76" i="8"/>
  <c r="Z116" i="8"/>
  <c r="Y14" i="8"/>
  <c r="Y21" i="8"/>
  <c r="Y25" i="8"/>
  <c r="Y33" i="8"/>
  <c r="Y41" i="8"/>
  <c r="Y49" i="8"/>
  <c r="Y53" i="8"/>
  <c r="Y57" i="8"/>
  <c r="Y61" i="8"/>
  <c r="Z108" i="8"/>
  <c r="Z22" i="8"/>
  <c r="Z46" i="8"/>
  <c r="Z50" i="8"/>
  <c r="Z54" i="8"/>
  <c r="Z66" i="8"/>
  <c r="Z102" i="8"/>
  <c r="Z122" i="8"/>
  <c r="Z126" i="8"/>
  <c r="Q204" i="8"/>
  <c r="Y204" i="8" s="1"/>
  <c r="T28" i="8"/>
  <c r="W28" i="8" s="1"/>
  <c r="T48" i="8"/>
  <c r="W48" i="8" s="1"/>
  <c r="T56" i="8"/>
  <c r="W56" i="8" s="1"/>
  <c r="T68" i="8"/>
  <c r="W68" i="8" s="1"/>
  <c r="T76" i="8"/>
  <c r="W76" i="8" s="1"/>
  <c r="T88" i="8"/>
  <c r="W88" i="8" s="1"/>
  <c r="T100" i="8"/>
  <c r="W100" i="8" s="1"/>
  <c r="T136" i="8"/>
  <c r="W136" i="8" s="1"/>
  <c r="T148" i="8"/>
  <c r="W148" i="8" s="1"/>
  <c r="T160" i="8"/>
  <c r="W160" i="8" s="1"/>
  <c r="T220" i="8"/>
  <c r="W220" i="8" s="1"/>
  <c r="T236" i="8"/>
  <c r="W236" i="8" s="1"/>
  <c r="T12" i="8"/>
  <c r="W12" i="8" s="1"/>
  <c r="T44" i="8"/>
  <c r="W44" i="8" s="1"/>
  <c r="T64" i="8"/>
  <c r="W64" i="8" s="1"/>
  <c r="T96" i="8"/>
  <c r="W96" i="8" s="1"/>
  <c r="T120" i="8"/>
  <c r="W120" i="8" s="1"/>
  <c r="T132" i="8"/>
  <c r="W132" i="8" s="1"/>
  <c r="T144" i="8"/>
  <c r="W144" i="8" s="1"/>
  <c r="T184" i="8"/>
  <c r="W184" i="8" s="1"/>
  <c r="T200" i="8"/>
  <c r="T216" i="8"/>
  <c r="W216" i="8" s="1"/>
  <c r="T232" i="8"/>
  <c r="W232" i="8" s="1"/>
  <c r="T60" i="8"/>
  <c r="W60" i="8" s="1"/>
  <c r="T72" i="8"/>
  <c r="W72" i="8" s="1"/>
  <c r="T84" i="8"/>
  <c r="W84" i="8" s="1"/>
  <c r="T92" i="8"/>
  <c r="W92" i="8" s="1"/>
  <c r="T104" i="8"/>
  <c r="W104" i="8" s="1"/>
  <c r="T116" i="8"/>
  <c r="W116" i="8" s="1"/>
  <c r="T128" i="8"/>
  <c r="W128" i="8" s="1"/>
  <c r="T140" i="8"/>
  <c r="W140" i="8" s="1"/>
  <c r="T168" i="8"/>
  <c r="W168" i="8" s="1"/>
  <c r="T180" i="8"/>
  <c r="W180" i="8" s="1"/>
  <c r="T196" i="8"/>
  <c r="W196" i="8" s="1"/>
  <c r="T212" i="8"/>
  <c r="W212" i="8" s="1"/>
  <c r="T228" i="8"/>
  <c r="W228" i="8" s="1"/>
  <c r="Y29" i="8"/>
  <c r="Z36" i="8"/>
  <c r="Z10" i="8"/>
  <c r="Z30" i="8"/>
  <c r="Z34" i="8"/>
  <c r="Z58" i="8"/>
  <c r="Z70" i="8"/>
  <c r="Z106" i="8"/>
  <c r="Z110" i="8"/>
  <c r="Y17" i="8"/>
  <c r="Z8" i="8"/>
  <c r="Z40" i="8"/>
  <c r="Z88" i="8"/>
  <c r="Z96" i="8"/>
  <c r="Z120" i="8"/>
  <c r="Z128" i="8"/>
  <c r="Q28" i="9"/>
  <c r="T276" i="9"/>
  <c r="Q244" i="9"/>
  <c r="T108" i="9"/>
  <c r="W108" i="9" s="1"/>
  <c r="AC108" i="9" s="1"/>
  <c r="Q72" i="9"/>
  <c r="Y72" i="9" s="1"/>
  <c r="Q288" i="9"/>
  <c r="Y288" i="9" s="1"/>
  <c r="T20" i="9"/>
  <c r="W20" i="9" s="1"/>
  <c r="Q88" i="9"/>
  <c r="Z88" i="9" s="1"/>
  <c r="Q152" i="9"/>
  <c r="Q196" i="9"/>
  <c r="Z196" i="9" s="1"/>
  <c r="Q260" i="9"/>
  <c r="Y260" i="9" s="1"/>
  <c r="T36" i="9"/>
  <c r="W36" i="9" s="1"/>
  <c r="AC36" i="9" s="1"/>
  <c r="T80" i="9"/>
  <c r="W80" i="9" s="1"/>
  <c r="T124" i="9"/>
  <c r="W124" i="9" s="1"/>
  <c r="AC124" i="9" s="1"/>
  <c r="T168" i="9"/>
  <c r="Q40" i="9"/>
  <c r="Z40" i="9" s="1"/>
  <c r="Q104" i="9"/>
  <c r="Z104" i="9" s="1"/>
  <c r="Q212" i="9"/>
  <c r="Z212" i="9" s="1"/>
  <c r="Q269" i="9"/>
  <c r="Z269" i="9" s="1"/>
  <c r="T96" i="9"/>
  <c r="W96" i="9" s="1"/>
  <c r="T140" i="9"/>
  <c r="W140" i="9" s="1"/>
  <c r="T184" i="9"/>
  <c r="T229" i="9"/>
  <c r="W229" i="9" s="1"/>
  <c r="AC229" i="9" s="1"/>
  <c r="T293" i="9"/>
  <c r="W293" i="9" s="1"/>
  <c r="AC293" i="9" s="1"/>
  <c r="Q12" i="9"/>
  <c r="Q56" i="9"/>
  <c r="Z56" i="9" s="1"/>
  <c r="Q120" i="9"/>
  <c r="Z120" i="9" s="1"/>
  <c r="Q228" i="9"/>
  <c r="Z228" i="9" s="1"/>
  <c r="Q272" i="9"/>
  <c r="Y272" i="9" s="1"/>
  <c r="T37" i="9"/>
  <c r="W37" i="9" s="1"/>
  <c r="AC37" i="9" s="1"/>
  <c r="T48" i="9"/>
  <c r="W48" i="9" s="1"/>
  <c r="AC48" i="9" s="1"/>
  <c r="T156" i="9"/>
  <c r="W156" i="9" s="1"/>
  <c r="T200" i="9"/>
  <c r="T292" i="9"/>
  <c r="Q16" i="9"/>
  <c r="Z16" i="9" s="1"/>
  <c r="Q32" i="9"/>
  <c r="Z32" i="9" s="1"/>
  <c r="Q44" i="9"/>
  <c r="Z44" i="9" s="1"/>
  <c r="Q60" i="9"/>
  <c r="Y60" i="9" s="1"/>
  <c r="Q76" i="9"/>
  <c r="Z76" i="9" s="1"/>
  <c r="Q92" i="9"/>
  <c r="Z92" i="9" s="1"/>
  <c r="Q172" i="9"/>
  <c r="Z172" i="9" s="1"/>
  <c r="Q188" i="9"/>
  <c r="Z188" i="9" s="1"/>
  <c r="Q232" i="9"/>
  <c r="Z232" i="9" s="1"/>
  <c r="Q248" i="9"/>
  <c r="Q264" i="9"/>
  <c r="Y264" i="9" s="1"/>
  <c r="T8" i="9"/>
  <c r="W8" i="9" s="1"/>
  <c r="AC8" i="9" s="1"/>
  <c r="T24" i="9"/>
  <c r="W24" i="9" s="1"/>
  <c r="T52" i="9"/>
  <c r="W52" i="9" s="1"/>
  <c r="AC52" i="9" s="1"/>
  <c r="T68" i="9"/>
  <c r="W68" i="9" s="1"/>
  <c r="AC68" i="9" s="1"/>
  <c r="T84" i="9"/>
  <c r="W84" i="9" s="1"/>
  <c r="AC84" i="9" s="1"/>
  <c r="T100" i="9"/>
  <c r="W100" i="9" s="1"/>
  <c r="AC100" i="9" s="1"/>
  <c r="AE100" i="9" s="1"/>
  <c r="T112" i="9"/>
  <c r="W112" i="9" s="1"/>
  <c r="AC112" i="9" s="1"/>
  <c r="T128" i="9"/>
  <c r="W128" i="9" s="1"/>
  <c r="AC128" i="9" s="1"/>
  <c r="T144" i="9"/>
  <c r="T160" i="9"/>
  <c r="W160" i="9" s="1"/>
  <c r="AC160" i="9" s="1"/>
  <c r="T204" i="9"/>
  <c r="T220" i="9"/>
  <c r="W220" i="9" s="1"/>
  <c r="AC220" i="9" s="1"/>
  <c r="T280" i="9"/>
  <c r="Q7" i="9"/>
  <c r="Z7" i="9" s="1"/>
  <c r="Q176" i="9"/>
  <c r="Y176" i="9" s="1"/>
  <c r="Q236" i="9"/>
  <c r="Z236" i="9" s="1"/>
  <c r="Q252" i="9"/>
  <c r="Z252" i="9" s="1"/>
  <c r="Q268" i="9"/>
  <c r="Y268" i="9" s="1"/>
  <c r="T116" i="9"/>
  <c r="W116" i="9" s="1"/>
  <c r="AC116" i="9" s="1"/>
  <c r="T132" i="9"/>
  <c r="W132" i="9" s="1"/>
  <c r="AC132" i="9" s="1"/>
  <c r="T148" i="9"/>
  <c r="W148" i="9" s="1"/>
  <c r="T164" i="9"/>
  <c r="W164" i="9" s="1"/>
  <c r="AC164" i="9" s="1"/>
  <c r="T192" i="9"/>
  <c r="T208" i="9"/>
  <c r="W208" i="9" s="1"/>
  <c r="AC208" i="9" s="1"/>
  <c r="T224" i="9"/>
  <c r="W224" i="9" s="1"/>
  <c r="AC224" i="9" s="1"/>
  <c r="T284" i="9"/>
  <c r="W284" i="9" s="1"/>
  <c r="AC284" i="9" s="1"/>
  <c r="Q180" i="9"/>
  <c r="Y180" i="9" s="1"/>
  <c r="Q240" i="9"/>
  <c r="Y240" i="9" s="1"/>
  <c r="Q256" i="9"/>
  <c r="Z256" i="9" s="1"/>
  <c r="T16" i="8"/>
  <c r="W16" i="8" s="1"/>
  <c r="T24" i="8"/>
  <c r="W24" i="8" s="1"/>
  <c r="T10" i="8"/>
  <c r="W10" i="8" s="1"/>
  <c r="T20" i="8"/>
  <c r="W20" i="8" s="1"/>
  <c r="T26" i="8"/>
  <c r="W26" i="8" s="1"/>
  <c r="T42" i="8"/>
  <c r="W42" i="8" s="1"/>
  <c r="T52" i="8"/>
  <c r="W52" i="8" s="1"/>
  <c r="T58" i="8"/>
  <c r="W58" i="8" s="1"/>
  <c r="T74" i="8"/>
  <c r="W74" i="8" s="1"/>
  <c r="T90" i="8"/>
  <c r="W90" i="8" s="1"/>
  <c r="T106" i="8"/>
  <c r="W106" i="8" s="1"/>
  <c r="T122" i="8"/>
  <c r="W122" i="8" s="1"/>
  <c r="T155" i="8"/>
  <c r="W155" i="8" s="1"/>
  <c r="T6" i="8"/>
  <c r="W6" i="8" s="1"/>
  <c r="T22" i="8"/>
  <c r="W22" i="8" s="1"/>
  <c r="T38" i="8"/>
  <c r="W38" i="8" s="1"/>
  <c r="T54" i="8"/>
  <c r="W54" i="8" s="1"/>
  <c r="T70" i="8"/>
  <c r="W70" i="8" s="1"/>
  <c r="T86" i="8"/>
  <c r="W86" i="8" s="1"/>
  <c r="T102" i="8"/>
  <c r="W102" i="8" s="1"/>
  <c r="T5" i="8"/>
  <c r="W5" i="8" s="1"/>
  <c r="T9" i="8"/>
  <c r="T14" i="8"/>
  <c r="W14" i="8" s="1"/>
  <c r="T17" i="8"/>
  <c r="W17" i="8" s="1"/>
  <c r="T21" i="8"/>
  <c r="W21" i="8" s="1"/>
  <c r="T25" i="8"/>
  <c r="W25" i="8" s="1"/>
  <c r="T29" i="8"/>
  <c r="W29" i="8" s="1"/>
  <c r="T33" i="8"/>
  <c r="W33" i="8" s="1"/>
  <c r="T37" i="8"/>
  <c r="W37" i="8" s="1"/>
  <c r="T41" i="8"/>
  <c r="W41" i="8" s="1"/>
  <c r="T45" i="8"/>
  <c r="W45" i="8" s="1"/>
  <c r="T49" i="8"/>
  <c r="W49" i="8" s="1"/>
  <c r="T53" i="8"/>
  <c r="W53" i="8" s="1"/>
  <c r="T57" i="8"/>
  <c r="W57" i="8" s="1"/>
  <c r="T61" i="8"/>
  <c r="W61" i="8" s="1"/>
  <c r="T108" i="8"/>
  <c r="W108" i="8" s="1"/>
  <c r="Q142" i="9"/>
  <c r="Z142" i="9" s="1"/>
  <c r="Q54" i="9"/>
  <c r="Z54" i="9" s="1"/>
  <c r="T106" i="9"/>
  <c r="W106" i="9" s="1"/>
  <c r="AC106" i="9" s="1"/>
  <c r="Q15" i="9"/>
  <c r="Q47" i="9"/>
  <c r="Z47" i="9" s="1"/>
  <c r="Q55" i="9"/>
  <c r="Y55" i="9" s="1"/>
  <c r="Q63" i="9"/>
  <c r="Z63" i="9" s="1"/>
  <c r="Q71" i="9"/>
  <c r="Z71" i="9" s="1"/>
  <c r="Q79" i="9"/>
  <c r="Z79" i="9" s="1"/>
  <c r="Q87" i="9"/>
  <c r="Z87" i="9" s="1"/>
  <c r="Q95" i="9"/>
  <c r="Z95" i="9" s="1"/>
  <c r="Q103" i="9"/>
  <c r="Z103" i="9" s="1"/>
  <c r="Q111" i="9"/>
  <c r="Z111" i="9" s="1"/>
  <c r="Q119" i="9"/>
  <c r="Z119" i="9" s="1"/>
  <c r="Q127" i="9"/>
  <c r="Z127" i="9" s="1"/>
  <c r="Q31" i="9"/>
  <c r="Z31" i="9" s="1"/>
  <c r="Q59" i="9"/>
  <c r="Z59" i="9" s="1"/>
  <c r="Q67" i="9"/>
  <c r="Z67" i="9" s="1"/>
  <c r="Q75" i="9"/>
  <c r="Y75" i="9" s="1"/>
  <c r="Q83" i="9"/>
  <c r="Z83" i="9" s="1"/>
  <c r="Q91" i="9"/>
  <c r="Z91" i="9" s="1"/>
  <c r="Q99" i="9"/>
  <c r="Z99" i="9" s="1"/>
  <c r="Q107" i="9"/>
  <c r="Z107" i="9" s="1"/>
  <c r="Q115" i="9"/>
  <c r="Z115" i="9" s="1"/>
  <c r="Q123" i="9"/>
  <c r="Z123" i="9" s="1"/>
  <c r="Q131" i="9"/>
  <c r="Z131" i="9" s="1"/>
  <c r="Q23" i="9"/>
  <c r="Z23" i="9" s="1"/>
  <c r="Q118" i="9"/>
  <c r="Z118" i="9" s="1"/>
  <c r="Q174" i="9"/>
  <c r="Z174" i="9" s="1"/>
  <c r="T138" i="9"/>
  <c r="W138" i="9" s="1"/>
  <c r="AC138" i="9" s="1"/>
  <c r="T238" i="9"/>
  <c r="W238" i="9" s="1"/>
  <c r="AC238" i="9" s="1"/>
  <c r="Q11" i="9"/>
  <c r="Z11" i="9" s="1"/>
  <c r="Q19" i="9"/>
  <c r="Z19" i="9" s="1"/>
  <c r="Q27" i="9"/>
  <c r="Z27" i="9" s="1"/>
  <c r="Q35" i="9"/>
  <c r="Z35" i="9" s="1"/>
  <c r="Q43" i="9"/>
  <c r="Z43" i="9" s="1"/>
  <c r="Q51" i="9"/>
  <c r="Z51" i="9" s="1"/>
  <c r="T14" i="9"/>
  <c r="W14" i="9" s="1"/>
  <c r="AC14" i="9" s="1"/>
  <c r="AE14" i="9" s="1"/>
  <c r="T270" i="9"/>
  <c r="W270" i="9" s="1"/>
  <c r="AC270" i="9" s="1"/>
  <c r="Q282" i="9"/>
  <c r="Z282" i="9" s="1"/>
  <c r="Q5" i="9"/>
  <c r="Z5" i="9" s="1"/>
  <c r="Q70" i="9"/>
  <c r="Z70" i="9" s="1"/>
  <c r="Q134" i="9"/>
  <c r="Y134" i="9" s="1"/>
  <c r="Q166" i="9"/>
  <c r="Z166" i="9" s="1"/>
  <c r="Q274" i="9"/>
  <c r="Z274" i="9" s="1"/>
  <c r="T130" i="9"/>
  <c r="W130" i="9" s="1"/>
  <c r="T162" i="9"/>
  <c r="W162" i="9" s="1"/>
  <c r="AC162" i="9" s="1"/>
  <c r="T230" i="9"/>
  <c r="W230" i="9" s="1"/>
  <c r="AC230" i="9" s="1"/>
  <c r="T262" i="9"/>
  <c r="W262" i="9" s="1"/>
  <c r="AC262" i="9" s="1"/>
  <c r="Q22" i="9"/>
  <c r="Q86" i="9"/>
  <c r="Z86" i="9" s="1"/>
  <c r="Q158" i="9"/>
  <c r="Z158" i="9" s="1"/>
  <c r="T30" i="9"/>
  <c r="W30" i="9" s="1"/>
  <c r="AC30" i="9" s="1"/>
  <c r="AE30" i="9" s="1"/>
  <c r="T122" i="9"/>
  <c r="W122" i="9" s="1"/>
  <c r="T154" i="9"/>
  <c r="W154" i="9" s="1"/>
  <c r="AC154" i="9" s="1"/>
  <c r="T254" i="9"/>
  <c r="T286" i="9"/>
  <c r="W286" i="9" s="1"/>
  <c r="AC286" i="9" s="1"/>
  <c r="Q38" i="9"/>
  <c r="Z38" i="9" s="1"/>
  <c r="Q102" i="9"/>
  <c r="Z102" i="9" s="1"/>
  <c r="Q150" i="9"/>
  <c r="Z150" i="9" s="1"/>
  <c r="Q182" i="9"/>
  <c r="Y182" i="9" s="1"/>
  <c r="Q290" i="9"/>
  <c r="T114" i="9"/>
  <c r="W114" i="9" s="1"/>
  <c r="AC114" i="9" s="1"/>
  <c r="T146" i="9"/>
  <c r="W146" i="9" s="1"/>
  <c r="AC146" i="9" s="1"/>
  <c r="T246" i="9"/>
  <c r="T278" i="9"/>
  <c r="Q18" i="9"/>
  <c r="Z18" i="9" s="1"/>
  <c r="Q34" i="9"/>
  <c r="Z34" i="9" s="1"/>
  <c r="Q50" i="9"/>
  <c r="Z50" i="9" s="1"/>
  <c r="Q66" i="9"/>
  <c r="Z66" i="9" s="1"/>
  <c r="Q82" i="9"/>
  <c r="Z82" i="9" s="1"/>
  <c r="Q98" i="9"/>
  <c r="Z98" i="9" s="1"/>
  <c r="Q190" i="9"/>
  <c r="Y190" i="9" s="1"/>
  <c r="Q198" i="9"/>
  <c r="Y198" i="9" s="1"/>
  <c r="Q206" i="9"/>
  <c r="Y206" i="9" s="1"/>
  <c r="Q214" i="9"/>
  <c r="Z214" i="9" s="1"/>
  <c r="Q222" i="9"/>
  <c r="Y222" i="9" s="1"/>
  <c r="T46" i="9"/>
  <c r="W46" i="9" s="1"/>
  <c r="AC46" i="9" s="1"/>
  <c r="T62" i="9"/>
  <c r="W62" i="9" s="1"/>
  <c r="AC62" i="9" s="1"/>
  <c r="T78" i="9"/>
  <c r="W78" i="9" s="1"/>
  <c r="AC78" i="9" s="1"/>
  <c r="AE78" i="9" s="1"/>
  <c r="T94" i="9"/>
  <c r="W94" i="9" s="1"/>
  <c r="AC94" i="9" s="1"/>
  <c r="T170" i="9"/>
  <c r="W170" i="9" s="1"/>
  <c r="T178" i="9"/>
  <c r="W178" i="9" s="1"/>
  <c r="AC178" i="9" s="1"/>
  <c r="T186" i="9"/>
  <c r="W186" i="9" s="1"/>
  <c r="AC186" i="9" s="1"/>
  <c r="T194" i="9"/>
  <c r="W194" i="9" s="1"/>
  <c r="AC194" i="9" s="1"/>
  <c r="T202" i="9"/>
  <c r="W202" i="9" s="1"/>
  <c r="T210" i="9"/>
  <c r="W210" i="9" s="1"/>
  <c r="AC210" i="9" s="1"/>
  <c r="T218" i="9"/>
  <c r="W218" i="9" s="1"/>
  <c r="AC218" i="9" s="1"/>
  <c r="T226" i="9"/>
  <c r="T294" i="9"/>
  <c r="W294" i="9" s="1"/>
  <c r="AC294" i="9" s="1"/>
  <c r="Q110" i="9"/>
  <c r="Y110" i="9" s="1"/>
  <c r="Q126" i="9"/>
  <c r="Z126" i="9" s="1"/>
  <c r="T10" i="9"/>
  <c r="W10" i="9" s="1"/>
  <c r="AC10" i="9" s="1"/>
  <c r="AE10" i="9" s="1"/>
  <c r="T26" i="9"/>
  <c r="W26" i="9" s="1"/>
  <c r="T234" i="9"/>
  <c r="W234" i="9" s="1"/>
  <c r="AC234" i="9" s="1"/>
  <c r="T242" i="9"/>
  <c r="W242" i="9" s="1"/>
  <c r="AC242" i="9" s="1"/>
  <c r="T250" i="9"/>
  <c r="W250" i="9" s="1"/>
  <c r="AC250" i="9" s="1"/>
  <c r="T258" i="9"/>
  <c r="W258" i="9" s="1"/>
  <c r="AC258" i="9" s="1"/>
  <c r="T266" i="9"/>
  <c r="W266" i="9" s="1"/>
  <c r="AC266" i="9" s="1"/>
  <c r="Q42" i="9"/>
  <c r="Z42" i="9" s="1"/>
  <c r="Q58" i="9"/>
  <c r="Z58" i="9" s="1"/>
  <c r="Q74" i="9"/>
  <c r="Y74" i="9" s="1"/>
  <c r="Q90" i="9"/>
  <c r="Z90" i="9" s="1"/>
  <c r="Q141" i="9"/>
  <c r="Y141" i="9" s="1"/>
  <c r="Q221" i="9"/>
  <c r="Y221" i="9" s="1"/>
  <c r="Q285" i="9"/>
  <c r="Y285" i="9" s="1"/>
  <c r="T53" i="9"/>
  <c r="W53" i="9" s="1"/>
  <c r="AC53" i="9" s="1"/>
  <c r="T117" i="9"/>
  <c r="W117" i="9" s="1"/>
  <c r="AC117" i="9" s="1"/>
  <c r="T181" i="9"/>
  <c r="W181" i="9" s="1"/>
  <c r="AC181" i="9" s="1"/>
  <c r="T245" i="9"/>
  <c r="W245" i="9" s="1"/>
  <c r="AC245" i="9" s="1"/>
  <c r="Q157" i="9"/>
  <c r="Y157" i="9" s="1"/>
  <c r="Q237" i="9"/>
  <c r="T69" i="9"/>
  <c r="W69" i="9" s="1"/>
  <c r="AC69" i="9" s="1"/>
  <c r="T133" i="9"/>
  <c r="W133" i="9" s="1"/>
  <c r="AC133" i="9" s="1"/>
  <c r="T197" i="9"/>
  <c r="T261" i="9"/>
  <c r="W261" i="9" s="1"/>
  <c r="AC261" i="9" s="1"/>
  <c r="Q173" i="9"/>
  <c r="Z173" i="9" s="1"/>
  <c r="Q253" i="9"/>
  <c r="Y253" i="9" s="1"/>
  <c r="T21" i="9"/>
  <c r="W21" i="9" s="1"/>
  <c r="AC21" i="9" s="1"/>
  <c r="T85" i="9"/>
  <c r="W85" i="9" s="1"/>
  <c r="T149" i="9"/>
  <c r="W149" i="9" s="1"/>
  <c r="AC149" i="9" s="1"/>
  <c r="T213" i="9"/>
  <c r="T277" i="9"/>
  <c r="W277" i="9" s="1"/>
  <c r="AC277" i="9" s="1"/>
  <c r="Z38" i="8"/>
  <c r="Z98" i="8"/>
  <c r="Z118" i="8"/>
  <c r="Q137" i="9"/>
  <c r="Z137" i="9" s="1"/>
  <c r="Q153" i="9"/>
  <c r="Y153" i="9" s="1"/>
  <c r="Q169" i="9"/>
  <c r="Y169" i="9" s="1"/>
  <c r="Q185" i="9"/>
  <c r="Y185" i="9" s="1"/>
  <c r="Q201" i="9"/>
  <c r="Z201" i="9" s="1"/>
  <c r="Q217" i="9"/>
  <c r="Y217" i="9" s="1"/>
  <c r="Q233" i="9"/>
  <c r="Z233" i="9" s="1"/>
  <c r="Q249" i="9"/>
  <c r="Z249" i="9" s="1"/>
  <c r="Q265" i="9"/>
  <c r="Y265" i="9" s="1"/>
  <c r="Q281" i="9"/>
  <c r="Y281" i="9" s="1"/>
  <c r="T17" i="9"/>
  <c r="W17" i="9" s="1"/>
  <c r="AC17" i="9" s="1"/>
  <c r="AE17" i="9" s="1"/>
  <c r="T33" i="9"/>
  <c r="W33" i="9" s="1"/>
  <c r="AC33" i="9" s="1"/>
  <c r="T49" i="9"/>
  <c r="W49" i="9" s="1"/>
  <c r="AC49" i="9" s="1"/>
  <c r="T65" i="9"/>
  <c r="W65" i="9" s="1"/>
  <c r="AC65" i="9" s="1"/>
  <c r="T81" i="9"/>
  <c r="W81" i="9" s="1"/>
  <c r="AC81" i="9" s="1"/>
  <c r="T97" i="9"/>
  <c r="W97" i="9" s="1"/>
  <c r="AC97" i="9" s="1"/>
  <c r="T113" i="9"/>
  <c r="W113" i="9" s="1"/>
  <c r="AC113" i="9" s="1"/>
  <c r="T129" i="9"/>
  <c r="W129" i="9" s="1"/>
  <c r="AC129" i="9" s="1"/>
  <c r="T145" i="9"/>
  <c r="W145" i="9" s="1"/>
  <c r="AC145" i="9" s="1"/>
  <c r="T161" i="9"/>
  <c r="W161" i="9" s="1"/>
  <c r="AC161" i="9" s="1"/>
  <c r="T177" i="9"/>
  <c r="W177" i="9" s="1"/>
  <c r="AC177" i="9" s="1"/>
  <c r="T193" i="9"/>
  <c r="W193" i="9" s="1"/>
  <c r="AC193" i="9" s="1"/>
  <c r="T209" i="9"/>
  <c r="T225" i="9"/>
  <c r="W225" i="9" s="1"/>
  <c r="AC225" i="9" s="1"/>
  <c r="T241" i="9"/>
  <c r="T257" i="9"/>
  <c r="W257" i="9" s="1"/>
  <c r="AC257" i="9" s="1"/>
  <c r="T273" i="9"/>
  <c r="W273" i="9" s="1"/>
  <c r="AC273" i="9" s="1"/>
  <c r="T289" i="9"/>
  <c r="W289" i="9" s="1"/>
  <c r="AC289" i="9" s="1"/>
  <c r="Q9" i="9"/>
  <c r="Y9" i="9" s="1"/>
  <c r="Q13" i="9"/>
  <c r="Z13" i="9" s="1"/>
  <c r="Q25" i="9"/>
  <c r="Z25" i="9" s="1"/>
  <c r="Q29" i="9"/>
  <c r="Z29" i="9" s="1"/>
  <c r="Q41" i="9"/>
  <c r="Z41" i="9" s="1"/>
  <c r="Q45" i="9"/>
  <c r="Z45" i="9" s="1"/>
  <c r="Q57" i="9"/>
  <c r="Z57" i="9" s="1"/>
  <c r="Q61" i="9"/>
  <c r="Z61" i="9" s="1"/>
  <c r="Q73" i="9"/>
  <c r="Z73" i="9" s="1"/>
  <c r="Q77" i="9"/>
  <c r="Z77" i="9" s="1"/>
  <c r="Q89" i="9"/>
  <c r="Z89" i="9" s="1"/>
  <c r="Q93" i="9"/>
  <c r="Z93" i="9" s="1"/>
  <c r="Q105" i="9"/>
  <c r="Z105" i="9" s="1"/>
  <c r="Q109" i="9"/>
  <c r="Z109" i="9" s="1"/>
  <c r="Q121" i="9"/>
  <c r="Y121" i="9" s="1"/>
  <c r="Q125" i="9"/>
  <c r="Z125" i="9" s="1"/>
  <c r="T6" i="9"/>
  <c r="W6" i="9" s="1"/>
  <c r="AC6" i="9" s="1"/>
  <c r="T205" i="9"/>
  <c r="W205" i="9" s="1"/>
  <c r="AC205" i="9" s="1"/>
  <c r="T163" i="9"/>
  <c r="W163" i="9" s="1"/>
  <c r="AC163" i="9" s="1"/>
  <c r="T167" i="9"/>
  <c r="W167" i="9" s="1"/>
  <c r="AC167" i="9" s="1"/>
  <c r="T187" i="9"/>
  <c r="T143" i="9"/>
  <c r="W143" i="9" s="1"/>
  <c r="AC143" i="9" s="1"/>
  <c r="Q143" i="9"/>
  <c r="Z143" i="9" s="1"/>
  <c r="T155" i="9"/>
  <c r="W155" i="9" s="1"/>
  <c r="AC155" i="9" s="1"/>
  <c r="Q155" i="9"/>
  <c r="Y155" i="9" s="1"/>
  <c r="T159" i="9"/>
  <c r="W159" i="9" s="1"/>
  <c r="AC159" i="9" s="1"/>
  <c r="Q159" i="9"/>
  <c r="Z159" i="9" s="1"/>
  <c r="T171" i="9"/>
  <c r="W171" i="9" s="1"/>
  <c r="AC171" i="9" s="1"/>
  <c r="Q171" i="9"/>
  <c r="Y171" i="9" s="1"/>
  <c r="T175" i="9"/>
  <c r="W175" i="9" s="1"/>
  <c r="AC175" i="9" s="1"/>
  <c r="Q175" i="9"/>
  <c r="Z175" i="9" s="1"/>
  <c r="T179" i="9"/>
  <c r="W179" i="9" s="1"/>
  <c r="AC179" i="9" s="1"/>
  <c r="Q179" i="9"/>
  <c r="Y179" i="9" s="1"/>
  <c r="T183" i="9"/>
  <c r="W183" i="9" s="1"/>
  <c r="AC183" i="9" s="1"/>
  <c r="Q183" i="9"/>
  <c r="Y183" i="9" s="1"/>
  <c r="T191" i="9"/>
  <c r="W191" i="9" s="1"/>
  <c r="AC191" i="9" s="1"/>
  <c r="Q191" i="9"/>
  <c r="Z191" i="9" s="1"/>
  <c r="T211" i="9"/>
  <c r="W211" i="9" s="1"/>
  <c r="AC211" i="9" s="1"/>
  <c r="Q211" i="9"/>
  <c r="Z211" i="9" s="1"/>
  <c r="T227" i="9"/>
  <c r="W227" i="9" s="1"/>
  <c r="AC227" i="9" s="1"/>
  <c r="Q227" i="9"/>
  <c r="Y227" i="9" s="1"/>
  <c r="T235" i="9"/>
  <c r="Q235" i="9"/>
  <c r="Z235" i="9" s="1"/>
  <c r="T243" i="9"/>
  <c r="Q243" i="9"/>
  <c r="Z243" i="9" s="1"/>
  <c r="T247" i="9"/>
  <c r="W247" i="9" s="1"/>
  <c r="AC247" i="9" s="1"/>
  <c r="Q247" i="9"/>
  <c r="Z247" i="9" s="1"/>
  <c r="T259" i="9"/>
  <c r="W259" i="9" s="1"/>
  <c r="AC259" i="9" s="1"/>
  <c r="Q259" i="9"/>
  <c r="Z259" i="9" s="1"/>
  <c r="T267" i="9"/>
  <c r="W267" i="9" s="1"/>
  <c r="AC267" i="9" s="1"/>
  <c r="Q267" i="9"/>
  <c r="Y267" i="9" s="1"/>
  <c r="T275" i="9"/>
  <c r="W275" i="9" s="1"/>
  <c r="AC275" i="9" s="1"/>
  <c r="Q275" i="9"/>
  <c r="Z275" i="9" s="1"/>
  <c r="T291" i="9"/>
  <c r="W291" i="9" s="1"/>
  <c r="AC291" i="9" s="1"/>
  <c r="Q291" i="9"/>
  <c r="Y291" i="9" s="1"/>
  <c r="T203" i="9"/>
  <c r="W203" i="9" s="1"/>
  <c r="AC203" i="9" s="1"/>
  <c r="T139" i="9"/>
  <c r="W139" i="9" s="1"/>
  <c r="AC139" i="9" s="1"/>
  <c r="Q139" i="9"/>
  <c r="Y139" i="9" s="1"/>
  <c r="T147" i="9"/>
  <c r="W147" i="9" s="1"/>
  <c r="AC147" i="9" s="1"/>
  <c r="Q147" i="9"/>
  <c r="Z147" i="9" s="1"/>
  <c r="T151" i="9"/>
  <c r="W151" i="9" s="1"/>
  <c r="AC151" i="9" s="1"/>
  <c r="Q151" i="9"/>
  <c r="Z151" i="9" s="1"/>
  <c r="T195" i="9"/>
  <c r="W195" i="9" s="1"/>
  <c r="AC195" i="9" s="1"/>
  <c r="Q195" i="9"/>
  <c r="Z195" i="9" s="1"/>
  <c r="T199" i="9"/>
  <c r="Q199" i="9"/>
  <c r="Z199" i="9" s="1"/>
  <c r="T207" i="9"/>
  <c r="W207" i="9" s="1"/>
  <c r="AC207" i="9" s="1"/>
  <c r="Q207" i="9"/>
  <c r="Z207" i="9" s="1"/>
  <c r="T215" i="9"/>
  <c r="Q215" i="9"/>
  <c r="Z215" i="9" s="1"/>
  <c r="T223" i="9"/>
  <c r="W223" i="9" s="1"/>
  <c r="AC223" i="9" s="1"/>
  <c r="Q223" i="9"/>
  <c r="Z223" i="9" s="1"/>
  <c r="T231" i="9"/>
  <c r="Q231" i="9"/>
  <c r="Z231" i="9" s="1"/>
  <c r="T239" i="9"/>
  <c r="Q239" i="9"/>
  <c r="Z239" i="9" s="1"/>
  <c r="T251" i="9"/>
  <c r="W251" i="9" s="1"/>
  <c r="AC251" i="9" s="1"/>
  <c r="Q251" i="9"/>
  <c r="Z251" i="9" s="1"/>
  <c r="T255" i="9"/>
  <c r="W255" i="9" s="1"/>
  <c r="AC255" i="9" s="1"/>
  <c r="Q255" i="9"/>
  <c r="Y255" i="9" s="1"/>
  <c r="T263" i="9"/>
  <c r="W263" i="9" s="1"/>
  <c r="AC263" i="9" s="1"/>
  <c r="Q263" i="9"/>
  <c r="Z263" i="9" s="1"/>
  <c r="T271" i="9"/>
  <c r="W271" i="9" s="1"/>
  <c r="AC271" i="9" s="1"/>
  <c r="Q271" i="9"/>
  <c r="Y271" i="9" s="1"/>
  <c r="T279" i="9"/>
  <c r="W279" i="9" s="1"/>
  <c r="AC279" i="9" s="1"/>
  <c r="Q279" i="9"/>
  <c r="Z279" i="9" s="1"/>
  <c r="T283" i="9"/>
  <c r="W283" i="9" s="1"/>
  <c r="AC283" i="9" s="1"/>
  <c r="Q283" i="9"/>
  <c r="Y283" i="9" s="1"/>
  <c r="T219" i="9"/>
  <c r="W219" i="9" s="1"/>
  <c r="AC219" i="9" s="1"/>
  <c r="T287" i="9"/>
  <c r="W287" i="9" s="1"/>
  <c r="AC287" i="9" s="1"/>
  <c r="Q287" i="9"/>
  <c r="Y287" i="9" s="1"/>
  <c r="T135" i="9"/>
  <c r="W135" i="9" s="1"/>
  <c r="AC135" i="9" s="1"/>
  <c r="X229" i="9"/>
  <c r="X224" i="9"/>
  <c r="X226" i="9"/>
  <c r="X235" i="9"/>
  <c r="X244" i="9"/>
  <c r="X236" i="9"/>
  <c r="X230" i="9"/>
  <c r="X227" i="9"/>
  <c r="X221" i="9"/>
  <c r="X217" i="9"/>
  <c r="X213" i="9"/>
  <c r="X209" i="9"/>
  <c r="X205" i="9"/>
  <c r="X201" i="9"/>
  <c r="X197" i="9"/>
  <c r="X193" i="9"/>
  <c r="X189" i="9"/>
  <c r="X185" i="9"/>
  <c r="X181" i="9"/>
  <c r="X177" i="9"/>
  <c r="X169" i="9"/>
  <c r="X161" i="9"/>
  <c r="X153" i="9"/>
  <c r="X145" i="9"/>
  <c r="X239" i="9"/>
  <c r="X231" i="9"/>
  <c r="X228" i="9"/>
  <c r="X222" i="9"/>
  <c r="X218" i="9"/>
  <c r="X214" i="9"/>
  <c r="X210" i="9"/>
  <c r="X206" i="9"/>
  <c r="X202" i="9"/>
  <c r="X198" i="9"/>
  <c r="X194" i="9"/>
  <c r="X190" i="9"/>
  <c r="X186" i="9"/>
  <c r="X182" i="9"/>
  <c r="X178" i="9"/>
  <c r="X172" i="9"/>
  <c r="X164" i="9"/>
  <c r="X156" i="9"/>
  <c r="X148" i="9"/>
  <c r="X140" i="9"/>
  <c r="X240" i="9"/>
  <c r="X232" i="9"/>
  <c r="X223" i="9"/>
  <c r="X219" i="9"/>
  <c r="X215" i="9"/>
  <c r="X211" i="9"/>
  <c r="X207" i="9"/>
  <c r="X203" i="9"/>
  <c r="X199" i="9"/>
  <c r="X195" i="9"/>
  <c r="X191" i="9"/>
  <c r="X187" i="9"/>
  <c r="X183" i="9"/>
  <c r="X179" i="9"/>
  <c r="X173" i="9"/>
  <c r="X165" i="9"/>
  <c r="X157" i="9"/>
  <c r="X149" i="9"/>
  <c r="X141" i="9"/>
  <c r="X143" i="9"/>
  <c r="X146" i="9"/>
  <c r="X151" i="9"/>
  <c r="W153" i="9"/>
  <c r="AC153" i="9" s="1"/>
  <c r="X154" i="9"/>
  <c r="X159" i="9"/>
  <c r="X162" i="9"/>
  <c r="X167" i="9"/>
  <c r="W169" i="9"/>
  <c r="AC169" i="9" s="1"/>
  <c r="X170" i="9"/>
  <c r="X175" i="9"/>
  <c r="W185" i="9"/>
  <c r="AC185" i="9" s="1"/>
  <c r="W189" i="9"/>
  <c r="AC189" i="9" s="1"/>
  <c r="W201" i="9"/>
  <c r="AC201" i="9" s="1"/>
  <c r="W217" i="9"/>
  <c r="AC217" i="9" s="1"/>
  <c r="W221" i="9"/>
  <c r="AC221" i="9" s="1"/>
  <c r="X234" i="9"/>
  <c r="W236" i="9"/>
  <c r="AC236" i="9" s="1"/>
  <c r="X237" i="9"/>
  <c r="X242" i="9"/>
  <c r="W244" i="9"/>
  <c r="AC244" i="9" s="1"/>
  <c r="X245" i="9"/>
  <c r="X247" i="9"/>
  <c r="X249" i="9"/>
  <c r="X251" i="9"/>
  <c r="X253" i="9"/>
  <c r="X255" i="9"/>
  <c r="X257" i="9"/>
  <c r="X259" i="9"/>
  <c r="X261" i="9"/>
  <c r="X263" i="9"/>
  <c r="X265" i="9"/>
  <c r="X267" i="9"/>
  <c r="X269" i="9"/>
  <c r="X271" i="9"/>
  <c r="X273" i="9"/>
  <c r="X275" i="9"/>
  <c r="X277" i="9"/>
  <c r="X279" i="9"/>
  <c r="X281" i="9"/>
  <c r="X283" i="9"/>
  <c r="X285" i="9"/>
  <c r="X287" i="9"/>
  <c r="X289" i="9"/>
  <c r="X291" i="9"/>
  <c r="X293" i="9"/>
  <c r="X295" i="9"/>
  <c r="X297" i="9"/>
  <c r="X299" i="9"/>
  <c r="X301" i="9"/>
  <c r="X303" i="9"/>
  <c r="X305" i="9"/>
  <c r="X307" i="9"/>
  <c r="W142" i="9"/>
  <c r="AC142" i="9" s="1"/>
  <c r="W144" i="9"/>
  <c r="AC144" i="9" s="1"/>
  <c r="W150" i="9"/>
  <c r="AC150" i="9" s="1"/>
  <c r="W152" i="9"/>
  <c r="W158" i="9"/>
  <c r="AC158" i="9" s="1"/>
  <c r="W166" i="9"/>
  <c r="AC166" i="9" s="1"/>
  <c r="W174" i="9"/>
  <c r="AC174" i="9" s="1"/>
  <c r="W176" i="9"/>
  <c r="AC176" i="9" s="1"/>
  <c r="W180" i="9"/>
  <c r="AC180" i="9" s="1"/>
  <c r="W184" i="9"/>
  <c r="AC184" i="9" s="1"/>
  <c r="W188" i="9"/>
  <c r="AC188" i="9" s="1"/>
  <c r="W196" i="9"/>
  <c r="AC196" i="9" s="1"/>
  <c r="W200" i="9"/>
  <c r="AC200" i="9" s="1"/>
  <c r="W204" i="9"/>
  <c r="AC204" i="9" s="1"/>
  <c r="W212" i="9"/>
  <c r="AC212" i="9" s="1"/>
  <c r="W216" i="9"/>
  <c r="AC216" i="9" s="1"/>
  <c r="X225" i="9"/>
  <c r="W233" i="9"/>
  <c r="AC233" i="9" s="1"/>
  <c r="W248" i="9"/>
  <c r="AC248" i="9" s="1"/>
  <c r="W252" i="9"/>
  <c r="AC252" i="9" s="1"/>
  <c r="W256" i="9"/>
  <c r="AC256" i="9" s="1"/>
  <c r="W260" i="9"/>
  <c r="AC260" i="9" s="1"/>
  <c r="W264" i="9"/>
  <c r="AC264" i="9" s="1"/>
  <c r="W268" i="9"/>
  <c r="AC268" i="9" s="1"/>
  <c r="W272" i="9"/>
  <c r="AC272" i="9" s="1"/>
  <c r="W274" i="9"/>
  <c r="AC274" i="9" s="1"/>
  <c r="W276" i="9"/>
  <c r="AC276" i="9" s="1"/>
  <c r="W280" i="9"/>
  <c r="AC280" i="9" s="1"/>
  <c r="W282" i="9"/>
  <c r="AC282" i="9" s="1"/>
  <c r="W288" i="9"/>
  <c r="AC288" i="9" s="1"/>
  <c r="W290" i="9"/>
  <c r="AC290" i="9" s="1"/>
  <c r="W292" i="9"/>
  <c r="AC292" i="9" s="1"/>
  <c r="W296" i="9"/>
  <c r="AC296" i="9" s="1"/>
  <c r="W298" i="9"/>
  <c r="AA298" i="9" s="1"/>
  <c r="AB298" i="9" s="1"/>
  <c r="W300" i="9"/>
  <c r="AC300" i="9" s="1"/>
  <c r="W302" i="9"/>
  <c r="AA302" i="9" s="1"/>
  <c r="AB302" i="9" s="1"/>
  <c r="W304" i="9"/>
  <c r="AC304" i="9" s="1"/>
  <c r="W306" i="9"/>
  <c r="AA306" i="9" s="1"/>
  <c r="AB306" i="9" s="1"/>
  <c r="W308" i="9"/>
  <c r="AC308" i="9" s="1"/>
  <c r="W141" i="9"/>
  <c r="AC141" i="9" s="1"/>
  <c r="X142" i="9"/>
  <c r="X147" i="9"/>
  <c r="X150" i="9"/>
  <c r="X155" i="9"/>
  <c r="W157" i="9"/>
  <c r="AC157" i="9" s="1"/>
  <c r="X158" i="9"/>
  <c r="X163" i="9"/>
  <c r="W165" i="9"/>
  <c r="AC165" i="9" s="1"/>
  <c r="X166" i="9"/>
  <c r="X171" i="9"/>
  <c r="W173" i="9"/>
  <c r="AC173" i="9" s="1"/>
  <c r="X174" i="9"/>
  <c r="W232" i="9"/>
  <c r="AC232" i="9" s="1"/>
  <c r="X233" i="9"/>
  <c r="X238" i="9"/>
  <c r="W240" i="9"/>
  <c r="AC240" i="9" s="1"/>
  <c r="X241" i="9"/>
  <c r="X246" i="9"/>
  <c r="X248" i="9"/>
  <c r="X250" i="9"/>
  <c r="X252" i="9"/>
  <c r="X254" i="9"/>
  <c r="X256" i="9"/>
  <c r="X258" i="9"/>
  <c r="X260" i="9"/>
  <c r="X262" i="9"/>
  <c r="X264" i="9"/>
  <c r="X266" i="9"/>
  <c r="X268" i="9"/>
  <c r="X270" i="9"/>
  <c r="X272" i="9"/>
  <c r="X274" i="9"/>
  <c r="X276" i="9"/>
  <c r="X278" i="9"/>
  <c r="X280" i="9"/>
  <c r="X282" i="9"/>
  <c r="X284" i="9"/>
  <c r="X286" i="9"/>
  <c r="X288" i="9"/>
  <c r="X290" i="9"/>
  <c r="X292" i="9"/>
  <c r="X294" i="9"/>
  <c r="X296" i="9"/>
  <c r="X298" i="9"/>
  <c r="X300" i="9"/>
  <c r="X302" i="9"/>
  <c r="X304" i="9"/>
  <c r="X306" i="9"/>
  <c r="X308" i="9"/>
  <c r="AC45" i="9"/>
  <c r="AC54" i="9"/>
  <c r="AC60" i="9"/>
  <c r="AC76" i="9"/>
  <c r="AC88" i="9"/>
  <c r="AE88" i="9" s="1"/>
  <c r="AC93" i="9"/>
  <c r="AC105" i="9"/>
  <c r="AE105" i="9" s="1"/>
  <c r="AC109" i="9"/>
  <c r="AE109" i="9" s="1"/>
  <c r="AC120" i="9"/>
  <c r="AC182" i="9"/>
  <c r="AC190" i="9"/>
  <c r="AC40" i="9"/>
  <c r="AC104" i="9"/>
  <c r="AC22" i="9"/>
  <c r="AC38" i="9"/>
  <c r="AC41" i="9"/>
  <c r="AC42" i="9"/>
  <c r="AC50" i="9"/>
  <c r="AE50" i="9" s="1"/>
  <c r="AC56" i="9"/>
  <c r="AC61" i="9"/>
  <c r="AE61" i="9" s="1"/>
  <c r="AC77" i="9"/>
  <c r="AC86" i="9"/>
  <c r="AE86" i="9" s="1"/>
  <c r="AC89" i="9"/>
  <c r="AC90" i="9"/>
  <c r="AE90" i="9" s="1"/>
  <c r="AC102" i="9"/>
  <c r="AC110" i="9"/>
  <c r="AC118" i="9"/>
  <c r="AC121" i="9"/>
  <c r="AC136" i="9"/>
  <c r="AC140" i="9"/>
  <c r="AC170" i="9"/>
  <c r="AC198" i="9"/>
  <c r="AC9" i="9"/>
  <c r="AE9" i="9" s="1"/>
  <c r="AC44" i="9"/>
  <c r="AC64" i="9"/>
  <c r="AC73" i="9"/>
  <c r="AC80" i="9"/>
  <c r="AC98" i="9"/>
  <c r="Q27" i="8"/>
  <c r="Q7" i="8"/>
  <c r="Q15" i="8"/>
  <c r="Q19" i="8"/>
  <c r="Q43" i="8"/>
  <c r="Q23" i="8"/>
  <c r="Q31" i="8"/>
  <c r="Q35" i="8"/>
  <c r="Q39" i="8"/>
  <c r="Q47" i="8"/>
  <c r="Q51" i="8"/>
  <c r="Q55" i="8"/>
  <c r="Q172" i="8"/>
  <c r="Q59" i="8"/>
  <c r="Q11" i="8"/>
  <c r="Q134" i="8"/>
  <c r="Q138" i="8"/>
  <c r="Q142" i="8"/>
  <c r="Q146" i="8"/>
  <c r="Q150" i="8"/>
  <c r="Q154" i="8"/>
  <c r="Q158" i="8"/>
  <c r="Q162" i="8"/>
  <c r="Q166" i="8"/>
  <c r="Q170" i="8"/>
  <c r="Q174" i="8"/>
  <c r="Q178" i="8"/>
  <c r="Q182" i="8"/>
  <c r="Q186" i="8"/>
  <c r="Q190" i="8"/>
  <c r="Q65" i="8"/>
  <c r="Q69" i="8"/>
  <c r="Q73" i="8"/>
  <c r="Q77" i="8"/>
  <c r="Q81" i="8"/>
  <c r="Q85" i="8"/>
  <c r="Q89" i="8"/>
  <c r="Q93" i="8"/>
  <c r="Q97" i="8"/>
  <c r="Q101" i="8"/>
  <c r="Q105" i="8"/>
  <c r="Q109" i="8"/>
  <c r="Q113" i="8"/>
  <c r="Q117" i="8"/>
  <c r="Q121" i="8"/>
  <c r="Q125" i="8"/>
  <c r="Q129" i="8"/>
  <c r="Q133" i="8"/>
  <c r="Q137" i="8"/>
  <c r="Q141" i="8"/>
  <c r="Q145" i="8"/>
  <c r="Q149" i="8"/>
  <c r="Q153" i="8"/>
  <c r="Q157" i="8"/>
  <c r="Q161" i="8"/>
  <c r="Q165" i="8"/>
  <c r="Q169" i="8"/>
  <c r="Q173" i="8"/>
  <c r="Q177" i="8"/>
  <c r="Q181" i="8"/>
  <c r="Q185" i="8"/>
  <c r="Q189" i="8"/>
  <c r="Q193" i="8"/>
  <c r="Q197" i="8"/>
  <c r="Q201" i="8"/>
  <c r="Q205" i="8"/>
  <c r="Q209" i="8"/>
  <c r="Q213" i="8"/>
  <c r="Q217" i="8"/>
  <c r="Q221" i="8"/>
  <c r="Q225" i="8"/>
  <c r="Q229" i="8"/>
  <c r="Q233" i="8"/>
  <c r="Q237" i="8"/>
  <c r="Q241" i="8"/>
  <c r="Q245" i="8"/>
  <c r="Q249" i="8"/>
  <c r="Q253" i="8"/>
  <c r="Q257" i="8"/>
  <c r="Q261" i="8"/>
  <c r="Q265" i="8"/>
  <c r="Q269" i="8"/>
  <c r="Y269" i="8" s="1"/>
  <c r="Q273" i="8"/>
  <c r="Q277" i="8"/>
  <c r="Q280" i="8"/>
  <c r="Q284" i="8"/>
  <c r="Q289" i="8"/>
  <c r="Q293" i="8"/>
  <c r="X6" i="8"/>
  <c r="X8" i="8"/>
  <c r="X10" i="8"/>
  <c r="X12" i="8"/>
  <c r="X13" i="8"/>
  <c r="Q194" i="8"/>
  <c r="Q198" i="8"/>
  <c r="Q202" i="8"/>
  <c r="Q206" i="8"/>
  <c r="Q210" i="8"/>
  <c r="Q214" i="8"/>
  <c r="Q218" i="8"/>
  <c r="Q222" i="8"/>
  <c r="Q226" i="8"/>
  <c r="Q230" i="8"/>
  <c r="Q234" i="8"/>
  <c r="Q238" i="8"/>
  <c r="Q242" i="8"/>
  <c r="Q246" i="8"/>
  <c r="Q250" i="8"/>
  <c r="Q254" i="8"/>
  <c r="Q258" i="8"/>
  <c r="Q262" i="8"/>
  <c r="Q266" i="8"/>
  <c r="Q270" i="8"/>
  <c r="Q274" i="8"/>
  <c r="Q285" i="8"/>
  <c r="Q281" i="8"/>
  <c r="Q286" i="8"/>
  <c r="Q290" i="8"/>
  <c r="Q294" i="8"/>
  <c r="W7" i="8"/>
  <c r="W9" i="8"/>
  <c r="W11" i="8"/>
  <c r="W15" i="8"/>
  <c r="W19" i="8"/>
  <c r="W23" i="8"/>
  <c r="W27" i="8"/>
  <c r="W31" i="8"/>
  <c r="W35" i="8"/>
  <c r="W39" i="8"/>
  <c r="W43" i="8"/>
  <c r="W47" i="8"/>
  <c r="W51" i="8"/>
  <c r="W55" i="8"/>
  <c r="W59" i="8"/>
  <c r="W63" i="8"/>
  <c r="W65" i="8"/>
  <c r="W67" i="8"/>
  <c r="W69" i="8"/>
  <c r="W71" i="8"/>
  <c r="W73" i="8"/>
  <c r="W75" i="8"/>
  <c r="W77" i="8"/>
  <c r="W79" i="8"/>
  <c r="W81" i="8"/>
  <c r="W83" i="8"/>
  <c r="W85" i="8"/>
  <c r="W87" i="8"/>
  <c r="W89" i="8"/>
  <c r="W91" i="8"/>
  <c r="W93" i="8"/>
  <c r="W95" i="8"/>
  <c r="W97" i="8"/>
  <c r="W99" i="8"/>
  <c r="W101" i="8"/>
  <c r="W103" i="8"/>
  <c r="W105" i="8"/>
  <c r="W107" i="8"/>
  <c r="W109" i="8"/>
  <c r="W111" i="8"/>
  <c r="W113" i="8"/>
  <c r="W115" i="8"/>
  <c r="W117" i="8"/>
  <c r="W119" i="8"/>
  <c r="W121" i="8"/>
  <c r="W139" i="8"/>
  <c r="Q63" i="8"/>
  <c r="Q67" i="8"/>
  <c r="Q71" i="8"/>
  <c r="Q75" i="8"/>
  <c r="Q79" i="8"/>
  <c r="Q83" i="8"/>
  <c r="Q87" i="8"/>
  <c r="Q91" i="8"/>
  <c r="Q95" i="8"/>
  <c r="Q99" i="8"/>
  <c r="Q103" i="8"/>
  <c r="Q107" i="8"/>
  <c r="Q111" i="8"/>
  <c r="Q115" i="8"/>
  <c r="Q119" i="8"/>
  <c r="Q123" i="8"/>
  <c r="Q127" i="8"/>
  <c r="Q131" i="8"/>
  <c r="Q135" i="8"/>
  <c r="Q139" i="8"/>
  <c r="Q143" i="8"/>
  <c r="Q147" i="8"/>
  <c r="Q151" i="8"/>
  <c r="Q156" i="8"/>
  <c r="Q159" i="8"/>
  <c r="Q163" i="8"/>
  <c r="Q167" i="8"/>
  <c r="Q171" i="8"/>
  <c r="Q175" i="8"/>
  <c r="Q179" i="8"/>
  <c r="Q183" i="8"/>
  <c r="Q187" i="8"/>
  <c r="Q191" i="8"/>
  <c r="Q195" i="8"/>
  <c r="Q199" i="8"/>
  <c r="Q203" i="8"/>
  <c r="Q207" i="8"/>
  <c r="Q211" i="8"/>
  <c r="Q215" i="8"/>
  <c r="Q219" i="8"/>
  <c r="Q223" i="8"/>
  <c r="Q227" i="8"/>
  <c r="Q231" i="8"/>
  <c r="Q235" i="8"/>
  <c r="Q239" i="8"/>
  <c r="Q243" i="8"/>
  <c r="Q247" i="8"/>
  <c r="Q251" i="8"/>
  <c r="Q255" i="8"/>
  <c r="Q259" i="8"/>
  <c r="Q263" i="8"/>
  <c r="Q267" i="8"/>
  <c r="Q271" i="8"/>
  <c r="Q275" i="8"/>
  <c r="Q278" i="8"/>
  <c r="Q282" i="8"/>
  <c r="Q287" i="8"/>
  <c r="Q291" i="8"/>
  <c r="X7" i="8"/>
  <c r="X9" i="8"/>
  <c r="X11" i="8"/>
  <c r="X14" i="8"/>
  <c r="X15" i="8"/>
  <c r="X17" i="8"/>
  <c r="X19" i="8"/>
  <c r="X21" i="8"/>
  <c r="Y36" i="9"/>
  <c r="AA36" i="9" s="1"/>
  <c r="Y78" i="9"/>
  <c r="AA78" i="9" s="1"/>
  <c r="AB78" i="9" s="1"/>
  <c r="Y286" i="9"/>
  <c r="Y220" i="9"/>
  <c r="Y266" i="9"/>
  <c r="Z205" i="9"/>
  <c r="Z226" i="9"/>
  <c r="Z230" i="9"/>
  <c r="Z246" i="9"/>
  <c r="Y254" i="9"/>
  <c r="Y261" i="9"/>
  <c r="AC265" i="9"/>
  <c r="Z273" i="9"/>
  <c r="Z280" i="9"/>
  <c r="Y293" i="9"/>
  <c r="Z200" i="9"/>
  <c r="Z213" i="9"/>
  <c r="Z237" i="9"/>
  <c r="Z248" i="9"/>
  <c r="Y262" i="9"/>
  <c r="AC269" i="9"/>
  <c r="Y270" i="9"/>
  <c r="Y284" i="9"/>
  <c r="AA299" i="9"/>
  <c r="AB299" i="9" s="1"/>
  <c r="Y202" i="9"/>
  <c r="AC206" i="9"/>
  <c r="Y208" i="9"/>
  <c r="Y218" i="9"/>
  <c r="Z224" i="9"/>
  <c r="Z234" i="9"/>
  <c r="Z238" i="9"/>
  <c r="Y257" i="9"/>
  <c r="Z294" i="9"/>
  <c r="AC303" i="9"/>
  <c r="AA307" i="9"/>
  <c r="AB307" i="9" s="1"/>
  <c r="AC7" i="9"/>
  <c r="AC20" i="9"/>
  <c r="AE20" i="9" s="1"/>
  <c r="AC23" i="9"/>
  <c r="AE23" i="9" s="1"/>
  <c r="AC25" i="9"/>
  <c r="AC26" i="9"/>
  <c r="AC34" i="9"/>
  <c r="AC43" i="9"/>
  <c r="AC47" i="9"/>
  <c r="AC55" i="9"/>
  <c r="AC63" i="9"/>
  <c r="AC67" i="9"/>
  <c r="AC71" i="9"/>
  <c r="AC87" i="9"/>
  <c r="AC91" i="9"/>
  <c r="AC92" i="9"/>
  <c r="AE92" i="9" s="1"/>
  <c r="AC103" i="9"/>
  <c r="AC11" i="9"/>
  <c r="AE11" i="9" s="1"/>
  <c r="AC27" i="9"/>
  <c r="AE27" i="9" s="1"/>
  <c r="AC35" i="9"/>
  <c r="AC39" i="9"/>
  <c r="AC83" i="9"/>
  <c r="AC99" i="9"/>
  <c r="AC101" i="9"/>
  <c r="AE101" i="9" s="1"/>
  <c r="AC107" i="9"/>
  <c r="AS3" i="9"/>
  <c r="AC12" i="9"/>
  <c r="AC15" i="9"/>
  <c r="AE15" i="9" s="1"/>
  <c r="AC18" i="9"/>
  <c r="AC24" i="9"/>
  <c r="AC28" i="9"/>
  <c r="AE28" i="9" s="1"/>
  <c r="AC51" i="9"/>
  <c r="AC58" i="9"/>
  <c r="AC66" i="9"/>
  <c r="AC72" i="9"/>
  <c r="AC85" i="9"/>
  <c r="AC96" i="9"/>
  <c r="AE96" i="9" s="1"/>
  <c r="AC5" i="9"/>
  <c r="AE5" i="9" s="1"/>
  <c r="AC13" i="9"/>
  <c r="AC16" i="9"/>
  <c r="AE16" i="9" s="1"/>
  <c r="AC19" i="9"/>
  <c r="AE19" i="9" s="1"/>
  <c r="AC29" i="9"/>
  <c r="AE29" i="9" s="1"/>
  <c r="AC32" i="9"/>
  <c r="AC59" i="9"/>
  <c r="AE59" i="9" s="1"/>
  <c r="AC70" i="9"/>
  <c r="AE70" i="9" s="1"/>
  <c r="AC74" i="9"/>
  <c r="AC75" i="9"/>
  <c r="AC82" i="9"/>
  <c r="AE82" i="9" s="1"/>
  <c r="Y94" i="9"/>
  <c r="AA94" i="9" s="1"/>
  <c r="AB94" i="9" s="1"/>
  <c r="Y230" i="9"/>
  <c r="Y53" i="9"/>
  <c r="AA53" i="9" s="1"/>
  <c r="AB53" i="9" s="1"/>
  <c r="Y82" i="9"/>
  <c r="AA82" i="9" s="1"/>
  <c r="AB82" i="9" s="1"/>
  <c r="Y103" i="9"/>
  <c r="AA103" i="9" s="1"/>
  <c r="AB103" i="9" s="1"/>
  <c r="Y107" i="9"/>
  <c r="AA107" i="9" s="1"/>
  <c r="AB107" i="9" s="1"/>
  <c r="Y238" i="9"/>
  <c r="Y7" i="9"/>
  <c r="Y11" i="9"/>
  <c r="Y18" i="9"/>
  <c r="Z22" i="9"/>
  <c r="Y22" i="9"/>
  <c r="Z24" i="9"/>
  <c r="Y24" i="9"/>
  <c r="Z14" i="9"/>
  <c r="Y14" i="9"/>
  <c r="Z20" i="9"/>
  <c r="Y20" i="9"/>
  <c r="Y28" i="9"/>
  <c r="Z28" i="9"/>
  <c r="Z6" i="9"/>
  <c r="Y6" i="9"/>
  <c r="Z8" i="9"/>
  <c r="Y8" i="9"/>
  <c r="Z10" i="9"/>
  <c r="Y10" i="9"/>
  <c r="Z12" i="9"/>
  <c r="Y12" i="9"/>
  <c r="Y17" i="9"/>
  <c r="Z17" i="9"/>
  <c r="Y25" i="9"/>
  <c r="Y26" i="9"/>
  <c r="Z26" i="9"/>
  <c r="Z15" i="9"/>
  <c r="Y15" i="9"/>
  <c r="Y21" i="9"/>
  <c r="Z21" i="9"/>
  <c r="Y62" i="9"/>
  <c r="AA62" i="9" s="1"/>
  <c r="Y64" i="9"/>
  <c r="AA64" i="9" s="1"/>
  <c r="Y65" i="9"/>
  <c r="AA65" i="9" s="1"/>
  <c r="AB65" i="9" s="1"/>
  <c r="Y69" i="9"/>
  <c r="AA69" i="9" s="1"/>
  <c r="Y71" i="9"/>
  <c r="AA71" i="9" s="1"/>
  <c r="Z72" i="9"/>
  <c r="AA72" i="9" s="1"/>
  <c r="Z75" i="9"/>
  <c r="AA75" i="9" s="1"/>
  <c r="Y76" i="9"/>
  <c r="Y219" i="9"/>
  <c r="Z219" i="9"/>
  <c r="Z260" i="9"/>
  <c r="Y23" i="9"/>
  <c r="AA23" i="9" s="1"/>
  <c r="AB23" i="9" s="1"/>
  <c r="Y269" i="9"/>
  <c r="Y33" i="9"/>
  <c r="AA33" i="9" s="1"/>
  <c r="AB33" i="9" s="1"/>
  <c r="Y37" i="9"/>
  <c r="AA37" i="9" s="1"/>
  <c r="Y46" i="9"/>
  <c r="AA46" i="9" s="1"/>
  <c r="AB46" i="9" s="1"/>
  <c r="Y52" i="9"/>
  <c r="AA52" i="9" s="1"/>
  <c r="Y68" i="9"/>
  <c r="AA68" i="9" s="1"/>
  <c r="Y70" i="9"/>
  <c r="AA70" i="9" s="1"/>
  <c r="Y49" i="9"/>
  <c r="AA49" i="9" s="1"/>
  <c r="AB49" i="9" s="1"/>
  <c r="AK288" i="9"/>
  <c r="Y80" i="9"/>
  <c r="AA80" i="9" s="1"/>
  <c r="AB80" i="9" s="1"/>
  <c r="Y88" i="9"/>
  <c r="AA88" i="9" s="1"/>
  <c r="AB88" i="9" s="1"/>
  <c r="Y96" i="9"/>
  <c r="AA96" i="9" s="1"/>
  <c r="AB96" i="9" s="1"/>
  <c r="Y101" i="9"/>
  <c r="AA101" i="9" s="1"/>
  <c r="AB101" i="9" s="1"/>
  <c r="Z108" i="9"/>
  <c r="AA108" i="9" s="1"/>
  <c r="AB108" i="9" s="1"/>
  <c r="Z177" i="9"/>
  <c r="AA177" i="9" s="1"/>
  <c r="AB177" i="9" s="1"/>
  <c r="Z266" i="9"/>
  <c r="Y84" i="9"/>
  <c r="AA84" i="9" s="1"/>
  <c r="AB84" i="9" s="1"/>
  <c r="Y92" i="9"/>
  <c r="AA92" i="9" s="1"/>
  <c r="AB92" i="9" s="1"/>
  <c r="Y100" i="9"/>
  <c r="AA100" i="9" s="1"/>
  <c r="AB100" i="9" s="1"/>
  <c r="Y224" i="9"/>
  <c r="Y229" i="9"/>
  <c r="AA229" i="9" s="1"/>
  <c r="AB229" i="9" s="1"/>
  <c r="Z268" i="9"/>
  <c r="AA268" i="9" s="1"/>
  <c r="AB268" i="9" s="1"/>
  <c r="Z272" i="9"/>
  <c r="AA272" i="9" s="1"/>
  <c r="AB272" i="9" s="1"/>
  <c r="AK28" i="9"/>
  <c r="AK44" i="9"/>
  <c r="AK63" i="9"/>
  <c r="AK71" i="9"/>
  <c r="AK112" i="9"/>
  <c r="Z130" i="9"/>
  <c r="Y130" i="9"/>
  <c r="Z134" i="9"/>
  <c r="AK163" i="9"/>
  <c r="AK29" i="9"/>
  <c r="Y32" i="9"/>
  <c r="AA32" i="9" s="1"/>
  <c r="AK34" i="9"/>
  <c r="AK38" i="9"/>
  <c r="Y38" i="9"/>
  <c r="AA38" i="9" s="1"/>
  <c r="AB38" i="9" s="1"/>
  <c r="AK47" i="9"/>
  <c r="AK56" i="9"/>
  <c r="AK58" i="9"/>
  <c r="Y106" i="9"/>
  <c r="AA106" i="9" s="1"/>
  <c r="AB106" i="9" s="1"/>
  <c r="Z110" i="9"/>
  <c r="AK120" i="9"/>
  <c r="AK128" i="9"/>
  <c r="Z149" i="9"/>
  <c r="Y149" i="9"/>
  <c r="Z162" i="9"/>
  <c r="Y162" i="9"/>
  <c r="AC301" i="9"/>
  <c r="AC297" i="9"/>
  <c r="AC228" i="9"/>
  <c r="AK65" i="9"/>
  <c r="AK67" i="9"/>
  <c r="AK69" i="9"/>
  <c r="Z165" i="9"/>
  <c r="Y165" i="9"/>
  <c r="AK30" i="9"/>
  <c r="Y30" i="9"/>
  <c r="AA30" i="9" s="1"/>
  <c r="AC31" i="9"/>
  <c r="Y35" i="9"/>
  <c r="AA35" i="9" s="1"/>
  <c r="Y39" i="9"/>
  <c r="AA39" i="9" s="1"/>
  <c r="AK48" i="9"/>
  <c r="Y48" i="9"/>
  <c r="AA48" i="9" s="1"/>
  <c r="AK62" i="9"/>
  <c r="AK64" i="9"/>
  <c r="AK66" i="9"/>
  <c r="AK68" i="9"/>
  <c r="AK70" i="9"/>
  <c r="AC79" i="9"/>
  <c r="AC95" i="9"/>
  <c r="Z116" i="9"/>
  <c r="Y116" i="9"/>
  <c r="Z124" i="9"/>
  <c r="Y124" i="9"/>
  <c r="AK125" i="9"/>
  <c r="Z133" i="9"/>
  <c r="Y133" i="9"/>
  <c r="AK140" i="9"/>
  <c r="Z144" i="9"/>
  <c r="Y144" i="9"/>
  <c r="AK36" i="9"/>
  <c r="AK40" i="9"/>
  <c r="AK43" i="9"/>
  <c r="AK52" i="9"/>
  <c r="AK55" i="9"/>
  <c r="AC57" i="9"/>
  <c r="AK59" i="9"/>
  <c r="Y81" i="9"/>
  <c r="AA81" i="9" s="1"/>
  <c r="Y85" i="9"/>
  <c r="AA85" i="9" s="1"/>
  <c r="Y97" i="9"/>
  <c r="AA97" i="9" s="1"/>
  <c r="AB97" i="9" s="1"/>
  <c r="Y104" i="9"/>
  <c r="AA104" i="9" s="1"/>
  <c r="AB104" i="9" s="1"/>
  <c r="AK115" i="9"/>
  <c r="AC123" i="9"/>
  <c r="AK166" i="9"/>
  <c r="AK111" i="9"/>
  <c r="Z113" i="9"/>
  <c r="Y113" i="9"/>
  <c r="AK114" i="9"/>
  <c r="AC115" i="9"/>
  <c r="AK122" i="9"/>
  <c r="AC125" i="9"/>
  <c r="Z129" i="9"/>
  <c r="Y129" i="9"/>
  <c r="AK131" i="9"/>
  <c r="Z132" i="9"/>
  <c r="Y132" i="9"/>
  <c r="Z136" i="9"/>
  <c r="Y136" i="9"/>
  <c r="AK137" i="9"/>
  <c r="Z138" i="9"/>
  <c r="Y138" i="9"/>
  <c r="AK142" i="9"/>
  <c r="AC148" i="9"/>
  <c r="AK110" i="9"/>
  <c r="AC111" i="9"/>
  <c r="Z112" i="9"/>
  <c r="Y112" i="9"/>
  <c r="AK116" i="9"/>
  <c r="Z117" i="9"/>
  <c r="Y117" i="9"/>
  <c r="AK118" i="9"/>
  <c r="Y120" i="9"/>
  <c r="AC122" i="9"/>
  <c r="Z128" i="9"/>
  <c r="Y128" i="9"/>
  <c r="AK130" i="9"/>
  <c r="AC131" i="9"/>
  <c r="AK134" i="9"/>
  <c r="Z135" i="9"/>
  <c r="Y135" i="9"/>
  <c r="AC137" i="9"/>
  <c r="Z140" i="9"/>
  <c r="Y140" i="9"/>
  <c r="AK141" i="9"/>
  <c r="AC152" i="9"/>
  <c r="Z156" i="9"/>
  <c r="Y156" i="9"/>
  <c r="AC172" i="9"/>
  <c r="AK113" i="9"/>
  <c r="Z114" i="9"/>
  <c r="Y114" i="9"/>
  <c r="AC119" i="9"/>
  <c r="Z122" i="9"/>
  <c r="Y122" i="9"/>
  <c r="AK123" i="9"/>
  <c r="AC126" i="9"/>
  <c r="AC127" i="9"/>
  <c r="AK129" i="9"/>
  <c r="AC130" i="9"/>
  <c r="AK132" i="9"/>
  <c r="AC134" i="9"/>
  <c r="Y137" i="9"/>
  <c r="AK138" i="9"/>
  <c r="Z167" i="9"/>
  <c r="Y167" i="9"/>
  <c r="AK186" i="9"/>
  <c r="AK146" i="9"/>
  <c r="Z148" i="9"/>
  <c r="Y148" i="9"/>
  <c r="Z152" i="9"/>
  <c r="Y152" i="9"/>
  <c r="AK153" i="9"/>
  <c r="Z161" i="9"/>
  <c r="Y161" i="9"/>
  <c r="Z164" i="9"/>
  <c r="Y164" i="9"/>
  <c r="Z170" i="9"/>
  <c r="Y170" i="9"/>
  <c r="AK179" i="9"/>
  <c r="AK190" i="9"/>
  <c r="Z192" i="9"/>
  <c r="Y192" i="9"/>
  <c r="Z209" i="9"/>
  <c r="Y209" i="9"/>
  <c r="Z154" i="9"/>
  <c r="Y154" i="9"/>
  <c r="Z163" i="9"/>
  <c r="Y163" i="9"/>
  <c r="AK165" i="9"/>
  <c r="AK167" i="9"/>
  <c r="Z194" i="9"/>
  <c r="Y194" i="9"/>
  <c r="Z197" i="9"/>
  <c r="Y197" i="9"/>
  <c r="Y145" i="9"/>
  <c r="AA145" i="9" s="1"/>
  <c r="AB145" i="9" s="1"/>
  <c r="Z146" i="9"/>
  <c r="Y146" i="9"/>
  <c r="AC156" i="9"/>
  <c r="AK158" i="9"/>
  <c r="Z160" i="9"/>
  <c r="Y160" i="9"/>
  <c r="AK161" i="9"/>
  <c r="Z168" i="9"/>
  <c r="Y168" i="9"/>
  <c r="AK203" i="9"/>
  <c r="Z178" i="9"/>
  <c r="AA178" i="9" s="1"/>
  <c r="AB178" i="9" s="1"/>
  <c r="Z181" i="9"/>
  <c r="AA181" i="9" s="1"/>
  <c r="AB181" i="9" s="1"/>
  <c r="Z187" i="9"/>
  <c r="AA187" i="9" s="1"/>
  <c r="AB187" i="9" s="1"/>
  <c r="Z189" i="9"/>
  <c r="Y189" i="9"/>
  <c r="AK244" i="9"/>
  <c r="Z193" i="9"/>
  <c r="Y193" i="9"/>
  <c r="AC202" i="9"/>
  <c r="Z204" i="9"/>
  <c r="Y204" i="9"/>
  <c r="Z206" i="9"/>
  <c r="AC214" i="9"/>
  <c r="Z176" i="9"/>
  <c r="AA176" i="9" s="1"/>
  <c r="AB176" i="9" s="1"/>
  <c r="Z184" i="9"/>
  <c r="AA184" i="9" s="1"/>
  <c r="AB184" i="9" s="1"/>
  <c r="Z186" i="9"/>
  <c r="AA186" i="9" s="1"/>
  <c r="AB186" i="9" s="1"/>
  <c r="Z203" i="9"/>
  <c r="Y203" i="9"/>
  <c r="Z210" i="9"/>
  <c r="Y210" i="9"/>
  <c r="Z225" i="9"/>
  <c r="Y225" i="9"/>
  <c r="AC237" i="9"/>
  <c r="AK266" i="9"/>
  <c r="AC222" i="9"/>
  <c r="AK242" i="9"/>
  <c r="AK261" i="9"/>
  <c r="Z277" i="9"/>
  <c r="Y277" i="9"/>
  <c r="Z216" i="9"/>
  <c r="AA216" i="9" s="1"/>
  <c r="AB216" i="9" s="1"/>
  <c r="AK227" i="9"/>
  <c r="AK241" i="9"/>
  <c r="Z245" i="9"/>
  <c r="Y245" i="9"/>
  <c r="AK246" i="9"/>
  <c r="AK250" i="9"/>
  <c r="AK270" i="9"/>
  <c r="AK240" i="9"/>
  <c r="Z242" i="9"/>
  <c r="Y242" i="9"/>
  <c r="AK243" i="9"/>
  <c r="Z244" i="9"/>
  <c r="Y244" i="9"/>
  <c r="AK249" i="9"/>
  <c r="AC253" i="9"/>
  <c r="AK237" i="9"/>
  <c r="Z241" i="9"/>
  <c r="Y241" i="9"/>
  <c r="AK248" i="9"/>
  <c r="AC249" i="9"/>
  <c r="Z250" i="9"/>
  <c r="Y250" i="9"/>
  <c r="AK252" i="9"/>
  <c r="AK256" i="9"/>
  <c r="Z258" i="9"/>
  <c r="AA258" i="9" s="1"/>
  <c r="AB258" i="9" s="1"/>
  <c r="AK265" i="9"/>
  <c r="AK269" i="9"/>
  <c r="AK273" i="9"/>
  <c r="AK264" i="9"/>
  <c r="AK268" i="9"/>
  <c r="AK272" i="9"/>
  <c r="AK263" i="9"/>
  <c r="AK267" i="9"/>
  <c r="AK271" i="9"/>
  <c r="Z276" i="9"/>
  <c r="Y276" i="9"/>
  <c r="AK274" i="9"/>
  <c r="AK277" i="9"/>
  <c r="AK276" i="9"/>
  <c r="Z278" i="9"/>
  <c r="Y278" i="9"/>
  <c r="AC281" i="9"/>
  <c r="AC285" i="9"/>
  <c r="AK287" i="9"/>
  <c r="AK291" i="9"/>
  <c r="AK293" i="9"/>
  <c r="AC295" i="9"/>
  <c r="AA295" i="9"/>
  <c r="AB295" i="9" s="1"/>
  <c r="Z284" i="9"/>
  <c r="Z289" i="9"/>
  <c r="AA289" i="9" s="1"/>
  <c r="AB289" i="9" s="1"/>
  <c r="Z290" i="9"/>
  <c r="Y290" i="9"/>
  <c r="Z292" i="9"/>
  <c r="Y292" i="9"/>
  <c r="Y294" i="9"/>
  <c r="AA305" i="9"/>
  <c r="AB305" i="9" s="1"/>
  <c r="AC305" i="9"/>
  <c r="AC299" i="9"/>
  <c r="AC307" i="9"/>
  <c r="AK8" i="8"/>
  <c r="AK77" i="8"/>
  <c r="AK93" i="8"/>
  <c r="AK11" i="8"/>
  <c r="AK18" i="8"/>
  <c r="AK23" i="8"/>
  <c r="AK36" i="8"/>
  <c r="AK43" i="8"/>
  <c r="AK67" i="8"/>
  <c r="AK71" i="8"/>
  <c r="AK90" i="8"/>
  <c r="AK107" i="8"/>
  <c r="AK112" i="8"/>
  <c r="AK224" i="8"/>
  <c r="AK9" i="8"/>
  <c r="AK20" i="8"/>
  <c r="AK27" i="8"/>
  <c r="AK29" i="8"/>
  <c r="AK38" i="8"/>
  <c r="AK40" i="8"/>
  <c r="AK58" i="8"/>
  <c r="AK75" i="8"/>
  <c r="AK86" i="8"/>
  <c r="AK160" i="8"/>
  <c r="AK249" i="8"/>
  <c r="AK290" i="8"/>
  <c r="AK34" i="8"/>
  <c r="AK47" i="8"/>
  <c r="AK73" i="8"/>
  <c r="AK111" i="8"/>
  <c r="AK13" i="8"/>
  <c r="AK44" i="8"/>
  <c r="AK48" i="8"/>
  <c r="AK55" i="8"/>
  <c r="AK62" i="8"/>
  <c r="AK64" i="8"/>
  <c r="AK66" i="8"/>
  <c r="AK68" i="8"/>
  <c r="AK70" i="8"/>
  <c r="AK97" i="8"/>
  <c r="AK137" i="8"/>
  <c r="AK141" i="8"/>
  <c r="AK153" i="8"/>
  <c r="AK158" i="8"/>
  <c r="AK225" i="8"/>
  <c r="AK56" i="8"/>
  <c r="AK63" i="8"/>
  <c r="AK69" i="8"/>
  <c r="AK16" i="8"/>
  <c r="AK17" i="8"/>
  <c r="AK26" i="8"/>
  <c r="AK28" i="8"/>
  <c r="AK30" i="8"/>
  <c r="AK52" i="8"/>
  <c r="AK59" i="8"/>
  <c r="AK104" i="8"/>
  <c r="AK167" i="8"/>
  <c r="AK181" i="8"/>
  <c r="AK233" i="8"/>
  <c r="AK118" i="8"/>
  <c r="AK120" i="8"/>
  <c r="AK122" i="8"/>
  <c r="AK124" i="8"/>
  <c r="AK128" i="8"/>
  <c r="AK130" i="8"/>
  <c r="AK132" i="8"/>
  <c r="AK240" i="8"/>
  <c r="AK242" i="8"/>
  <c r="AK278" i="8"/>
  <c r="AK287" i="8"/>
  <c r="AK136" i="8"/>
  <c r="AK138" i="8"/>
  <c r="AK140" i="8"/>
  <c r="AK142" i="8"/>
  <c r="AK161" i="8"/>
  <c r="AK226" i="8"/>
  <c r="AK246" i="8"/>
  <c r="AK248" i="8"/>
  <c r="AK119" i="8"/>
  <c r="AK123" i="8"/>
  <c r="AK131" i="8"/>
  <c r="AK235" i="8"/>
  <c r="AK285" i="8"/>
  <c r="AK279" i="8"/>
  <c r="X138" i="8"/>
  <c r="X137" i="8"/>
  <c r="X136" i="8"/>
  <c r="X135" i="8"/>
  <c r="X134" i="8"/>
  <c r="X133" i="8"/>
  <c r="X132" i="8"/>
  <c r="X131" i="8"/>
  <c r="X130" i="8"/>
  <c r="X129" i="8"/>
  <c r="X128" i="8"/>
  <c r="X127" i="8"/>
  <c r="X126" i="8"/>
  <c r="X125" i="8"/>
  <c r="X124" i="8"/>
  <c r="X123" i="8"/>
  <c r="X122" i="8"/>
  <c r="X121" i="8"/>
  <c r="X120" i="8"/>
  <c r="X119" i="8"/>
  <c r="X118" i="8"/>
  <c r="X117" i="8"/>
  <c r="X116" i="8"/>
  <c r="X115" i="8"/>
  <c r="X114" i="8"/>
  <c r="X113" i="8"/>
  <c r="X112" i="8"/>
  <c r="X111" i="8"/>
  <c r="X110" i="8"/>
  <c r="X109" i="8"/>
  <c r="X108" i="8"/>
  <c r="X20" i="8"/>
  <c r="X16" i="8"/>
  <c r="W138" i="8"/>
  <c r="W137" i="8"/>
  <c r="W135" i="8"/>
  <c r="W134" i="8"/>
  <c r="W133" i="8"/>
  <c r="W131" i="8"/>
  <c r="W129" i="8"/>
  <c r="W127" i="8"/>
  <c r="W125" i="8"/>
  <c r="W124" i="8"/>
  <c r="W123" i="8"/>
  <c r="X22" i="8"/>
  <c r="X18" i="8"/>
  <c r="X24" i="8"/>
  <c r="X26" i="8"/>
  <c r="X28" i="8"/>
  <c r="X30" i="8"/>
  <c r="X32" i="8"/>
  <c r="X34" i="8"/>
  <c r="X36" i="8"/>
  <c r="X38" i="8"/>
  <c r="X40" i="8"/>
  <c r="X42" i="8"/>
  <c r="X44" i="8"/>
  <c r="X46" i="8"/>
  <c r="X48" i="8"/>
  <c r="X50" i="8"/>
  <c r="X52" i="8"/>
  <c r="X54" i="8"/>
  <c r="X56" i="8"/>
  <c r="X58" i="8"/>
  <c r="X60" i="8"/>
  <c r="X62" i="8"/>
  <c r="X64" i="8"/>
  <c r="X66" i="8"/>
  <c r="X68" i="8"/>
  <c r="X70" i="8"/>
  <c r="X72" i="8"/>
  <c r="X74" i="8"/>
  <c r="X76" i="8"/>
  <c r="X78" i="8"/>
  <c r="X80" i="8"/>
  <c r="X82" i="8"/>
  <c r="X84" i="8"/>
  <c r="X86" i="8"/>
  <c r="X88" i="8"/>
  <c r="X90" i="8"/>
  <c r="X92" i="8"/>
  <c r="X94" i="8"/>
  <c r="X96" i="8"/>
  <c r="X98" i="8"/>
  <c r="X100" i="8"/>
  <c r="X102" i="8"/>
  <c r="X104" i="8"/>
  <c r="X106" i="8"/>
  <c r="X139" i="8"/>
  <c r="X141" i="8"/>
  <c r="X143" i="8"/>
  <c r="X145" i="8"/>
  <c r="X147" i="8"/>
  <c r="X149" i="8"/>
  <c r="X151" i="8"/>
  <c r="X153" i="8"/>
  <c r="X156" i="8"/>
  <c r="X157" i="8"/>
  <c r="X159" i="8"/>
  <c r="X161" i="8"/>
  <c r="X163" i="8"/>
  <c r="X165" i="8"/>
  <c r="X167" i="8"/>
  <c r="X169" i="8"/>
  <c r="X171" i="8"/>
  <c r="X173" i="8"/>
  <c r="X175" i="8"/>
  <c r="X177" i="8"/>
  <c r="X179" i="8"/>
  <c r="X181" i="8"/>
  <c r="X183" i="8"/>
  <c r="X185" i="8"/>
  <c r="W142" i="8"/>
  <c r="W146" i="8"/>
  <c r="W150" i="8"/>
  <c r="W152" i="8"/>
  <c r="W154" i="8"/>
  <c r="W158" i="8"/>
  <c r="W162" i="8"/>
  <c r="W164" i="8"/>
  <c r="W166" i="8"/>
  <c r="W170" i="8"/>
  <c r="W172" i="8"/>
  <c r="W174" i="8"/>
  <c r="W176" i="8"/>
  <c r="W178" i="8"/>
  <c r="W182" i="8"/>
  <c r="W186" i="8"/>
  <c r="W188" i="8"/>
  <c r="W190" i="8"/>
  <c r="W192" i="8"/>
  <c r="W194" i="8"/>
  <c r="W198" i="8"/>
  <c r="W200" i="8"/>
  <c r="W202" i="8"/>
  <c r="W204" i="8"/>
  <c r="W206" i="8"/>
  <c r="W208" i="8"/>
  <c r="W210" i="8"/>
  <c r="W214" i="8"/>
  <c r="W218" i="8"/>
  <c r="W222" i="8"/>
  <c r="W224" i="8"/>
  <c r="W226" i="8"/>
  <c r="W230" i="8"/>
  <c r="W234" i="8"/>
  <c r="W238" i="8"/>
  <c r="W240" i="8"/>
  <c r="W242" i="8"/>
  <c r="W244" i="8"/>
  <c r="W246" i="8"/>
  <c r="W248" i="8"/>
  <c r="W250" i="8"/>
  <c r="W252" i="8"/>
  <c r="W254" i="8"/>
  <c r="W256" i="8"/>
  <c r="W258" i="8"/>
  <c r="W260" i="8"/>
  <c r="W262" i="8"/>
  <c r="W264" i="8"/>
  <c r="W266" i="8"/>
  <c r="W268" i="8"/>
  <c r="W270" i="8"/>
  <c r="W272" i="8"/>
  <c r="W274" i="8"/>
  <c r="X23" i="8"/>
  <c r="X25" i="8"/>
  <c r="X27" i="8"/>
  <c r="X29" i="8"/>
  <c r="X31" i="8"/>
  <c r="X33" i="8"/>
  <c r="X35" i="8"/>
  <c r="X37" i="8"/>
  <c r="X39" i="8"/>
  <c r="X41" i="8"/>
  <c r="X43" i="8"/>
  <c r="X45" i="8"/>
  <c r="X47" i="8"/>
  <c r="X49" i="8"/>
  <c r="X51" i="8"/>
  <c r="X53" i="8"/>
  <c r="X55" i="8"/>
  <c r="X57" i="8"/>
  <c r="X59" i="8"/>
  <c r="X61" i="8"/>
  <c r="X63" i="8"/>
  <c r="X65" i="8"/>
  <c r="X67" i="8"/>
  <c r="X69" i="8"/>
  <c r="X71" i="8"/>
  <c r="X73" i="8"/>
  <c r="X75" i="8"/>
  <c r="X77" i="8"/>
  <c r="X79" i="8"/>
  <c r="X81" i="8"/>
  <c r="X83" i="8"/>
  <c r="X85" i="8"/>
  <c r="X87" i="8"/>
  <c r="X89" i="8"/>
  <c r="X91" i="8"/>
  <c r="X93" i="8"/>
  <c r="X95" i="8"/>
  <c r="X97" i="8"/>
  <c r="X99" i="8"/>
  <c r="X101" i="8"/>
  <c r="X103" i="8"/>
  <c r="X105" i="8"/>
  <c r="X107" i="8"/>
  <c r="W276" i="8"/>
  <c r="W285" i="8"/>
  <c r="W279" i="8"/>
  <c r="W281" i="8"/>
  <c r="W283" i="8"/>
  <c r="W286" i="8"/>
  <c r="W288" i="8"/>
  <c r="W290" i="8"/>
  <c r="W292" i="8"/>
  <c r="W294" i="8"/>
  <c r="W295" i="8"/>
  <c r="AA295" i="8" s="1"/>
  <c r="W298" i="8"/>
  <c r="AA298" i="8" s="1"/>
  <c r="W300" i="8"/>
  <c r="AA300" i="8" s="1"/>
  <c r="W302" i="8"/>
  <c r="AA302" i="8" s="1"/>
  <c r="W304" i="8"/>
  <c r="AA304" i="8" s="1"/>
  <c r="AF3" i="8"/>
  <c r="AC3" i="8"/>
  <c r="X140" i="8"/>
  <c r="X142" i="8"/>
  <c r="X144" i="8"/>
  <c r="X146" i="8"/>
  <c r="X148" i="8"/>
  <c r="X150" i="8"/>
  <c r="X152" i="8"/>
  <c r="X154" i="8"/>
  <c r="X155" i="8"/>
  <c r="X158" i="8"/>
  <c r="X160" i="8"/>
  <c r="X162" i="8"/>
  <c r="X164" i="8"/>
  <c r="X166" i="8"/>
  <c r="X168" i="8"/>
  <c r="X170" i="8"/>
  <c r="X172" i="8"/>
  <c r="X174" i="8"/>
  <c r="X176" i="8"/>
  <c r="X178" i="8"/>
  <c r="X180" i="8"/>
  <c r="X182" i="8"/>
  <c r="X184" i="8"/>
  <c r="X186" i="8"/>
  <c r="X188" i="8"/>
  <c r="X190" i="8"/>
  <c r="X192" i="8"/>
  <c r="X194" i="8"/>
  <c r="X196" i="8"/>
  <c r="X198" i="8"/>
  <c r="X200" i="8"/>
  <c r="X202" i="8"/>
  <c r="X204" i="8"/>
  <c r="X206" i="8"/>
  <c r="X208" i="8"/>
  <c r="X210" i="8"/>
  <c r="X212" i="8"/>
  <c r="X214" i="8"/>
  <c r="X216" i="8"/>
  <c r="X218" i="8"/>
  <c r="X220" i="8"/>
  <c r="X222" i="8"/>
  <c r="X224" i="8"/>
  <c r="X226" i="8"/>
  <c r="X228" i="8"/>
  <c r="X230" i="8"/>
  <c r="X232" i="8"/>
  <c r="X234" i="8"/>
  <c r="X236" i="8"/>
  <c r="X238" i="8"/>
  <c r="X240" i="8"/>
  <c r="X242" i="8"/>
  <c r="X244" i="8"/>
  <c r="X246" i="8"/>
  <c r="X248" i="8"/>
  <c r="X250" i="8"/>
  <c r="X252" i="8"/>
  <c r="X254" i="8"/>
  <c r="X256" i="8"/>
  <c r="X258" i="8"/>
  <c r="X260" i="8"/>
  <c r="X262" i="8"/>
  <c r="X264" i="8"/>
  <c r="X266" i="8"/>
  <c r="X268" i="8"/>
  <c r="X270" i="8"/>
  <c r="X272" i="8"/>
  <c r="X274" i="8"/>
  <c r="X276" i="8"/>
  <c r="X285" i="8"/>
  <c r="X279" i="8"/>
  <c r="X281" i="8"/>
  <c r="X283" i="8"/>
  <c r="X286" i="8"/>
  <c r="X288" i="8"/>
  <c r="X290" i="8"/>
  <c r="X292" i="8"/>
  <c r="X294" i="8"/>
  <c r="X295" i="8"/>
  <c r="X298" i="8"/>
  <c r="X300" i="8"/>
  <c r="X302" i="8"/>
  <c r="X304" i="8"/>
  <c r="W141" i="8"/>
  <c r="W143" i="8"/>
  <c r="W145" i="8"/>
  <c r="AC145" i="8" s="1"/>
  <c r="W147" i="8"/>
  <c r="W149" i="8"/>
  <c r="W151" i="8"/>
  <c r="W153" i="8"/>
  <c r="AC153" i="8" s="1"/>
  <c r="W156" i="8"/>
  <c r="W157" i="8"/>
  <c r="W159" i="8"/>
  <c r="W161" i="8"/>
  <c r="AC161" i="8" s="1"/>
  <c r="W163" i="8"/>
  <c r="W165" i="8"/>
  <c r="W167" i="8"/>
  <c r="W169" i="8"/>
  <c r="AC169" i="8" s="1"/>
  <c r="W171" i="8"/>
  <c r="W173" i="8"/>
  <c r="W175" i="8"/>
  <c r="W177" i="8"/>
  <c r="AC177" i="8" s="1"/>
  <c r="W179" i="8"/>
  <c r="W181" i="8"/>
  <c r="W183" i="8"/>
  <c r="W185" i="8"/>
  <c r="AC185" i="8" s="1"/>
  <c r="W187" i="8"/>
  <c r="W189" i="8"/>
  <c r="W191" i="8"/>
  <c r="W193" i="8"/>
  <c r="AC193" i="8" s="1"/>
  <c r="W195" i="8"/>
  <c r="W197" i="8"/>
  <c r="W199" i="8"/>
  <c r="W201" i="8"/>
  <c r="AC201" i="8" s="1"/>
  <c r="W203" i="8"/>
  <c r="W205" i="8"/>
  <c r="W207" i="8"/>
  <c r="W209" i="8"/>
  <c r="AC209" i="8" s="1"/>
  <c r="W211" i="8"/>
  <c r="W213" i="8"/>
  <c r="W215" i="8"/>
  <c r="W217" i="8"/>
  <c r="AC217" i="8" s="1"/>
  <c r="W219" i="8"/>
  <c r="W221" i="8"/>
  <c r="W223" i="8"/>
  <c r="W225" i="8"/>
  <c r="AC225" i="8" s="1"/>
  <c r="W227" i="8"/>
  <c r="W229" i="8"/>
  <c r="W231" i="8"/>
  <c r="W233" i="8"/>
  <c r="AC233" i="8" s="1"/>
  <c r="W235" i="8"/>
  <c r="W237" i="8"/>
  <c r="W239" i="8"/>
  <c r="W241" i="8"/>
  <c r="AC241" i="8" s="1"/>
  <c r="W243" i="8"/>
  <c r="W245" i="8"/>
  <c r="W247" i="8"/>
  <c r="W249" i="8"/>
  <c r="AC249" i="8" s="1"/>
  <c r="W251" i="8"/>
  <c r="W253" i="8"/>
  <c r="W255" i="8"/>
  <c r="W257" i="8"/>
  <c r="AC257" i="8" s="1"/>
  <c r="W259" i="8"/>
  <c r="W261" i="8"/>
  <c r="W263" i="8"/>
  <c r="W265" i="8"/>
  <c r="AC265" i="8" s="1"/>
  <c r="W267" i="8"/>
  <c r="W269" i="8"/>
  <c r="W271" i="8"/>
  <c r="W273" i="8"/>
  <c r="AC273" i="8" s="1"/>
  <c r="W275" i="8"/>
  <c r="W277" i="8"/>
  <c r="W278" i="8"/>
  <c r="W280" i="8"/>
  <c r="AC280" i="8" s="1"/>
  <c r="W282" i="8"/>
  <c r="W284" i="8"/>
  <c r="W287" i="8"/>
  <c r="W289" i="8"/>
  <c r="AC289" i="8" s="1"/>
  <c r="W291" i="8"/>
  <c r="W293" i="8"/>
  <c r="W296" i="8"/>
  <c r="AA296" i="8" s="1"/>
  <c r="W297" i="8"/>
  <c r="AA297" i="8" s="1"/>
  <c r="W299" i="8"/>
  <c r="AA299" i="8" s="1"/>
  <c r="W301" i="8"/>
  <c r="AA301" i="8" s="1"/>
  <c r="W303" i="8"/>
  <c r="AA303" i="8" s="1"/>
  <c r="X187" i="8"/>
  <c r="X189" i="8"/>
  <c r="X191" i="8"/>
  <c r="X193" i="8"/>
  <c r="X195" i="8"/>
  <c r="X197" i="8"/>
  <c r="X199" i="8"/>
  <c r="X201" i="8"/>
  <c r="X203" i="8"/>
  <c r="X205" i="8"/>
  <c r="X207" i="8"/>
  <c r="X209" i="8"/>
  <c r="X211" i="8"/>
  <c r="X213" i="8"/>
  <c r="X215" i="8"/>
  <c r="X217" i="8"/>
  <c r="X219" i="8"/>
  <c r="X221" i="8"/>
  <c r="X223" i="8"/>
  <c r="X225" i="8"/>
  <c r="X227" i="8"/>
  <c r="X229" i="8"/>
  <c r="X231" i="8"/>
  <c r="X233" i="8"/>
  <c r="X235" i="8"/>
  <c r="X237" i="8"/>
  <c r="X239" i="8"/>
  <c r="X241" i="8"/>
  <c r="X243" i="8"/>
  <c r="X245" i="8"/>
  <c r="X247" i="8"/>
  <c r="X249" i="8"/>
  <c r="X251" i="8"/>
  <c r="X253" i="8"/>
  <c r="X255" i="8"/>
  <c r="X257" i="8"/>
  <c r="X259" i="8"/>
  <c r="X261" i="8"/>
  <c r="X263" i="8"/>
  <c r="X265" i="8"/>
  <c r="X267" i="8"/>
  <c r="X269" i="8"/>
  <c r="X271" i="8"/>
  <c r="X273" i="8"/>
  <c r="X275" i="8"/>
  <c r="X277" i="8"/>
  <c r="X278" i="8"/>
  <c r="X280" i="8"/>
  <c r="X282" i="8"/>
  <c r="X284" i="8"/>
  <c r="X287" i="8"/>
  <c r="X289" i="8"/>
  <c r="X291" i="8"/>
  <c r="X293" i="8"/>
  <c r="X296" i="8"/>
  <c r="X297" i="8"/>
  <c r="X299" i="8"/>
  <c r="X301" i="8"/>
  <c r="X303" i="8"/>
  <c r="Z5" i="8"/>
  <c r="AA5" i="8" s="1"/>
  <c r="AD5" i="8" s="1"/>
  <c r="Z208" i="8"/>
  <c r="Y208" i="8"/>
  <c r="Z216" i="8"/>
  <c r="Y216" i="8"/>
  <c r="Z9" i="8"/>
  <c r="AA9" i="8" s="1"/>
  <c r="Z14" i="8"/>
  <c r="AA14" i="8" s="1"/>
  <c r="Z17" i="8"/>
  <c r="Z21" i="8"/>
  <c r="AA21" i="8" s="1"/>
  <c r="AD21" i="8" s="1"/>
  <c r="Z25" i="8"/>
  <c r="Z29" i="8"/>
  <c r="Z33" i="8"/>
  <c r="AA33" i="8" s="1"/>
  <c r="AD33" i="8" s="1"/>
  <c r="Z37" i="8"/>
  <c r="AA37" i="8" s="1"/>
  <c r="AD37" i="8" s="1"/>
  <c r="Z41" i="8"/>
  <c r="Z45" i="8"/>
  <c r="AA45" i="8" s="1"/>
  <c r="AD45" i="8" s="1"/>
  <c r="Z49" i="8"/>
  <c r="AA49" i="8" s="1"/>
  <c r="AD49" i="8" s="1"/>
  <c r="Z53" i="8"/>
  <c r="Z57" i="8"/>
  <c r="AA57" i="8" s="1"/>
  <c r="AD57" i="8" s="1"/>
  <c r="Z61" i="8"/>
  <c r="AA61" i="8" s="1"/>
  <c r="AD61" i="8" s="1"/>
  <c r="Z132" i="8"/>
  <c r="Y132" i="8"/>
  <c r="Z136" i="8"/>
  <c r="Y136" i="8"/>
  <c r="Z140" i="8"/>
  <c r="Y140" i="8"/>
  <c r="Z144" i="8"/>
  <c r="Y144" i="8"/>
  <c r="Z148" i="8"/>
  <c r="Y148" i="8"/>
  <c r="Z152" i="8"/>
  <c r="Y152" i="8"/>
  <c r="Z155" i="8"/>
  <c r="Y155" i="8"/>
  <c r="Z160" i="8"/>
  <c r="Y160" i="8"/>
  <c r="Z164" i="8"/>
  <c r="Y164" i="8"/>
  <c r="Z168" i="8"/>
  <c r="Y168" i="8"/>
  <c r="Z176" i="8"/>
  <c r="Y176" i="8"/>
  <c r="Z180" i="8"/>
  <c r="Y180" i="8"/>
  <c r="Z184" i="8"/>
  <c r="Y184" i="8"/>
  <c r="Z188" i="8"/>
  <c r="Y188" i="8"/>
  <c r="Z192" i="8"/>
  <c r="Y192" i="8"/>
  <c r="Z196" i="8"/>
  <c r="Y196" i="8"/>
  <c r="Z200" i="8"/>
  <c r="Y200" i="8"/>
  <c r="Y6" i="8"/>
  <c r="AA6" i="8" s="1"/>
  <c r="Y8" i="8"/>
  <c r="Y10" i="8"/>
  <c r="Y12" i="8"/>
  <c r="AA12" i="8" s="1"/>
  <c r="AD12" i="8" s="1"/>
  <c r="Y13" i="8"/>
  <c r="AA13" i="8" s="1"/>
  <c r="Y16" i="8"/>
  <c r="AA16" i="8" s="1"/>
  <c r="Y18" i="8"/>
  <c r="AA18" i="8" s="1"/>
  <c r="Y20" i="8"/>
  <c r="AA20" i="8" s="1"/>
  <c r="Y22" i="8"/>
  <c r="Y24" i="8"/>
  <c r="AA24" i="8" s="1"/>
  <c r="Y26" i="8"/>
  <c r="AA26" i="8" s="1"/>
  <c r="Y28" i="8"/>
  <c r="Y30" i="8"/>
  <c r="Y32" i="8"/>
  <c r="Y34" i="8"/>
  <c r="Y36" i="8"/>
  <c r="Y38" i="8"/>
  <c r="Y40" i="8"/>
  <c r="Y42" i="8"/>
  <c r="Y44" i="8"/>
  <c r="AA44" i="8" s="1"/>
  <c r="Y46" i="8"/>
  <c r="Y48" i="8"/>
  <c r="AA48" i="8" s="1"/>
  <c r="Y50" i="8"/>
  <c r="Y52" i="8"/>
  <c r="AA52" i="8" s="1"/>
  <c r="Y54" i="8"/>
  <c r="Y56" i="8"/>
  <c r="AA56" i="8" s="1"/>
  <c r="Y58" i="8"/>
  <c r="Y60" i="8"/>
  <c r="Y62" i="8"/>
  <c r="AA62" i="8" s="1"/>
  <c r="Y64" i="8"/>
  <c r="AA64" i="8" s="1"/>
  <c r="Y66" i="8"/>
  <c r="Y68" i="8"/>
  <c r="AA68" i="8" s="1"/>
  <c r="Y70" i="8"/>
  <c r="Y72" i="8"/>
  <c r="Y74" i="8"/>
  <c r="Y76" i="8"/>
  <c r="AA76" i="8" s="1"/>
  <c r="AD76" i="8" s="1"/>
  <c r="Y78" i="8"/>
  <c r="AA78" i="8" s="1"/>
  <c r="Y80" i="8"/>
  <c r="Y82" i="8"/>
  <c r="AA82" i="8" s="1"/>
  <c r="Y84" i="8"/>
  <c r="AA84" i="8" s="1"/>
  <c r="AD84" i="8" s="1"/>
  <c r="Y86" i="8"/>
  <c r="AA86" i="8" s="1"/>
  <c r="Y88" i="8"/>
  <c r="Y90" i="8"/>
  <c r="Y92" i="8"/>
  <c r="AA92" i="8" s="1"/>
  <c r="Y94" i="8"/>
  <c r="Y96" i="8"/>
  <c r="Y98" i="8"/>
  <c r="Y100" i="8"/>
  <c r="AA100" i="8" s="1"/>
  <c r="AD100" i="8" s="1"/>
  <c r="Y102" i="8"/>
  <c r="Y104" i="8"/>
  <c r="AA104" i="8" s="1"/>
  <c r="Y106" i="8"/>
  <c r="Y108" i="8"/>
  <c r="Y110" i="8"/>
  <c r="Y112" i="8"/>
  <c r="AA112" i="8" s="1"/>
  <c r="Y114" i="8"/>
  <c r="AA114" i="8" s="1"/>
  <c r="Y116" i="8"/>
  <c r="Y118" i="8"/>
  <c r="Y120" i="8"/>
  <c r="Y122" i="8"/>
  <c r="Y124" i="8"/>
  <c r="AA124" i="8" s="1"/>
  <c r="Y126" i="8"/>
  <c r="Y128" i="8"/>
  <c r="Z212" i="8"/>
  <c r="Y212" i="8"/>
  <c r="Y220" i="8"/>
  <c r="Z220" i="8"/>
  <c r="Y224" i="8"/>
  <c r="Z224" i="8"/>
  <c r="Y228" i="8"/>
  <c r="Z228" i="8"/>
  <c r="Y232" i="8"/>
  <c r="Z232" i="8"/>
  <c r="Y236" i="8"/>
  <c r="Z236" i="8"/>
  <c r="Y240" i="8"/>
  <c r="Z240" i="8"/>
  <c r="Y244" i="8"/>
  <c r="Z244" i="8"/>
  <c r="Y248" i="8"/>
  <c r="Z248" i="8"/>
  <c r="Y252" i="8"/>
  <c r="Z252" i="8"/>
  <c r="Y256" i="8"/>
  <c r="Z256" i="8"/>
  <c r="Y260" i="8"/>
  <c r="Z260" i="8"/>
  <c r="Y264" i="8"/>
  <c r="Z264" i="8"/>
  <c r="Y268" i="8"/>
  <c r="Z268" i="8"/>
  <c r="Z272" i="8"/>
  <c r="Y272" i="8"/>
  <c r="Z276" i="8"/>
  <c r="Y276" i="8"/>
  <c r="Z279" i="8"/>
  <c r="Y279" i="8"/>
  <c r="Z283" i="8"/>
  <c r="Y283" i="8"/>
  <c r="Z288" i="8"/>
  <c r="Y288" i="8"/>
  <c r="Z292" i="8"/>
  <c r="Y292" i="8"/>
  <c r="Z130" i="8"/>
  <c r="Y130" i="8"/>
  <c r="AK5" i="8"/>
  <c r="AK6" i="8"/>
  <c r="AK10" i="8"/>
  <c r="AK7" i="8"/>
  <c r="AK14" i="8"/>
  <c r="AK105" i="8"/>
  <c r="AK110" i="8"/>
  <c r="AK95" i="8"/>
  <c r="AK106" i="8"/>
  <c r="AK114" i="8"/>
  <c r="AK115" i="8"/>
  <c r="AK116" i="8"/>
  <c r="AK134" i="8"/>
  <c r="AK78" i="8"/>
  <c r="AK88" i="8"/>
  <c r="AK96" i="8"/>
  <c r="AK113" i="8"/>
  <c r="AK79" i="8"/>
  <c r="AK92" i="8"/>
  <c r="AK163" i="8"/>
  <c r="AK166" i="8"/>
  <c r="AK213" i="8"/>
  <c r="AK146" i="8"/>
  <c r="AK165" i="8"/>
  <c r="AK186" i="8"/>
  <c r="AK147" i="8"/>
  <c r="AK168" i="8"/>
  <c r="AK179" i="8"/>
  <c r="AK169" i="8"/>
  <c r="AK201" i="8"/>
  <c r="AK209" i="8"/>
  <c r="AK190" i="8"/>
  <c r="AK185" i="8"/>
  <c r="AK198" i="8"/>
  <c r="AK184" i="8"/>
  <c r="AK188" i="8"/>
  <c r="AK195" i="8"/>
  <c r="AK199" i="8"/>
  <c r="AK203" i="8"/>
  <c r="AK211" i="8"/>
  <c r="AK227" i="8"/>
  <c r="AK183" i="8"/>
  <c r="AK187" i="8"/>
  <c r="AK196" i="8"/>
  <c r="AK228" i="8"/>
  <c r="AK244" i="8"/>
  <c r="AK250" i="8"/>
  <c r="AK256" i="8"/>
  <c r="AK263" i="8"/>
  <c r="AK294" i="8"/>
  <c r="AK267" i="8"/>
  <c r="AK257" i="8"/>
  <c r="AK261" i="8"/>
  <c r="AK264" i="8"/>
  <c r="AK268" i="8"/>
  <c r="AK271" i="8"/>
  <c r="AK273" i="8"/>
  <c r="AK275" i="8"/>
  <c r="AK277" i="8"/>
  <c r="AK292" i="8"/>
  <c r="AK265" i="8"/>
  <c r="AK269" i="8"/>
  <c r="AK266" i="8"/>
  <c r="AK270" i="8"/>
  <c r="AK272" i="8"/>
  <c r="AK274" i="8"/>
  <c r="AK276" i="8"/>
  <c r="Y293" i="1"/>
  <c r="Y302" i="1"/>
  <c r="Y301" i="1"/>
  <c r="W302" i="1"/>
  <c r="X302" i="1" s="1"/>
  <c r="Y299" i="1"/>
  <c r="AA299" i="1" s="1"/>
  <c r="Y300" i="1"/>
  <c r="AA300" i="1" s="1"/>
  <c r="W301" i="1"/>
  <c r="X301" i="1" s="1"/>
  <c r="X298" i="1"/>
  <c r="X296" i="1"/>
  <c r="X294" i="1"/>
  <c r="W293" i="1"/>
  <c r="Y295" i="1"/>
  <c r="Y297" i="1"/>
  <c r="W309" i="1"/>
  <c r="X309" i="1" s="1"/>
  <c r="Y309" i="1"/>
  <c r="W305" i="1"/>
  <c r="X305" i="1" s="1"/>
  <c r="Y305" i="1"/>
  <c r="Y294" i="1"/>
  <c r="Y296" i="1"/>
  <c r="Y298" i="1"/>
  <c r="X299" i="1"/>
  <c r="W304" i="1"/>
  <c r="X304" i="1" s="1"/>
  <c r="Y304" i="1"/>
  <c r="W308" i="1"/>
  <c r="X308" i="1" s="1"/>
  <c r="Y308" i="1"/>
  <c r="W312" i="1"/>
  <c r="X312" i="1" s="1"/>
  <c r="Y312" i="1"/>
  <c r="W303" i="1"/>
  <c r="X303" i="1" s="1"/>
  <c r="Y303" i="1"/>
  <c r="W307" i="1"/>
  <c r="X307" i="1" s="1"/>
  <c r="Y307" i="1"/>
  <c r="W311" i="1"/>
  <c r="X311" i="1" s="1"/>
  <c r="Y311" i="1"/>
  <c r="X300" i="1"/>
  <c r="W306" i="1"/>
  <c r="X306" i="1" s="1"/>
  <c r="Y306" i="1"/>
  <c r="W310" i="1"/>
  <c r="X310" i="1" s="1"/>
  <c r="Y310" i="1"/>
  <c r="AF292" i="1"/>
  <c r="AE292" i="1"/>
  <c r="S292" i="1"/>
  <c r="V292" i="1" s="1"/>
  <c r="R292" i="1"/>
  <c r="U292" i="1" s="1"/>
  <c r="W292" i="1" s="1"/>
  <c r="AF291" i="1"/>
  <c r="AE291" i="1"/>
  <c r="S291" i="1"/>
  <c r="V291" i="1" s="1"/>
  <c r="R291" i="1"/>
  <c r="U291" i="1" s="1"/>
  <c r="AF290" i="1"/>
  <c r="AE290" i="1"/>
  <c r="S290" i="1"/>
  <c r="V290" i="1" s="1"/>
  <c r="R290" i="1"/>
  <c r="U290" i="1" s="1"/>
  <c r="AF289" i="1"/>
  <c r="S289" i="1"/>
  <c r="V289" i="1" s="1"/>
  <c r="R289" i="1"/>
  <c r="U289" i="1" s="1"/>
  <c r="AF288" i="1"/>
  <c r="S288" i="1"/>
  <c r="V288" i="1" s="1"/>
  <c r="R288" i="1"/>
  <c r="U288" i="1" s="1"/>
  <c r="AF287" i="1"/>
  <c r="AE287" i="1"/>
  <c r="S287" i="1"/>
  <c r="V287" i="1" s="1"/>
  <c r="R287" i="1"/>
  <c r="U287" i="1" s="1"/>
  <c r="AE284" i="1"/>
  <c r="S284" i="1"/>
  <c r="V284" i="1" s="1"/>
  <c r="R284" i="1"/>
  <c r="U284" i="1" s="1"/>
  <c r="AE283" i="1"/>
  <c r="S283" i="1"/>
  <c r="V283" i="1" s="1"/>
  <c r="R283" i="1"/>
  <c r="U283" i="1" s="1"/>
  <c r="AF286" i="1"/>
  <c r="S286" i="1"/>
  <c r="V286" i="1" s="1"/>
  <c r="R286" i="1"/>
  <c r="U286" i="1" s="1"/>
  <c r="AE285" i="1"/>
  <c r="S285" i="1"/>
  <c r="V285" i="1" s="1"/>
  <c r="R285" i="1"/>
  <c r="U285" i="1" s="1"/>
  <c r="AF278" i="1"/>
  <c r="AE278" i="1"/>
  <c r="S278" i="1"/>
  <c r="V278" i="1" s="1"/>
  <c r="R278" i="1"/>
  <c r="U278" i="1" s="1"/>
  <c r="AE282" i="1"/>
  <c r="S282" i="1"/>
  <c r="V282" i="1" s="1"/>
  <c r="R282" i="1"/>
  <c r="U282" i="1" s="1"/>
  <c r="AE281" i="1"/>
  <c r="S281" i="1"/>
  <c r="V281" i="1" s="1"/>
  <c r="R281" i="1"/>
  <c r="U281" i="1" s="1"/>
  <c r="AF280" i="1"/>
  <c r="AE280" i="1"/>
  <c r="S280" i="1"/>
  <c r="V280" i="1" s="1"/>
  <c r="R280" i="1"/>
  <c r="U280" i="1" s="1"/>
  <c r="AF279" i="1"/>
  <c r="AE279" i="1"/>
  <c r="S279" i="1"/>
  <c r="V279" i="1" s="1"/>
  <c r="R279" i="1"/>
  <c r="U279" i="1" s="1"/>
  <c r="AF277" i="1"/>
  <c r="AE277" i="1"/>
  <c r="S277" i="1"/>
  <c r="V277" i="1" s="1"/>
  <c r="R277" i="1"/>
  <c r="U277" i="1" s="1"/>
  <c r="AF276" i="1"/>
  <c r="AE276" i="1"/>
  <c r="S276" i="1"/>
  <c r="V276" i="1" s="1"/>
  <c r="R276" i="1"/>
  <c r="U276" i="1" s="1"/>
  <c r="AF275" i="1"/>
  <c r="AE275" i="1"/>
  <c r="S275" i="1"/>
  <c r="V275" i="1" s="1"/>
  <c r="R275" i="1"/>
  <c r="U275" i="1" s="1"/>
  <c r="G292" i="1"/>
  <c r="F292" i="1"/>
  <c r="L292" i="1" s="1"/>
  <c r="G291" i="1"/>
  <c r="F291" i="1"/>
  <c r="L291" i="1" s="1"/>
  <c r="G290" i="1"/>
  <c r="F290" i="1"/>
  <c r="L290" i="1" s="1"/>
  <c r="G289" i="1"/>
  <c r="F289" i="1"/>
  <c r="L289" i="1" s="1"/>
  <c r="G288" i="1"/>
  <c r="F288" i="1"/>
  <c r="L288" i="1" s="1"/>
  <c r="G287" i="1"/>
  <c r="F287" i="1"/>
  <c r="L287" i="1" s="1"/>
  <c r="G284" i="1"/>
  <c r="F284" i="1"/>
  <c r="L284" i="1" s="1"/>
  <c r="AG284" i="1" s="1"/>
  <c r="G283" i="1"/>
  <c r="F283" i="1"/>
  <c r="L283" i="1" s="1"/>
  <c r="AG283" i="1" s="1"/>
  <c r="G286" i="1"/>
  <c r="F286" i="1"/>
  <c r="L286" i="1" s="1"/>
  <c r="AG286" i="1" s="1"/>
  <c r="G285" i="1"/>
  <c r="F285" i="1"/>
  <c r="L285" i="1" s="1"/>
  <c r="AG285" i="1" s="1"/>
  <c r="G278" i="1"/>
  <c r="F278" i="1"/>
  <c r="L278" i="1" s="1"/>
  <c r="AG278" i="1" s="1"/>
  <c r="G282" i="1"/>
  <c r="F282" i="1"/>
  <c r="L282" i="1" s="1"/>
  <c r="AG282" i="1" s="1"/>
  <c r="G281" i="1"/>
  <c r="F281" i="1"/>
  <c r="L281" i="1" s="1"/>
  <c r="AG281" i="1" s="1"/>
  <c r="G280" i="1"/>
  <c r="F280" i="1"/>
  <c r="L280" i="1" s="1"/>
  <c r="G279" i="1"/>
  <c r="F279" i="1"/>
  <c r="L279" i="1" s="1"/>
  <c r="AG279" i="1" s="1"/>
  <c r="G277" i="1"/>
  <c r="F277" i="1"/>
  <c r="L277" i="1" s="1"/>
  <c r="AG277" i="1" s="1"/>
  <c r="G276" i="1"/>
  <c r="F276" i="1"/>
  <c r="L276" i="1" s="1"/>
  <c r="AG276" i="1" s="1"/>
  <c r="G275" i="1"/>
  <c r="F275" i="1"/>
  <c r="L275" i="1" s="1"/>
  <c r="AF266" i="1"/>
  <c r="AE266" i="1"/>
  <c r="AF272" i="1"/>
  <c r="AE272" i="1"/>
  <c r="AF264" i="1"/>
  <c r="AE264" i="1"/>
  <c r="AF257" i="1"/>
  <c r="AE257" i="1"/>
  <c r="S266" i="1"/>
  <c r="V266" i="1" s="1"/>
  <c r="S272" i="1"/>
  <c r="V272" i="1" s="1"/>
  <c r="S264" i="1"/>
  <c r="V264" i="1" s="1"/>
  <c r="S257" i="1"/>
  <c r="V257" i="1" s="1"/>
  <c r="R266" i="1"/>
  <c r="U266" i="1" s="1"/>
  <c r="R272" i="1"/>
  <c r="U272" i="1" s="1"/>
  <c r="R264" i="1"/>
  <c r="U264" i="1" s="1"/>
  <c r="R257" i="1"/>
  <c r="U257" i="1" s="1"/>
  <c r="F266" i="1"/>
  <c r="L266" i="1" s="1"/>
  <c r="AG266" i="1" s="1"/>
  <c r="F272" i="1"/>
  <c r="L272" i="1" s="1"/>
  <c r="AG272" i="1" s="1"/>
  <c r="F264" i="1"/>
  <c r="L264" i="1" s="1"/>
  <c r="AG264" i="1" s="1"/>
  <c r="F257" i="1"/>
  <c r="L257" i="1" s="1"/>
  <c r="AG257" i="1" s="1"/>
  <c r="G266" i="1"/>
  <c r="G272" i="1"/>
  <c r="G264" i="1"/>
  <c r="G257" i="1"/>
  <c r="AF274" i="1"/>
  <c r="AE274" i="1"/>
  <c r="AF273" i="1"/>
  <c r="AE273" i="1"/>
  <c r="AF269" i="1"/>
  <c r="AE269" i="1"/>
  <c r="AF270" i="1"/>
  <c r="AE270" i="1"/>
  <c r="AF267" i="1"/>
  <c r="AE267" i="1"/>
  <c r="AF265" i="1"/>
  <c r="AE265" i="1"/>
  <c r="S274" i="1"/>
  <c r="V274" i="1" s="1"/>
  <c r="S273" i="1"/>
  <c r="V273" i="1" s="1"/>
  <c r="S269" i="1"/>
  <c r="V269" i="1" s="1"/>
  <c r="S270" i="1"/>
  <c r="V270" i="1" s="1"/>
  <c r="S267" i="1"/>
  <c r="V267" i="1" s="1"/>
  <c r="S265" i="1"/>
  <c r="V265" i="1" s="1"/>
  <c r="S260" i="1"/>
  <c r="V260" i="1" s="1"/>
  <c r="S259" i="1"/>
  <c r="V259" i="1" s="1"/>
  <c r="S256" i="1"/>
  <c r="V256" i="1" s="1"/>
  <c r="R274" i="1"/>
  <c r="U274" i="1" s="1"/>
  <c r="R273" i="1"/>
  <c r="U273" i="1" s="1"/>
  <c r="R269" i="1"/>
  <c r="U269" i="1" s="1"/>
  <c r="R270" i="1"/>
  <c r="U270" i="1" s="1"/>
  <c r="R267" i="1"/>
  <c r="U267" i="1" s="1"/>
  <c r="R265" i="1"/>
  <c r="U265" i="1" s="1"/>
  <c r="R260" i="1"/>
  <c r="U260" i="1" s="1"/>
  <c r="R259" i="1"/>
  <c r="U259" i="1" s="1"/>
  <c r="R256" i="1"/>
  <c r="U256" i="1" s="1"/>
  <c r="G274" i="1"/>
  <c r="F274" i="1"/>
  <c r="L274" i="1" s="1"/>
  <c r="AG274" i="1" s="1"/>
  <c r="G273" i="1"/>
  <c r="F273" i="1"/>
  <c r="L273" i="1" s="1"/>
  <c r="AG273" i="1" s="1"/>
  <c r="G269" i="1"/>
  <c r="F269" i="1"/>
  <c r="L269" i="1" s="1"/>
  <c r="G270" i="1"/>
  <c r="F270" i="1"/>
  <c r="L270" i="1" s="1"/>
  <c r="G267" i="1"/>
  <c r="F267" i="1"/>
  <c r="L267" i="1" s="1"/>
  <c r="G265" i="1"/>
  <c r="F265" i="1"/>
  <c r="L265" i="1" s="1"/>
  <c r="AG265" i="1" s="1"/>
  <c r="G260" i="1"/>
  <c r="F260" i="1"/>
  <c r="L260" i="1" s="1"/>
  <c r="G259" i="1"/>
  <c r="F259" i="1"/>
  <c r="L259" i="1" s="1"/>
  <c r="G256" i="1"/>
  <c r="F256" i="1"/>
  <c r="L256" i="1" s="1"/>
  <c r="S263" i="1"/>
  <c r="V263" i="1" s="1"/>
  <c r="S258" i="1"/>
  <c r="V258" i="1" s="1"/>
  <c r="R263" i="1"/>
  <c r="U263" i="1" s="1"/>
  <c r="R258" i="1"/>
  <c r="U258" i="1" s="1"/>
  <c r="F263" i="1"/>
  <c r="L263" i="1" s="1"/>
  <c r="F258" i="1"/>
  <c r="L258" i="1" s="1"/>
  <c r="G263" i="1"/>
  <c r="G258" i="1"/>
  <c r="S271" i="1"/>
  <c r="V271" i="1" s="1"/>
  <c r="S268" i="1"/>
  <c r="V268" i="1" s="1"/>
  <c r="S262" i="1"/>
  <c r="V262" i="1" s="1"/>
  <c r="S261" i="1"/>
  <c r="V261" i="1" s="1"/>
  <c r="S255" i="1"/>
  <c r="V255" i="1" s="1"/>
  <c r="R271" i="1"/>
  <c r="U271" i="1" s="1"/>
  <c r="R268" i="1"/>
  <c r="U268" i="1" s="1"/>
  <c r="R262" i="1"/>
  <c r="U262" i="1" s="1"/>
  <c r="R261" i="1"/>
  <c r="U261" i="1" s="1"/>
  <c r="R255" i="1"/>
  <c r="U255" i="1" s="1"/>
  <c r="F271" i="1"/>
  <c r="L271" i="1" s="1"/>
  <c r="G271" i="1"/>
  <c r="F268" i="1"/>
  <c r="L268" i="1" s="1"/>
  <c r="G268" i="1"/>
  <c r="F262" i="1"/>
  <c r="L262" i="1" s="1"/>
  <c r="G262" i="1"/>
  <c r="F261" i="1"/>
  <c r="L261" i="1" s="1"/>
  <c r="G261" i="1"/>
  <c r="F255" i="1"/>
  <c r="L255" i="1" s="1"/>
  <c r="G255" i="1"/>
  <c r="AR12" i="8" l="1"/>
  <c r="AS11" i="8"/>
  <c r="AT11" i="8" s="1"/>
  <c r="AU11" i="8" s="1"/>
  <c r="Y218" i="11"/>
  <c r="AA218" i="11" s="1"/>
  <c r="AE218" i="11" s="1"/>
  <c r="AA129" i="11"/>
  <c r="AE129" i="11" s="1"/>
  <c r="AA41" i="11"/>
  <c r="AE41" i="11" s="1"/>
  <c r="AA198" i="11"/>
  <c r="AE198" i="11" s="1"/>
  <c r="AA167" i="11"/>
  <c r="AE167" i="11" s="1"/>
  <c r="AA263" i="11"/>
  <c r="AE263" i="11" s="1"/>
  <c r="AA300" i="11"/>
  <c r="AE300" i="11" s="1"/>
  <c r="AA287" i="11"/>
  <c r="AE287" i="11" s="1"/>
  <c r="AA97" i="11"/>
  <c r="AE97" i="11" s="1"/>
  <c r="AA258" i="11"/>
  <c r="AE258" i="11" s="1"/>
  <c r="AD258" i="11"/>
  <c r="AD30" i="11"/>
  <c r="AA163" i="11"/>
  <c r="AE163" i="11" s="1"/>
  <c r="Y284" i="11"/>
  <c r="AD284" i="11" s="1"/>
  <c r="AD41" i="11"/>
  <c r="AA104" i="11"/>
  <c r="AE104" i="11" s="1"/>
  <c r="AC32" i="11"/>
  <c r="AD178" i="11"/>
  <c r="AA106" i="11"/>
  <c r="AE106" i="11" s="1"/>
  <c r="AC159" i="11"/>
  <c r="Y148" i="11"/>
  <c r="AD148" i="11" s="1"/>
  <c r="AA67" i="11"/>
  <c r="AE67" i="11" s="1"/>
  <c r="AA172" i="11"/>
  <c r="AE172" i="11" s="1"/>
  <c r="AA158" i="11"/>
  <c r="AE158" i="11" s="1"/>
  <c r="AA271" i="11"/>
  <c r="AE271" i="11" s="1"/>
  <c r="AA209" i="11"/>
  <c r="AE209" i="11" s="1"/>
  <c r="AA136" i="11"/>
  <c r="AE136" i="11" s="1"/>
  <c r="AA93" i="11"/>
  <c r="AE93" i="11" s="1"/>
  <c r="AA256" i="11"/>
  <c r="AE256" i="11" s="1"/>
  <c r="AC100" i="11"/>
  <c r="AA214" i="11"/>
  <c r="AE214" i="11" s="1"/>
  <c r="AA26" i="11"/>
  <c r="AE26" i="11" s="1"/>
  <c r="AA242" i="11"/>
  <c r="AE242" i="11" s="1"/>
  <c r="AA134" i="11"/>
  <c r="AE134" i="11" s="1"/>
  <c r="AA77" i="11"/>
  <c r="AE77" i="11" s="1"/>
  <c r="AD61" i="11"/>
  <c r="AA199" i="11"/>
  <c r="AE199" i="11" s="1"/>
  <c r="AA171" i="11"/>
  <c r="AE171" i="11" s="1"/>
  <c r="AA253" i="11"/>
  <c r="AE253" i="11" s="1"/>
  <c r="AA24" i="11"/>
  <c r="AE24" i="11" s="1"/>
  <c r="AA10" i="11"/>
  <c r="AE10" i="11" s="1"/>
  <c r="AA201" i="11"/>
  <c r="AE201" i="11" s="1"/>
  <c r="AA131" i="11"/>
  <c r="AE131" i="11" s="1"/>
  <c r="AC262" i="11"/>
  <c r="AA85" i="11"/>
  <c r="AE85" i="11" s="1"/>
  <c r="AA284" i="11"/>
  <c r="AE284" i="11" s="1"/>
  <c r="AA292" i="11"/>
  <c r="AE292" i="11" s="1"/>
  <c r="AA293" i="11"/>
  <c r="AE293" i="11" s="1"/>
  <c r="AA272" i="11"/>
  <c r="AE272" i="11" s="1"/>
  <c r="AA241" i="11"/>
  <c r="AE241" i="11" s="1"/>
  <c r="AA16" i="11"/>
  <c r="AE16" i="11" s="1"/>
  <c r="AA302" i="11"/>
  <c r="AE302" i="11" s="1"/>
  <c r="AA189" i="11"/>
  <c r="AE189" i="11" s="1"/>
  <c r="AD84" i="11"/>
  <c r="AD150" i="11"/>
  <c r="AA82" i="11"/>
  <c r="AE82" i="11" s="1"/>
  <c r="AA103" i="11"/>
  <c r="AE103" i="11" s="1"/>
  <c r="AA36" i="11"/>
  <c r="AE36" i="11" s="1"/>
  <c r="AA119" i="11"/>
  <c r="AE119" i="11" s="1"/>
  <c r="AA261" i="11"/>
  <c r="AE261" i="11" s="1"/>
  <c r="AA138" i="11"/>
  <c r="AE138" i="11" s="1"/>
  <c r="AC193" i="11"/>
  <c r="AC189" i="11"/>
  <c r="AC289" i="11"/>
  <c r="AC72" i="11"/>
  <c r="AC14" i="11"/>
  <c r="AD130" i="11"/>
  <c r="AA223" i="11"/>
  <c r="AE223" i="11" s="1"/>
  <c r="AA270" i="11"/>
  <c r="AE270" i="11" s="1"/>
  <c r="AA147" i="11"/>
  <c r="AE147" i="11" s="1"/>
  <c r="AA146" i="11"/>
  <c r="AE146" i="11" s="1"/>
  <c r="AA279" i="11"/>
  <c r="AE279" i="11" s="1"/>
  <c r="AD189" i="11"/>
  <c r="AA76" i="11"/>
  <c r="AE76" i="11" s="1"/>
  <c r="AA7" i="11"/>
  <c r="AE7" i="11" s="1"/>
  <c r="AA139" i="11"/>
  <c r="AE139" i="11" s="1"/>
  <c r="AA112" i="11"/>
  <c r="AE112" i="11" s="1"/>
  <c r="AA56" i="11"/>
  <c r="AE56" i="11" s="1"/>
  <c r="AA18" i="11"/>
  <c r="AE18" i="11" s="1"/>
  <c r="AA132" i="11"/>
  <c r="AE132" i="11" s="1"/>
  <c r="AA240" i="11"/>
  <c r="AE240" i="11" s="1"/>
  <c r="AA65" i="11"/>
  <c r="AE65" i="11" s="1"/>
  <c r="AA225" i="11"/>
  <c r="AE225" i="11" s="1"/>
  <c r="AC191" i="11"/>
  <c r="AA92" i="11"/>
  <c r="AE92" i="11" s="1"/>
  <c r="AA58" i="11"/>
  <c r="AE58" i="11" s="1"/>
  <c r="AC49" i="11"/>
  <c r="AA282" i="11"/>
  <c r="AE282" i="11" s="1"/>
  <c r="AA34" i="11"/>
  <c r="AE34" i="11" s="1"/>
  <c r="AA19" i="11"/>
  <c r="AE19" i="11" s="1"/>
  <c r="AA179" i="11"/>
  <c r="AE179" i="11" s="1"/>
  <c r="AA20" i="11"/>
  <c r="AE20" i="11" s="1"/>
  <c r="AA151" i="11"/>
  <c r="AE151" i="11" s="1"/>
  <c r="AC110" i="11"/>
  <c r="AC257" i="11"/>
  <c r="AA110" i="11"/>
  <c r="AE110" i="11" s="1"/>
  <c r="AB86" i="8"/>
  <c r="AD86" i="8"/>
  <c r="AB78" i="8"/>
  <c r="AD78" i="8"/>
  <c r="AB62" i="8"/>
  <c r="AD62" i="8"/>
  <c r="AB13" i="8"/>
  <c r="AD13" i="8"/>
  <c r="AB6" i="8"/>
  <c r="AD6" i="8"/>
  <c r="AB9" i="8"/>
  <c r="AD9" i="8"/>
  <c r="AB297" i="8"/>
  <c r="AD297" i="8"/>
  <c r="AB304" i="8"/>
  <c r="AD304" i="8"/>
  <c r="AB295" i="8"/>
  <c r="AD295" i="8"/>
  <c r="AB124" i="8"/>
  <c r="AD124" i="8"/>
  <c r="AB92" i="8"/>
  <c r="AD92" i="8"/>
  <c r="AB68" i="8"/>
  <c r="AD68" i="8"/>
  <c r="AB52" i="8"/>
  <c r="AD52" i="8"/>
  <c r="AB44" i="8"/>
  <c r="AD44" i="8"/>
  <c r="AB20" i="8"/>
  <c r="AD20" i="8"/>
  <c r="AB303" i="8"/>
  <c r="AD303" i="8"/>
  <c r="AB296" i="8"/>
  <c r="AD296" i="8"/>
  <c r="AB302" i="8"/>
  <c r="AD302" i="8"/>
  <c r="AB114" i="8"/>
  <c r="AD114" i="8"/>
  <c r="AB82" i="8"/>
  <c r="AD82" i="8"/>
  <c r="AB26" i="8"/>
  <c r="AD26" i="8"/>
  <c r="AB18" i="8"/>
  <c r="AD18" i="8"/>
  <c r="AB301" i="8"/>
  <c r="AD301" i="8"/>
  <c r="AC312" i="8"/>
  <c r="AE312" i="8" s="1"/>
  <c r="AF312" i="8" s="1"/>
  <c r="AC315" i="8"/>
  <c r="AC307" i="8"/>
  <c r="AE307" i="8" s="1"/>
  <c r="AF307" i="8" s="1"/>
  <c r="AC310" i="8"/>
  <c r="AE310" i="8" s="1"/>
  <c r="AF310" i="8" s="1"/>
  <c r="AC318" i="8"/>
  <c r="AC317" i="8"/>
  <c r="AE317" i="8" s="1"/>
  <c r="AF317" i="8" s="1"/>
  <c r="AC308" i="8"/>
  <c r="AE308" i="8" s="1"/>
  <c r="AF308" i="8" s="1"/>
  <c r="AC313" i="8"/>
  <c r="AE313" i="8" s="1"/>
  <c r="AF313" i="8" s="1"/>
  <c r="AC309" i="8"/>
  <c r="AE309" i="8" s="1"/>
  <c r="AF309" i="8" s="1"/>
  <c r="AC316" i="8"/>
  <c r="AC311" i="8"/>
  <c r="AC305" i="8"/>
  <c r="AC306" i="8"/>
  <c r="AE306" i="8" s="1"/>
  <c r="AF306" i="8" s="1"/>
  <c r="AC314" i="8"/>
  <c r="AB300" i="8"/>
  <c r="AD300" i="8"/>
  <c r="AB112" i="8"/>
  <c r="AD112" i="8"/>
  <c r="AB104" i="8"/>
  <c r="AD104" i="8"/>
  <c r="AB64" i="8"/>
  <c r="AD64" i="8"/>
  <c r="AB56" i="8"/>
  <c r="AD56" i="8"/>
  <c r="AB48" i="8"/>
  <c r="AD48" i="8"/>
  <c r="AB24" i="8"/>
  <c r="AD24" i="8"/>
  <c r="AB16" i="8"/>
  <c r="AD16" i="8"/>
  <c r="AB14" i="8"/>
  <c r="AD14" i="8"/>
  <c r="AB299" i="8"/>
  <c r="AD299" i="8"/>
  <c r="AB298" i="8"/>
  <c r="AD298" i="8"/>
  <c r="Z178" i="11"/>
  <c r="AA178" i="11" s="1"/>
  <c r="AE178" i="11" s="1"/>
  <c r="AA39" i="11"/>
  <c r="AE39" i="11" s="1"/>
  <c r="AA109" i="11"/>
  <c r="AE109" i="11" s="1"/>
  <c r="AA249" i="11"/>
  <c r="AE249" i="11" s="1"/>
  <c r="AA268" i="11"/>
  <c r="AE268" i="11" s="1"/>
  <c r="AA116" i="11"/>
  <c r="AE116" i="11" s="1"/>
  <c r="AA183" i="11"/>
  <c r="AE183" i="11" s="1"/>
  <c r="AC232" i="11"/>
  <c r="AC170" i="11"/>
  <c r="AC280" i="11"/>
  <c r="AA126" i="11"/>
  <c r="AE126" i="11" s="1"/>
  <c r="AA207" i="11"/>
  <c r="AE207" i="11" s="1"/>
  <c r="AA193" i="11"/>
  <c r="AE193" i="11" s="1"/>
  <c r="AA159" i="11"/>
  <c r="AE159" i="11" s="1"/>
  <c r="AA32" i="11"/>
  <c r="AE32" i="11" s="1"/>
  <c r="AA30" i="11"/>
  <c r="AE30" i="11" s="1"/>
  <c r="AA181" i="11"/>
  <c r="AE181" i="11" s="1"/>
  <c r="AA196" i="11"/>
  <c r="AE196" i="11" s="1"/>
  <c r="AA267" i="11"/>
  <c r="AE267" i="11" s="1"/>
  <c r="AA114" i="11"/>
  <c r="AE114" i="11" s="1"/>
  <c r="AA234" i="11"/>
  <c r="AE234" i="11" s="1"/>
  <c r="AA213" i="11"/>
  <c r="AE213" i="11" s="1"/>
  <c r="AA297" i="11"/>
  <c r="AE297" i="11" s="1"/>
  <c r="AC85" i="11"/>
  <c r="AD211" i="11"/>
  <c r="AA155" i="11"/>
  <c r="AE155" i="11" s="1"/>
  <c r="AA173" i="11"/>
  <c r="AE173" i="11" s="1"/>
  <c r="AA195" i="11"/>
  <c r="AE195" i="11" s="1"/>
  <c r="AA78" i="11"/>
  <c r="AE78" i="11" s="1"/>
  <c r="AA125" i="11"/>
  <c r="AE125" i="11" s="1"/>
  <c r="AA88" i="11"/>
  <c r="AE88" i="11" s="1"/>
  <c r="AA275" i="11"/>
  <c r="AE275" i="11" s="1"/>
  <c r="AC207" i="11"/>
  <c r="AD85" i="11"/>
  <c r="AC126" i="11"/>
  <c r="AA246" i="11"/>
  <c r="AE246" i="11" s="1"/>
  <c r="AA221" i="11"/>
  <c r="AE221" i="11" s="1"/>
  <c r="AA143" i="11"/>
  <c r="AE143" i="11" s="1"/>
  <c r="AA194" i="11"/>
  <c r="AE194" i="11" s="1"/>
  <c r="AA204" i="11"/>
  <c r="AE204" i="11" s="1"/>
  <c r="AA238" i="11"/>
  <c r="AE238" i="11" s="1"/>
  <c r="AA236" i="11"/>
  <c r="AE236" i="11" s="1"/>
  <c r="AA257" i="11"/>
  <c r="AE257" i="11" s="1"/>
  <c r="AA191" i="11"/>
  <c r="AE191" i="11" s="1"/>
  <c r="AA49" i="11"/>
  <c r="AE49" i="11" s="1"/>
  <c r="AD143" i="11"/>
  <c r="AA289" i="11"/>
  <c r="AE289" i="11" s="1"/>
  <c r="AD204" i="11"/>
  <c r="AC238" i="11"/>
  <c r="AD236" i="11"/>
  <c r="AA14" i="11"/>
  <c r="AE14" i="11" s="1"/>
  <c r="AA130" i="11"/>
  <c r="AE130" i="11" s="1"/>
  <c r="AA72" i="11"/>
  <c r="AE72" i="11" s="1"/>
  <c r="AC246" i="11"/>
  <c r="AD246" i="11"/>
  <c r="AD221" i="11"/>
  <c r="AC194" i="11"/>
  <c r="AA232" i="11"/>
  <c r="AE232" i="11" s="1"/>
  <c r="AA170" i="11"/>
  <c r="AE170" i="11" s="1"/>
  <c r="AC143" i="11"/>
  <c r="AC204" i="11"/>
  <c r="AA150" i="11"/>
  <c r="AE150" i="11" s="1"/>
  <c r="AA187" i="11"/>
  <c r="AE187" i="11" s="1"/>
  <c r="AA84" i="11"/>
  <c r="AE84" i="11" s="1"/>
  <c r="AA206" i="11"/>
  <c r="AE206" i="11" s="1"/>
  <c r="AA100" i="11"/>
  <c r="AE100" i="11" s="1"/>
  <c r="AA262" i="11"/>
  <c r="AE262" i="11" s="1"/>
  <c r="AA12" i="11"/>
  <c r="AE12" i="11" s="1"/>
  <c r="AA61" i="11"/>
  <c r="AE61" i="11" s="1"/>
  <c r="AA280" i="11"/>
  <c r="AE280" i="11" s="1"/>
  <c r="AA211" i="11"/>
  <c r="AE211" i="11" s="1"/>
  <c r="AC221" i="11"/>
  <c r="AC22" i="11"/>
  <c r="AA22" i="11"/>
  <c r="AE22" i="11" s="1"/>
  <c r="AC140" i="11"/>
  <c r="AA140" i="11"/>
  <c r="AE140" i="11" s="1"/>
  <c r="AD57" i="11"/>
  <c r="AA57" i="11"/>
  <c r="AE57" i="11" s="1"/>
  <c r="AD210" i="11"/>
  <c r="AA210" i="11"/>
  <c r="AE210" i="11" s="1"/>
  <c r="AD288" i="11"/>
  <c r="AA288" i="11"/>
  <c r="AE288" i="11" s="1"/>
  <c r="AD50" i="11"/>
  <c r="AA50" i="11"/>
  <c r="AE50" i="11" s="1"/>
  <c r="AD194" i="11"/>
  <c r="AC205" i="11"/>
  <c r="AA205" i="11"/>
  <c r="AE205" i="11" s="1"/>
  <c r="AA162" i="11"/>
  <c r="AE162" i="11" s="1"/>
  <c r="AC53" i="11"/>
  <c r="AA53" i="11"/>
  <c r="AE53" i="11" s="1"/>
  <c r="AD217" i="11"/>
  <c r="AA217" i="11"/>
  <c r="AE217" i="11" s="1"/>
  <c r="AD197" i="11"/>
  <c r="AA197" i="11"/>
  <c r="AE197" i="11" s="1"/>
  <c r="AA219" i="11"/>
  <c r="AE219" i="11" s="1"/>
  <c r="AA174" i="11"/>
  <c r="AE174" i="11" s="1"/>
  <c r="AC45" i="11"/>
  <c r="AA45" i="11"/>
  <c r="AE45" i="11" s="1"/>
  <c r="AD70" i="11"/>
  <c r="AA70" i="11"/>
  <c r="AE70" i="11" s="1"/>
  <c r="AC133" i="11"/>
  <c r="AA133" i="11"/>
  <c r="AE133" i="11" s="1"/>
  <c r="AD185" i="11"/>
  <c r="AA185" i="11"/>
  <c r="AE185" i="11" s="1"/>
  <c r="AC215" i="11"/>
  <c r="AA215" i="11"/>
  <c r="AE215" i="11" s="1"/>
  <c r="AC74" i="11"/>
  <c r="AA74" i="11"/>
  <c r="AE74" i="11" s="1"/>
  <c r="AD120" i="11"/>
  <c r="AA120" i="11"/>
  <c r="AE120" i="11" s="1"/>
  <c r="AD102" i="11"/>
  <c r="AA102" i="11"/>
  <c r="AE102" i="11" s="1"/>
  <c r="AD37" i="11"/>
  <c r="AA37" i="11"/>
  <c r="AE37" i="11" s="1"/>
  <c r="AD108" i="11"/>
  <c r="AA108" i="11"/>
  <c r="AE108" i="11" s="1"/>
  <c r="AC248" i="11"/>
  <c r="AA248" i="11"/>
  <c r="AE248" i="11" s="1"/>
  <c r="AC142" i="11"/>
  <c r="AA142" i="11"/>
  <c r="AE142" i="11" s="1"/>
  <c r="AC166" i="11"/>
  <c r="AA166" i="11"/>
  <c r="AE166" i="11" s="1"/>
  <c r="AD228" i="11"/>
  <c r="AA228" i="11"/>
  <c r="AE228" i="11" s="1"/>
  <c r="AD44" i="11"/>
  <c r="AA44" i="11"/>
  <c r="AE44" i="11" s="1"/>
  <c r="Z40" i="11"/>
  <c r="Z43" i="11"/>
  <c r="Z298" i="11"/>
  <c r="Z62" i="11"/>
  <c r="Z79" i="11"/>
  <c r="Z63" i="11"/>
  <c r="Z243" i="11"/>
  <c r="Z123" i="11"/>
  <c r="Z285" i="11"/>
  <c r="Z269" i="11"/>
  <c r="Z252" i="11"/>
  <c r="Z52" i="11"/>
  <c r="Z165" i="11"/>
  <c r="Z47" i="11"/>
  <c r="Z255" i="11"/>
  <c r="Z111" i="11"/>
  <c r="Z184" i="11"/>
  <c r="Z90" i="11"/>
  <c r="Z250" i="11"/>
  <c r="Z107" i="11"/>
  <c r="Z237" i="11"/>
  <c r="Z137" i="11"/>
  <c r="V320" i="11"/>
  <c r="AC197" i="11"/>
  <c r="AD12" i="11"/>
  <c r="AD219" i="11"/>
  <c r="AD174" i="11"/>
  <c r="AD45" i="11"/>
  <c r="AC70" i="11"/>
  <c r="AD133" i="11"/>
  <c r="AC185" i="11"/>
  <c r="Z233" i="11"/>
  <c r="Z101" i="11"/>
  <c r="Z115" i="11"/>
  <c r="Z277" i="11"/>
  <c r="Z69" i="11"/>
  <c r="Z169" i="11"/>
  <c r="Z29" i="11"/>
  <c r="Z6" i="11"/>
  <c r="Z55" i="11"/>
  <c r="Z121" i="11"/>
  <c r="Z118" i="11"/>
  <c r="AC162" i="11"/>
  <c r="Y152" i="11"/>
  <c r="AD152" i="11" s="1"/>
  <c r="Z152" i="11"/>
  <c r="Y227" i="11"/>
  <c r="AC227" i="11" s="1"/>
  <c r="Z227" i="11"/>
  <c r="Y99" i="11"/>
  <c r="AC99" i="11" s="1"/>
  <c r="Z99" i="11"/>
  <c r="Y156" i="11"/>
  <c r="Z156" i="11"/>
  <c r="Y54" i="11"/>
  <c r="AD54" i="11" s="1"/>
  <c r="Z54" i="11"/>
  <c r="Y259" i="11"/>
  <c r="Z259" i="11"/>
  <c r="Z203" i="11"/>
  <c r="Y212" i="11"/>
  <c r="AC212" i="11" s="1"/>
  <c r="Z212" i="11"/>
  <c r="Y128" i="11"/>
  <c r="Z128" i="11"/>
  <c r="Z141" i="11"/>
  <c r="Y95" i="11"/>
  <c r="Z95" i="11"/>
  <c r="Y21" i="11"/>
  <c r="AC21" i="11" s="1"/>
  <c r="Z21" i="11"/>
  <c r="Y33" i="11"/>
  <c r="AD33" i="11" s="1"/>
  <c r="Z33" i="11"/>
  <c r="Y177" i="11"/>
  <c r="AC177" i="11" s="1"/>
  <c r="Z177" i="11"/>
  <c r="Y239" i="11"/>
  <c r="AD239" i="11" s="1"/>
  <c r="Z239" i="11"/>
  <c r="Z153" i="11"/>
  <c r="Z9" i="11"/>
  <c r="Z96" i="11"/>
  <c r="Y220" i="11"/>
  <c r="AD220" i="11" s="1"/>
  <c r="Z220" i="11"/>
  <c r="Z48" i="11"/>
  <c r="Z160" i="11"/>
  <c r="Y260" i="11"/>
  <c r="Z260" i="11"/>
  <c r="Y25" i="11"/>
  <c r="Z25" i="11"/>
  <c r="Z59" i="11"/>
  <c r="Z226" i="11"/>
  <c r="Y31" i="11"/>
  <c r="Z31" i="11"/>
  <c r="Z23" i="11"/>
  <c r="Y182" i="11"/>
  <c r="AC182" i="11" s="1"/>
  <c r="Z182" i="11"/>
  <c r="Z38" i="11"/>
  <c r="Y235" i="11"/>
  <c r="AD235" i="11" s="1"/>
  <c r="Z122" i="11"/>
  <c r="Y73" i="11"/>
  <c r="AD73" i="11" s="1"/>
  <c r="Z73" i="11"/>
  <c r="Y8" i="11"/>
  <c r="AC8" i="11" s="1"/>
  <c r="Z8" i="11"/>
  <c r="AD162" i="11"/>
  <c r="AD53" i="11"/>
  <c r="AD206" i="11"/>
  <c r="AD74" i="11"/>
  <c r="Y83" i="11"/>
  <c r="Z83" i="11"/>
  <c r="Y149" i="11"/>
  <c r="AD149" i="11" s="1"/>
  <c r="Z149" i="11"/>
  <c r="Y46" i="11"/>
  <c r="AC46" i="11" s="1"/>
  <c r="Z46" i="11"/>
  <c r="Z273" i="11"/>
  <c r="Y127" i="11"/>
  <c r="AC127" i="11" s="1"/>
  <c r="Z127" i="11"/>
  <c r="Y281" i="11"/>
  <c r="AD281" i="11" s="1"/>
  <c r="Z281" i="11"/>
  <c r="Y231" i="11"/>
  <c r="AD231" i="11" s="1"/>
  <c r="Z231" i="11"/>
  <c r="Y71" i="11"/>
  <c r="AD71" i="11" s="1"/>
  <c r="Z71" i="11"/>
  <c r="Z291" i="11"/>
  <c r="Y164" i="11"/>
  <c r="Z164" i="11"/>
  <c r="Y144" i="11"/>
  <c r="Z144" i="11"/>
  <c r="Y91" i="11"/>
  <c r="Z91" i="11"/>
  <c r="Y301" i="11"/>
  <c r="AC301" i="11" s="1"/>
  <c r="Z301" i="11"/>
  <c r="Z295" i="11"/>
  <c r="Y180" i="11"/>
  <c r="AD180" i="11" s="1"/>
  <c r="Z180" i="11"/>
  <c r="Z168" i="11"/>
  <c r="Y176" i="11"/>
  <c r="AD176" i="11" s="1"/>
  <c r="Z176" i="11"/>
  <c r="Y247" i="11"/>
  <c r="AC247" i="11" s="1"/>
  <c r="Z247" i="11"/>
  <c r="Y266" i="11"/>
  <c r="AD266" i="11" s="1"/>
  <c r="Z266" i="11"/>
  <c r="Y35" i="11"/>
  <c r="Z35" i="11"/>
  <c r="Y42" i="11"/>
  <c r="Z42" i="11"/>
  <c r="Z186" i="11"/>
  <c r="Z113" i="11"/>
  <c r="Y15" i="11"/>
  <c r="AC15" i="11" s="1"/>
  <c r="Z15" i="11"/>
  <c r="Y94" i="11"/>
  <c r="AC94" i="11" s="1"/>
  <c r="Z94" i="11"/>
  <c r="Y98" i="11"/>
  <c r="AD98" i="11" s="1"/>
  <c r="Z98" i="11"/>
  <c r="Y105" i="11"/>
  <c r="AD105" i="11" s="1"/>
  <c r="Z105" i="11"/>
  <c r="Y286" i="11"/>
  <c r="Z286" i="11"/>
  <c r="Y175" i="11"/>
  <c r="Z175" i="11"/>
  <c r="Z190" i="11"/>
  <c r="AC288" i="11"/>
  <c r="AC50" i="11"/>
  <c r="AC57" i="11"/>
  <c r="AC210" i="11"/>
  <c r="AC228" i="11"/>
  <c r="AC44" i="11"/>
  <c r="AC120" i="11"/>
  <c r="AC102" i="11"/>
  <c r="AD248" i="11"/>
  <c r="Y299" i="11"/>
  <c r="Z299" i="11"/>
  <c r="Y157" i="11"/>
  <c r="AD157" i="11" s="1"/>
  <c r="Z157" i="11"/>
  <c r="Y51" i="11"/>
  <c r="Z51" i="11"/>
  <c r="Y216" i="11"/>
  <c r="Z216" i="11"/>
  <c r="Y265" i="11"/>
  <c r="Z265" i="11"/>
  <c r="Y75" i="11"/>
  <c r="Z75" i="11"/>
  <c r="Y229" i="11"/>
  <c r="AD229" i="11" s="1"/>
  <c r="Z229" i="11"/>
  <c r="Y5" i="11"/>
  <c r="AD5" i="11" s="1"/>
  <c r="Z5" i="11"/>
  <c r="Z124" i="11"/>
  <c r="Z161" i="11"/>
  <c r="Y192" i="11"/>
  <c r="Z192" i="11"/>
  <c r="Y87" i="11"/>
  <c r="AD87" i="11" s="1"/>
  <c r="Z87" i="11"/>
  <c r="Y296" i="11"/>
  <c r="Z296" i="11"/>
  <c r="Z13" i="11"/>
  <c r="Y278" i="11"/>
  <c r="AD278" i="11" s="1"/>
  <c r="Z278" i="11"/>
  <c r="Y17" i="11"/>
  <c r="AC17" i="11" s="1"/>
  <c r="Z17" i="11"/>
  <c r="Y80" i="11"/>
  <c r="AD80" i="11" s="1"/>
  <c r="Z80" i="11"/>
  <c r="Y208" i="11"/>
  <c r="AD208" i="11" s="1"/>
  <c r="Z208" i="11"/>
  <c r="Y251" i="11"/>
  <c r="AC251" i="11" s="1"/>
  <c r="Z251" i="11"/>
  <c r="Z290" i="11"/>
  <c r="Z145" i="11"/>
  <c r="Y188" i="11"/>
  <c r="AC188" i="11" s="1"/>
  <c r="Z188" i="11"/>
  <c r="Z64" i="11"/>
  <c r="Z294" i="11"/>
  <c r="Z27" i="11"/>
  <c r="Z11" i="11"/>
  <c r="Y276" i="11"/>
  <c r="AD276" i="11" s="1"/>
  <c r="Z276" i="11"/>
  <c r="Y254" i="11"/>
  <c r="AC254" i="11" s="1"/>
  <c r="Z254" i="11"/>
  <c r="Y222" i="11"/>
  <c r="AD222" i="11" s="1"/>
  <c r="Z222" i="11"/>
  <c r="Z86" i="11"/>
  <c r="Y117" i="11"/>
  <c r="Z117" i="11"/>
  <c r="Z264" i="11"/>
  <c r="AA264" i="11" s="1"/>
  <c r="AE264" i="11" s="1"/>
  <c r="Z224" i="11"/>
  <c r="AA224" i="11" s="1"/>
  <c r="AE224" i="11" s="1"/>
  <c r="Z244" i="11"/>
  <c r="AA244" i="11" s="1"/>
  <c r="AE244" i="11" s="1"/>
  <c r="AD76" i="11"/>
  <c r="AC76" i="11"/>
  <c r="AD199" i="11"/>
  <c r="AC199" i="11"/>
  <c r="AD139" i="11"/>
  <c r="AC139" i="11"/>
  <c r="AD109" i="11"/>
  <c r="AC109" i="11"/>
  <c r="AD244" i="11"/>
  <c r="AC244" i="11"/>
  <c r="AD224" i="11"/>
  <c r="AC224" i="11"/>
  <c r="AD270" i="11"/>
  <c r="AC270" i="11"/>
  <c r="AD82" i="11"/>
  <c r="AC82" i="11"/>
  <c r="AD271" i="11"/>
  <c r="AC271" i="11"/>
  <c r="AD26" i="11"/>
  <c r="AC26" i="11"/>
  <c r="AD249" i="11"/>
  <c r="AC249" i="11"/>
  <c r="AD209" i="11"/>
  <c r="AC209" i="11"/>
  <c r="AD136" i="11"/>
  <c r="AC136" i="11"/>
  <c r="AD268" i="11"/>
  <c r="AC268" i="11"/>
  <c r="AD147" i="11"/>
  <c r="AC147" i="11"/>
  <c r="AD116" i="11"/>
  <c r="AC116" i="11"/>
  <c r="AD93" i="11"/>
  <c r="AC93" i="11"/>
  <c r="AC242" i="11"/>
  <c r="AD242" i="11"/>
  <c r="AD146" i="11"/>
  <c r="AC146" i="11"/>
  <c r="AD134" i="11"/>
  <c r="AC134" i="11"/>
  <c r="AD279" i="11"/>
  <c r="AC279" i="11"/>
  <c r="AD256" i="11"/>
  <c r="AC256" i="11"/>
  <c r="AD183" i="11"/>
  <c r="AC183" i="11"/>
  <c r="AC155" i="11"/>
  <c r="AD155" i="11"/>
  <c r="AD171" i="11"/>
  <c r="AC171" i="11"/>
  <c r="AD112" i="11"/>
  <c r="AC112" i="11"/>
  <c r="AD253" i="11"/>
  <c r="AC253" i="11"/>
  <c r="AD181" i="11"/>
  <c r="AC181" i="11"/>
  <c r="AD196" i="11"/>
  <c r="AC196" i="11"/>
  <c r="AD267" i="11"/>
  <c r="AC267" i="11"/>
  <c r="AC56" i="11"/>
  <c r="AD56" i="11"/>
  <c r="AD114" i="11"/>
  <c r="AC114" i="11"/>
  <c r="AD7" i="11"/>
  <c r="AC7" i="11"/>
  <c r="AC234" i="11"/>
  <c r="AD234" i="11"/>
  <c r="AD18" i="11"/>
  <c r="AC18" i="11"/>
  <c r="AD24" i="11"/>
  <c r="AC24" i="11"/>
  <c r="AC213" i="11"/>
  <c r="AD213" i="11"/>
  <c r="AD132" i="11"/>
  <c r="AC132" i="11"/>
  <c r="AD10" i="11"/>
  <c r="AC10" i="11"/>
  <c r="AD240" i="11"/>
  <c r="AC240" i="11"/>
  <c r="AD65" i="11"/>
  <c r="AC65" i="11"/>
  <c r="AD297" i="11"/>
  <c r="AC297" i="11"/>
  <c r="AC225" i="11"/>
  <c r="AD225" i="11"/>
  <c r="AD282" i="11"/>
  <c r="AC282" i="11"/>
  <c r="AD103" i="11"/>
  <c r="AC103" i="11"/>
  <c r="AD173" i="11"/>
  <c r="AC173" i="11"/>
  <c r="AC218" i="11"/>
  <c r="AD218" i="11"/>
  <c r="AD264" i="11"/>
  <c r="AC264" i="11"/>
  <c r="AD195" i="11"/>
  <c r="AC195" i="11"/>
  <c r="AD78" i="11"/>
  <c r="AC78" i="11"/>
  <c r="AD201" i="11"/>
  <c r="AC201" i="11"/>
  <c r="AD125" i="11"/>
  <c r="AC125" i="11"/>
  <c r="AD198" i="11"/>
  <c r="AC198" i="11"/>
  <c r="AD167" i="11"/>
  <c r="AC167" i="11"/>
  <c r="AD263" i="11"/>
  <c r="AC263" i="11"/>
  <c r="AD131" i="11"/>
  <c r="AC131" i="11"/>
  <c r="AD163" i="11"/>
  <c r="AC163" i="11"/>
  <c r="AD88" i="11"/>
  <c r="AC88" i="11"/>
  <c r="AD300" i="11"/>
  <c r="AC300" i="11"/>
  <c r="AD287" i="11"/>
  <c r="AC287" i="11"/>
  <c r="AD275" i="11"/>
  <c r="AC275" i="11"/>
  <c r="AD92" i="11"/>
  <c r="AC92" i="11"/>
  <c r="AD58" i="11"/>
  <c r="AC58" i="11"/>
  <c r="AD151" i="11"/>
  <c r="AC151" i="11"/>
  <c r="AC97" i="11"/>
  <c r="AD97" i="11"/>
  <c r="AD67" i="11"/>
  <c r="AC67" i="11"/>
  <c r="AD39" i="11"/>
  <c r="AC39" i="11"/>
  <c r="AD172" i="11"/>
  <c r="AC172" i="11"/>
  <c r="AD223" i="11"/>
  <c r="AC223" i="11"/>
  <c r="AC214" i="11"/>
  <c r="AD214" i="11"/>
  <c r="AC158" i="11"/>
  <c r="AD158" i="11"/>
  <c r="AD36" i="11"/>
  <c r="AC36" i="11"/>
  <c r="AD34" i="11"/>
  <c r="AC34" i="11"/>
  <c r="AD77" i="11"/>
  <c r="AC77" i="11"/>
  <c r="AD19" i="11"/>
  <c r="AC19" i="11"/>
  <c r="AD179" i="11"/>
  <c r="AC179" i="11"/>
  <c r="AD292" i="11"/>
  <c r="AC292" i="11"/>
  <c r="AD293" i="11"/>
  <c r="AC293" i="11"/>
  <c r="AD20" i="11"/>
  <c r="AC20" i="11"/>
  <c r="AD272" i="11"/>
  <c r="AC272" i="11"/>
  <c r="AD241" i="11"/>
  <c r="AC241" i="11"/>
  <c r="AD16" i="11"/>
  <c r="AC16" i="11"/>
  <c r="AC119" i="11"/>
  <c r="AD119" i="11"/>
  <c r="AD106" i="11"/>
  <c r="AC106" i="11"/>
  <c r="AD104" i="11"/>
  <c r="AC104" i="11"/>
  <c r="AD261" i="11"/>
  <c r="AC261" i="11"/>
  <c r="AD138" i="11"/>
  <c r="AC138" i="11"/>
  <c r="AD302" i="11"/>
  <c r="AC302" i="11"/>
  <c r="Y161" i="11"/>
  <c r="Y168" i="11"/>
  <c r="Y273" i="11"/>
  <c r="Y294" i="11"/>
  <c r="Y27" i="11"/>
  <c r="Y11" i="11"/>
  <c r="Y122" i="11"/>
  <c r="Y190" i="11"/>
  <c r="Y295" i="11"/>
  <c r="Y59" i="11"/>
  <c r="Y298" i="11"/>
  <c r="Y203" i="11"/>
  <c r="Y141" i="11"/>
  <c r="Y145" i="11"/>
  <c r="Y124" i="11"/>
  <c r="Y13" i="11"/>
  <c r="Y153" i="11"/>
  <c r="Y52" i="11"/>
  <c r="Y165" i="11"/>
  <c r="Y255" i="11"/>
  <c r="Y226" i="11"/>
  <c r="Y23" i="11"/>
  <c r="Y62" i="11"/>
  <c r="Y291" i="11"/>
  <c r="Y9" i="11"/>
  <c r="Y290" i="11"/>
  <c r="Y96" i="11"/>
  <c r="Y48" i="11"/>
  <c r="Y160" i="11"/>
  <c r="Y64" i="11"/>
  <c r="Y186" i="11"/>
  <c r="Y113" i="11"/>
  <c r="Y38" i="11"/>
  <c r="Y86" i="11"/>
  <c r="Y115" i="11"/>
  <c r="Y55" i="11"/>
  <c r="Y252" i="11"/>
  <c r="Y40" i="11"/>
  <c r="Y63" i="11"/>
  <c r="Y111" i="11"/>
  <c r="Y184" i="11"/>
  <c r="Y250" i="11"/>
  <c r="Y123" i="11"/>
  <c r="Y118" i="11"/>
  <c r="Y69" i="11"/>
  <c r="Y29" i="11"/>
  <c r="Y6" i="11"/>
  <c r="Y243" i="11"/>
  <c r="Y107" i="11"/>
  <c r="Y233" i="11"/>
  <c r="Y101" i="11"/>
  <c r="Y169" i="11"/>
  <c r="Y285" i="11"/>
  <c r="Y277" i="11"/>
  <c r="Y79" i="11"/>
  <c r="Y269" i="11"/>
  <c r="Y47" i="11"/>
  <c r="Y43" i="11"/>
  <c r="Y121" i="11"/>
  <c r="Y90" i="11"/>
  <c r="Y237" i="11"/>
  <c r="Y137" i="11"/>
  <c r="AA70" i="8"/>
  <c r="AA30" i="8"/>
  <c r="AA94" i="8"/>
  <c r="AD94" i="8" s="1"/>
  <c r="AA36" i="8"/>
  <c r="AA80" i="8"/>
  <c r="AD80" i="8" s="1"/>
  <c r="AA29" i="8"/>
  <c r="AA126" i="8"/>
  <c r="AD126" i="8" s="1"/>
  <c r="AA102" i="8"/>
  <c r="AD102" i="8" s="1"/>
  <c r="AA54" i="8"/>
  <c r="AD54" i="8" s="1"/>
  <c r="AA46" i="8"/>
  <c r="AD46" i="8" s="1"/>
  <c r="AA122" i="8"/>
  <c r="AA106" i="8"/>
  <c r="AA66" i="8"/>
  <c r="AA50" i="8"/>
  <c r="AD50" i="8" s="1"/>
  <c r="AA22" i="8"/>
  <c r="AD22" i="8" s="1"/>
  <c r="AA41" i="8"/>
  <c r="AD41" i="8" s="1"/>
  <c r="AA25" i="8"/>
  <c r="AD25" i="8" s="1"/>
  <c r="AA53" i="8"/>
  <c r="AD53" i="8" s="1"/>
  <c r="AA90" i="8"/>
  <c r="AA42" i="8"/>
  <c r="AD42" i="8" s="1"/>
  <c r="AA34" i="8"/>
  <c r="AA17" i="8"/>
  <c r="AA108" i="8"/>
  <c r="AD108" i="8" s="1"/>
  <c r="AA60" i="8"/>
  <c r="AD60" i="8" s="1"/>
  <c r="Z204" i="8"/>
  <c r="AA116" i="8"/>
  <c r="AA28" i="8"/>
  <c r="AA74" i="8"/>
  <c r="AD74" i="8" s="1"/>
  <c r="AA72" i="8"/>
  <c r="AD72" i="8" s="1"/>
  <c r="AA40" i="8"/>
  <c r="AA32" i="8"/>
  <c r="AD32" i="8" s="1"/>
  <c r="Z247" i="8"/>
  <c r="Z231" i="8"/>
  <c r="Y135" i="8"/>
  <c r="Z197" i="8"/>
  <c r="Y181" i="8"/>
  <c r="Y85" i="8"/>
  <c r="Z166" i="8"/>
  <c r="Z259" i="8"/>
  <c r="Y230" i="8"/>
  <c r="Y193" i="8"/>
  <c r="Y65" i="8"/>
  <c r="Y210" i="8"/>
  <c r="Y194" i="8"/>
  <c r="Y205" i="8"/>
  <c r="Y173" i="8"/>
  <c r="Y93" i="8"/>
  <c r="Y282" i="8"/>
  <c r="Y91" i="8"/>
  <c r="Z270" i="8"/>
  <c r="Z254" i="8"/>
  <c r="Y222" i="8"/>
  <c r="Z201" i="8"/>
  <c r="Y215" i="8"/>
  <c r="Z167" i="8"/>
  <c r="Y151" i="8"/>
  <c r="Y103" i="8"/>
  <c r="Y87" i="8"/>
  <c r="Y71" i="8"/>
  <c r="Y281" i="8"/>
  <c r="Y218" i="8"/>
  <c r="Y202" i="8"/>
  <c r="Z277" i="8"/>
  <c r="Z245" i="8"/>
  <c r="Y149" i="8"/>
  <c r="Z133" i="8"/>
  <c r="Y117" i="8"/>
  <c r="Z182" i="8"/>
  <c r="Z150" i="8"/>
  <c r="Y35" i="8"/>
  <c r="Y291" i="8"/>
  <c r="Y99" i="8"/>
  <c r="Y83" i="8"/>
  <c r="Y67" i="8"/>
  <c r="Y262" i="8"/>
  <c r="Z214" i="8"/>
  <c r="Z289" i="8"/>
  <c r="Y177" i="8"/>
  <c r="Y81" i="8"/>
  <c r="Y178" i="8"/>
  <c r="Y162" i="8"/>
  <c r="Y51" i="8"/>
  <c r="Y31" i="8"/>
  <c r="Y15" i="8"/>
  <c r="Z239" i="8"/>
  <c r="Z223" i="8"/>
  <c r="Y207" i="8"/>
  <c r="Z191" i="8"/>
  <c r="Z175" i="8"/>
  <c r="Z159" i="8"/>
  <c r="Z143" i="8"/>
  <c r="Y127" i="8"/>
  <c r="Y258" i="8"/>
  <c r="Y284" i="8"/>
  <c r="Y221" i="8"/>
  <c r="Y189" i="8"/>
  <c r="Y157" i="8"/>
  <c r="Y109" i="8"/>
  <c r="Z174" i="8"/>
  <c r="Y47" i="8"/>
  <c r="Y251" i="8"/>
  <c r="Z219" i="8"/>
  <c r="Z171" i="8"/>
  <c r="Y156" i="8"/>
  <c r="Z139" i="8"/>
  <c r="Y123" i="8"/>
  <c r="Y286" i="8"/>
  <c r="Y238" i="8"/>
  <c r="Z206" i="8"/>
  <c r="Z280" i="8"/>
  <c r="Y217" i="8"/>
  <c r="Y89" i="8"/>
  <c r="Y170" i="8"/>
  <c r="Z154" i="8"/>
  <c r="Z172" i="8"/>
  <c r="Y39" i="8"/>
  <c r="Y27" i="8"/>
  <c r="Y56" i="9"/>
  <c r="Y174" i="9"/>
  <c r="Y196" i="9"/>
  <c r="Z240" i="9"/>
  <c r="Y59" i="9"/>
  <c r="AA59" i="9" s="1"/>
  <c r="AB59" i="9" s="1"/>
  <c r="Y236" i="9"/>
  <c r="Y188" i="9"/>
  <c r="Y212" i="9"/>
  <c r="Y123" i="9"/>
  <c r="Z288" i="9"/>
  <c r="AA288" i="9" s="1"/>
  <c r="AB288" i="9" s="1"/>
  <c r="Y42" i="9"/>
  <c r="AA42" i="9" s="1"/>
  <c r="Z60" i="9"/>
  <c r="Z55" i="9"/>
  <c r="Y126" i="9"/>
  <c r="AC36" i="8"/>
  <c r="Y261" i="8"/>
  <c r="Z149" i="8"/>
  <c r="AA128" i="8"/>
  <c r="AA96" i="8"/>
  <c r="AA120" i="8"/>
  <c r="AA8" i="8"/>
  <c r="AA58" i="8"/>
  <c r="AA10" i="8"/>
  <c r="AA88" i="8"/>
  <c r="AA110" i="8"/>
  <c r="Z199" i="8"/>
  <c r="Z278" i="8"/>
  <c r="Z263" i="8"/>
  <c r="Y183" i="8"/>
  <c r="Y119" i="8"/>
  <c r="Z253" i="8"/>
  <c r="Y237" i="8"/>
  <c r="Z190" i="8"/>
  <c r="Z158" i="8"/>
  <c r="Y23" i="8"/>
  <c r="Y211" i="8"/>
  <c r="Y195" i="8"/>
  <c r="Y179" i="8"/>
  <c r="Y163" i="8"/>
  <c r="Z147" i="8"/>
  <c r="Z131" i="8"/>
  <c r="Y115" i="8"/>
  <c r="Z265" i="8"/>
  <c r="Y249" i="8"/>
  <c r="Y185" i="8"/>
  <c r="Y105" i="8"/>
  <c r="Z138" i="8"/>
  <c r="Y43" i="8"/>
  <c r="Y290" i="8"/>
  <c r="Z274" i="8"/>
  <c r="Y242" i="8"/>
  <c r="Z269" i="8"/>
  <c r="AA269" i="8" s="1"/>
  <c r="Y141" i="8"/>
  <c r="Y125" i="8"/>
  <c r="Y59" i="8"/>
  <c r="Y275" i="8"/>
  <c r="Z286" i="8"/>
  <c r="Y287" i="8"/>
  <c r="Y111" i="8"/>
  <c r="Y95" i="8"/>
  <c r="Y63" i="8"/>
  <c r="Z266" i="8"/>
  <c r="Z250" i="8"/>
  <c r="Z234" i="8"/>
  <c r="Y293" i="8"/>
  <c r="Z229" i="8"/>
  <c r="Y165" i="8"/>
  <c r="Y101" i="8"/>
  <c r="Y69" i="8"/>
  <c r="Z134" i="8"/>
  <c r="Y55" i="8"/>
  <c r="Y19" i="8"/>
  <c r="Z83" i="8"/>
  <c r="Y131" i="8"/>
  <c r="Y267" i="8"/>
  <c r="Z235" i="8"/>
  <c r="Y107" i="8"/>
  <c r="Y75" i="8"/>
  <c r="Z294" i="8"/>
  <c r="Z285" i="8"/>
  <c r="Y246" i="8"/>
  <c r="Y273" i="8"/>
  <c r="Y257" i="8"/>
  <c r="Y241" i="8"/>
  <c r="Y225" i="8"/>
  <c r="Y209" i="8"/>
  <c r="Y161" i="8"/>
  <c r="Z129" i="8"/>
  <c r="Y113" i="8"/>
  <c r="Y97" i="8"/>
  <c r="Y146" i="8"/>
  <c r="Y11" i="8"/>
  <c r="Y166" i="9"/>
  <c r="Y73" i="9"/>
  <c r="AA73" i="9" s="1"/>
  <c r="AB73" i="9" s="1"/>
  <c r="Y54" i="9"/>
  <c r="Y228" i="9"/>
  <c r="AA228" i="9" s="1"/>
  <c r="AB228" i="9" s="1"/>
  <c r="Z141" i="9"/>
  <c r="Y119" i="9"/>
  <c r="AA119" i="9" s="1"/>
  <c r="AB119" i="9" s="1"/>
  <c r="Y91" i="9"/>
  <c r="AA91" i="9" s="1"/>
  <c r="Y51" i="9"/>
  <c r="AA51" i="9" s="1"/>
  <c r="Y251" i="9"/>
  <c r="AA251" i="9" s="1"/>
  <c r="AB251" i="9" s="1"/>
  <c r="Z139" i="9"/>
  <c r="Y87" i="9"/>
  <c r="AA87" i="9" s="1"/>
  <c r="AF87" i="9" s="1"/>
  <c r="AI87" i="9" s="1"/>
  <c r="Z265" i="9"/>
  <c r="Y19" i="9"/>
  <c r="AA19" i="9" s="1"/>
  <c r="AB19" i="9" s="1"/>
  <c r="Y40" i="9"/>
  <c r="AA40" i="9" s="1"/>
  <c r="W241" i="9"/>
  <c r="AC241" i="9" s="1"/>
  <c r="Y142" i="9"/>
  <c r="Y83" i="9"/>
  <c r="AA83" i="9" s="1"/>
  <c r="Y31" i="9"/>
  <c r="AA31" i="9" s="1"/>
  <c r="AB31" i="9" s="1"/>
  <c r="Y86" i="9"/>
  <c r="AA86" i="9" s="1"/>
  <c r="AB86" i="9" s="1"/>
  <c r="Y282" i="9"/>
  <c r="Y256" i="9"/>
  <c r="W168" i="9"/>
  <c r="AC168" i="9" s="1"/>
  <c r="AE168" i="9" s="1"/>
  <c r="Y111" i="9"/>
  <c r="AA111" i="9" s="1"/>
  <c r="AB111" i="9" s="1"/>
  <c r="Y115" i="9"/>
  <c r="AA115" i="9" s="1"/>
  <c r="AB115" i="9" s="1"/>
  <c r="Y118" i="9"/>
  <c r="Y102" i="9"/>
  <c r="AA102" i="9" s="1"/>
  <c r="AE102" i="9" s="1"/>
  <c r="AF102" i="9" s="1"/>
  <c r="AI102" i="9" s="1"/>
  <c r="Y79" i="9"/>
  <c r="AA79" i="9" s="1"/>
  <c r="AB79" i="9" s="1"/>
  <c r="Y47" i="9"/>
  <c r="AA47" i="9" s="1"/>
  <c r="AB47" i="9" s="1"/>
  <c r="Y16" i="9"/>
  <c r="Y43" i="9"/>
  <c r="AA43" i="9" s="1"/>
  <c r="Y90" i="9"/>
  <c r="AA90" i="9" s="1"/>
  <c r="AF90" i="9" s="1"/>
  <c r="AH90" i="9" s="1"/>
  <c r="Z264" i="9"/>
  <c r="Y44" i="9"/>
  <c r="AA44" i="9" s="1"/>
  <c r="AB44" i="9" s="1"/>
  <c r="W278" i="9"/>
  <c r="AC278" i="9" s="1"/>
  <c r="W192" i="9"/>
  <c r="AC192" i="9" s="1"/>
  <c r="AE192" i="9" s="1"/>
  <c r="Y172" i="9"/>
  <c r="AA172" i="9" s="1"/>
  <c r="AB172" i="9" s="1"/>
  <c r="Y131" i="9"/>
  <c r="AA131" i="9" s="1"/>
  <c r="AB131" i="9" s="1"/>
  <c r="Y109" i="9"/>
  <c r="AA109" i="9" s="1"/>
  <c r="Y99" i="9"/>
  <c r="AA99" i="9" s="1"/>
  <c r="AF99" i="9" s="1"/>
  <c r="AI99" i="9" s="1"/>
  <c r="Z153" i="9"/>
  <c r="AA153" i="9" s="1"/>
  <c r="AB153" i="9" s="1"/>
  <c r="Z180" i="9"/>
  <c r="AA180" i="9" s="1"/>
  <c r="AB180" i="9" s="1"/>
  <c r="Y67" i="9"/>
  <c r="AA67" i="9" s="1"/>
  <c r="AE67" i="9" s="1"/>
  <c r="AF67" i="9" s="1"/>
  <c r="Y13" i="9"/>
  <c r="AA13" i="9" s="1"/>
  <c r="AA38" i="8"/>
  <c r="Y190" i="8"/>
  <c r="Z251" i="8"/>
  <c r="Z107" i="8"/>
  <c r="AA98" i="8"/>
  <c r="Y235" i="8"/>
  <c r="Y231" i="8"/>
  <c r="Z151" i="8"/>
  <c r="Y95" i="9"/>
  <c r="AA95" i="9" s="1"/>
  <c r="AB95" i="9" s="1"/>
  <c r="Y5" i="9"/>
  <c r="AA5" i="9" s="1"/>
  <c r="AB5" i="9" s="1"/>
  <c r="Y127" i="9"/>
  <c r="AA127" i="9" s="1"/>
  <c r="AB127" i="9" s="1"/>
  <c r="Y63" i="9"/>
  <c r="AA63" i="9" s="1"/>
  <c r="AB63" i="9" s="1"/>
  <c r="W246" i="9"/>
  <c r="AC246" i="9" s="1"/>
  <c r="Y61" i="9"/>
  <c r="AA61" i="9" s="1"/>
  <c r="AB61" i="9" s="1"/>
  <c r="Z190" i="9"/>
  <c r="Z157" i="9"/>
  <c r="AA157" i="9" s="1"/>
  <c r="AB157" i="9" s="1"/>
  <c r="Y93" i="9"/>
  <c r="AA93" i="9" s="1"/>
  <c r="AB93" i="9" s="1"/>
  <c r="AA266" i="9"/>
  <c r="AB266" i="9" s="1"/>
  <c r="Y50" i="9"/>
  <c r="AA50" i="9" s="1"/>
  <c r="AF50" i="9" s="1"/>
  <c r="AJ50" i="9" s="1"/>
  <c r="W197" i="9"/>
  <c r="AC197" i="9" s="1"/>
  <c r="Z182" i="9"/>
  <c r="AA182" i="9" s="1"/>
  <c r="AB182" i="9" s="1"/>
  <c r="Z221" i="9"/>
  <c r="AA221" i="9" s="1"/>
  <c r="AB221" i="9" s="1"/>
  <c r="Y27" i="9"/>
  <c r="AA27" i="9" s="1"/>
  <c r="W226" i="9"/>
  <c r="AC226" i="9" s="1"/>
  <c r="AE226" i="9" s="1"/>
  <c r="Y29" i="9"/>
  <c r="AA29" i="9" s="1"/>
  <c r="AF29" i="9" s="1"/>
  <c r="AH29" i="9" s="1"/>
  <c r="Y58" i="9"/>
  <c r="AA58" i="9" s="1"/>
  <c r="AE58" i="9" s="1"/>
  <c r="AF58" i="9" s="1"/>
  <c r="AH58" i="9" s="1"/>
  <c r="W187" i="9"/>
  <c r="AC187" i="9" s="1"/>
  <c r="AE187" i="9" s="1"/>
  <c r="AF187" i="9" s="1"/>
  <c r="Z253" i="9"/>
  <c r="AA253" i="9" s="1"/>
  <c r="AB253" i="9" s="1"/>
  <c r="Y214" i="9"/>
  <c r="AA214" i="9" s="1"/>
  <c r="AB214" i="9" s="1"/>
  <c r="Y150" i="9"/>
  <c r="AA150" i="9" s="1"/>
  <c r="AB150" i="9" s="1"/>
  <c r="Z121" i="9"/>
  <c r="W213" i="9"/>
  <c r="AC213" i="9" s="1"/>
  <c r="AC302" i="9"/>
  <c r="AE302" i="9" s="1"/>
  <c r="AF302" i="9" s="1"/>
  <c r="Y158" i="9"/>
  <c r="Y98" i="9"/>
  <c r="AA98" i="9" s="1"/>
  <c r="AB98" i="9" s="1"/>
  <c r="W254" i="9"/>
  <c r="AC254" i="9" s="1"/>
  <c r="W209" i="9"/>
  <c r="AC209" i="9" s="1"/>
  <c r="AE209" i="9" s="1"/>
  <c r="Y233" i="9"/>
  <c r="AA233" i="9" s="1"/>
  <c r="AB233" i="9" s="1"/>
  <c r="Y34" i="9"/>
  <c r="AA34" i="9" s="1"/>
  <c r="AB34" i="9" s="1"/>
  <c r="Y201" i="9"/>
  <c r="Z9" i="9"/>
  <c r="AA9" i="9" s="1"/>
  <c r="W199" i="9"/>
  <c r="AC199" i="9" s="1"/>
  <c r="AE199" i="9" s="1"/>
  <c r="Y105" i="9"/>
  <c r="AA105" i="9" s="1"/>
  <c r="AB105" i="9" s="1"/>
  <c r="Z74" i="9"/>
  <c r="AA74" i="9" s="1"/>
  <c r="AB74" i="9" s="1"/>
  <c r="Y41" i="9"/>
  <c r="AA41" i="9" s="1"/>
  <c r="AE41" i="9" s="1"/>
  <c r="AF41" i="9" s="1"/>
  <c r="AH41" i="9" s="1"/>
  <c r="Y66" i="9"/>
  <c r="AA66" i="9" s="1"/>
  <c r="AE66" i="9" s="1"/>
  <c r="AF66" i="9" s="1"/>
  <c r="AH66" i="9" s="1"/>
  <c r="W215" i="9"/>
  <c r="AC215" i="9" s="1"/>
  <c r="AE215" i="9" s="1"/>
  <c r="Y215" i="9"/>
  <c r="AA215" i="9" s="1"/>
  <c r="AB215" i="9" s="1"/>
  <c r="Y45" i="9"/>
  <c r="AA45" i="9" s="1"/>
  <c r="AE45" i="9" s="1"/>
  <c r="AF45" i="9" s="1"/>
  <c r="AH45" i="9" s="1"/>
  <c r="Y263" i="9"/>
  <c r="AA263" i="9" s="1"/>
  <c r="AB263" i="9" s="1"/>
  <c r="Y279" i="9"/>
  <c r="AA279" i="9" s="1"/>
  <c r="AB279" i="9" s="1"/>
  <c r="Y151" i="9"/>
  <c r="AA151" i="9" s="1"/>
  <c r="AB151" i="9" s="1"/>
  <c r="Y173" i="9"/>
  <c r="AA173" i="9" s="1"/>
  <c r="AB173" i="9" s="1"/>
  <c r="Y77" i="9"/>
  <c r="AA77" i="9" s="1"/>
  <c r="AB77" i="9" s="1"/>
  <c r="Z217" i="9"/>
  <c r="AA217" i="9" s="1"/>
  <c r="AB217" i="9" s="1"/>
  <c r="W235" i="9"/>
  <c r="AC235" i="9" s="1"/>
  <c r="Y243" i="8"/>
  <c r="Z261" i="8"/>
  <c r="Y229" i="8"/>
  <c r="Y182" i="8"/>
  <c r="Z243" i="8"/>
  <c r="Z195" i="8"/>
  <c r="Z271" i="8"/>
  <c r="Z255" i="8"/>
  <c r="Y79" i="8"/>
  <c r="Z198" i="8"/>
  <c r="Y145" i="8"/>
  <c r="Z227" i="8"/>
  <c r="Y213" i="8"/>
  <c r="Z293" i="8"/>
  <c r="Z218" i="8"/>
  <c r="Y150" i="8"/>
  <c r="AA118" i="8"/>
  <c r="Z115" i="8"/>
  <c r="Z43" i="8"/>
  <c r="Z281" i="8"/>
  <c r="Z163" i="8"/>
  <c r="Z203" i="8"/>
  <c r="Z187" i="8"/>
  <c r="Y226" i="8"/>
  <c r="Y77" i="8"/>
  <c r="Y142" i="8"/>
  <c r="Z211" i="8"/>
  <c r="Z202" i="8"/>
  <c r="Z181" i="8"/>
  <c r="Z275" i="8"/>
  <c r="Z27" i="8"/>
  <c r="Y250" i="8"/>
  <c r="Z233" i="8"/>
  <c r="Y169" i="8"/>
  <c r="Z153" i="8"/>
  <c r="Y137" i="8"/>
  <c r="Y121" i="8"/>
  <c r="Y73" i="8"/>
  <c r="Z186" i="8"/>
  <c r="Y7" i="8"/>
  <c r="Z170" i="8"/>
  <c r="Z105" i="8"/>
  <c r="Y254" i="8"/>
  <c r="Z183" i="8"/>
  <c r="Z249" i="8"/>
  <c r="Y201" i="8"/>
  <c r="Z73" i="8"/>
  <c r="Y265" i="8"/>
  <c r="Y186" i="8"/>
  <c r="Z185" i="8"/>
  <c r="Y247" i="8"/>
  <c r="Z217" i="8"/>
  <c r="Z121" i="8"/>
  <c r="Z89" i="8"/>
  <c r="Z71" i="8"/>
  <c r="Y199" i="8"/>
  <c r="AA199" i="8" s="1"/>
  <c r="Y167" i="8"/>
  <c r="Y138" i="8"/>
  <c r="Y206" i="8"/>
  <c r="Z87" i="8"/>
  <c r="Z23" i="8"/>
  <c r="Y270" i="8"/>
  <c r="Z222" i="8"/>
  <c r="Z215" i="8"/>
  <c r="Z169" i="8"/>
  <c r="Z169" i="9"/>
  <c r="AA169" i="9" s="1"/>
  <c r="AB169" i="9" s="1"/>
  <c r="Y143" i="9"/>
  <c r="AA143" i="9" s="1"/>
  <c r="AB143" i="9" s="1"/>
  <c r="Y89" i="9"/>
  <c r="AA89" i="9" s="1"/>
  <c r="AE89" i="9" s="1"/>
  <c r="AF89" i="9" s="1"/>
  <c r="AJ89" i="9" s="1"/>
  <c r="AA282" i="9"/>
  <c r="AB282" i="9" s="1"/>
  <c r="Y57" i="9"/>
  <c r="AA57" i="9" s="1"/>
  <c r="AB57" i="9" s="1"/>
  <c r="Y235" i="9"/>
  <c r="AA235" i="9" s="1"/>
  <c r="AB235" i="9" s="1"/>
  <c r="Z267" i="9"/>
  <c r="AA267" i="9" s="1"/>
  <c r="AB267" i="9" s="1"/>
  <c r="Y195" i="9"/>
  <c r="AA195" i="9" s="1"/>
  <c r="AB195" i="9" s="1"/>
  <c r="Y125" i="9"/>
  <c r="AA125" i="9" s="1"/>
  <c r="AB125" i="9" s="1"/>
  <c r="W243" i="9"/>
  <c r="AC243" i="9" s="1"/>
  <c r="Y147" i="9"/>
  <c r="AA147" i="9" s="1"/>
  <c r="AB147" i="9" s="1"/>
  <c r="Z255" i="9"/>
  <c r="AA255" i="9" s="1"/>
  <c r="AB255" i="9" s="1"/>
  <c r="Y223" i="9"/>
  <c r="AA223" i="9" s="1"/>
  <c r="AB223" i="9" s="1"/>
  <c r="Z185" i="9"/>
  <c r="AA185" i="9" s="1"/>
  <c r="AB185" i="9" s="1"/>
  <c r="Y247" i="9"/>
  <c r="AA247" i="9" s="1"/>
  <c r="Z183" i="9"/>
  <c r="AA183" i="9" s="1"/>
  <c r="AB183" i="9" s="1"/>
  <c r="Y159" i="9"/>
  <c r="AA159" i="9" s="1"/>
  <c r="AB159" i="9" s="1"/>
  <c r="Y175" i="9"/>
  <c r="AA175" i="9" s="1"/>
  <c r="AB175" i="9" s="1"/>
  <c r="AA240" i="9"/>
  <c r="AB240" i="9" s="1"/>
  <c r="W239" i="9"/>
  <c r="AC239" i="9" s="1"/>
  <c r="AA296" i="9"/>
  <c r="AB296" i="9" s="1"/>
  <c r="Z157" i="8"/>
  <c r="Z141" i="8"/>
  <c r="Z51" i="8"/>
  <c r="Y278" i="8"/>
  <c r="Y263" i="8"/>
  <c r="Z119" i="8"/>
  <c r="AA119" i="8" s="1"/>
  <c r="Z103" i="8"/>
  <c r="Z7" i="8"/>
  <c r="Z258" i="8"/>
  <c r="Z238" i="8"/>
  <c r="Z135" i="8"/>
  <c r="Z284" i="8"/>
  <c r="Z267" i="8"/>
  <c r="Z31" i="8"/>
  <c r="Y280" i="8"/>
  <c r="Y233" i="8"/>
  <c r="Z205" i="8"/>
  <c r="Y154" i="8"/>
  <c r="Z173" i="8"/>
  <c r="Y153" i="8"/>
  <c r="Z137" i="8"/>
  <c r="Z91" i="8"/>
  <c r="Z77" i="8"/>
  <c r="AA77" i="8" s="1"/>
  <c r="Z47" i="8"/>
  <c r="Z290" i="8"/>
  <c r="Y274" i="8"/>
  <c r="Y203" i="8"/>
  <c r="Z171" i="9"/>
  <c r="AA171" i="9" s="1"/>
  <c r="AB171" i="9" s="1"/>
  <c r="Y259" i="9"/>
  <c r="AA259" i="9" s="1"/>
  <c r="AB259" i="9" s="1"/>
  <c r="Y191" i="9"/>
  <c r="AA191" i="9" s="1"/>
  <c r="AB191" i="9" s="1"/>
  <c r="AA308" i="9"/>
  <c r="AB308" i="9" s="1"/>
  <c r="Z179" i="9"/>
  <c r="AA179" i="9" s="1"/>
  <c r="AB179" i="9" s="1"/>
  <c r="Y275" i="9"/>
  <c r="AA275" i="9" s="1"/>
  <c r="AB275" i="9" s="1"/>
  <c r="Y243" i="9"/>
  <c r="AA243" i="9" s="1"/>
  <c r="AB243" i="9" s="1"/>
  <c r="Z155" i="9"/>
  <c r="AA155" i="9" s="1"/>
  <c r="AB155" i="9" s="1"/>
  <c r="W231" i="9"/>
  <c r="AC231" i="9" s="1"/>
  <c r="Z227" i="9"/>
  <c r="AA227" i="9" s="1"/>
  <c r="AF92" i="9"/>
  <c r="AH92" i="9" s="1"/>
  <c r="AA260" i="9"/>
  <c r="AB260" i="9" s="1"/>
  <c r="AA230" i="9"/>
  <c r="AB230" i="9" s="1"/>
  <c r="AA236" i="9"/>
  <c r="AB236" i="9" s="1"/>
  <c r="AC298" i="9"/>
  <c r="AE298" i="9" s="1"/>
  <c r="AF298" i="9" s="1"/>
  <c r="AA284" i="9"/>
  <c r="AB284" i="9" s="1"/>
  <c r="AA224" i="9"/>
  <c r="AB224" i="9" s="1"/>
  <c r="AE99" i="9"/>
  <c r="AA264" i="9"/>
  <c r="AB264" i="9" s="1"/>
  <c r="AE62" i="9"/>
  <c r="AF62" i="9" s="1"/>
  <c r="AH62" i="9" s="1"/>
  <c r="AE84" i="9"/>
  <c r="AF84" i="9" s="1"/>
  <c r="AJ84" i="9" s="1"/>
  <c r="AA300" i="9"/>
  <c r="AB300" i="9" s="1"/>
  <c r="AA256" i="9"/>
  <c r="AB256" i="9" s="1"/>
  <c r="AE87" i="9"/>
  <c r="AA265" i="9"/>
  <c r="AB265" i="9" s="1"/>
  <c r="AA269" i="9"/>
  <c r="AB269" i="9" s="1"/>
  <c r="Z291" i="9"/>
  <c r="AA291" i="9" s="1"/>
  <c r="AB291" i="9" s="1"/>
  <c r="Z281" i="9"/>
  <c r="AA281" i="9" s="1"/>
  <c r="AB281" i="9" s="1"/>
  <c r="Z293" i="9"/>
  <c r="AA293" i="9" s="1"/>
  <c r="AB293" i="9" s="1"/>
  <c r="Z257" i="9"/>
  <c r="AA257" i="9" s="1"/>
  <c r="AB257" i="9" s="1"/>
  <c r="Z208" i="9"/>
  <c r="AA208" i="9" s="1"/>
  <c r="AB208" i="9" s="1"/>
  <c r="Z202" i="9"/>
  <c r="AA202" i="9" s="1"/>
  <c r="AB202" i="9" s="1"/>
  <c r="AF30" i="9"/>
  <c r="AH30" i="9" s="1"/>
  <c r="Z270" i="9"/>
  <c r="AA270" i="9" s="1"/>
  <c r="AB270" i="9" s="1"/>
  <c r="Y280" i="9"/>
  <c r="AA280" i="9" s="1"/>
  <c r="Y200" i="9"/>
  <c r="AA200" i="9" s="1"/>
  <c r="AB200" i="9" s="1"/>
  <c r="Y226" i="9"/>
  <c r="AA226" i="9" s="1"/>
  <c r="AB226" i="9" s="1"/>
  <c r="AE94" i="9"/>
  <c r="AF94" i="9" s="1"/>
  <c r="AI94" i="9" s="1"/>
  <c r="AE68" i="9"/>
  <c r="AF68" i="9" s="1"/>
  <c r="Z198" i="9"/>
  <c r="AA198" i="9" s="1"/>
  <c r="AB198" i="9" s="1"/>
  <c r="AF88" i="9"/>
  <c r="AL88" i="9" s="1"/>
  <c r="AP88" i="9" s="1"/>
  <c r="AE107" i="9"/>
  <c r="AF107" i="9" s="1"/>
  <c r="AL107" i="9" s="1"/>
  <c r="AP107" i="9" s="1"/>
  <c r="AE40" i="9"/>
  <c r="AF40" i="9" s="1"/>
  <c r="AH40" i="9" s="1"/>
  <c r="Z218" i="9"/>
  <c r="AA218" i="9" s="1"/>
  <c r="AB218" i="9" s="1"/>
  <c r="Z237" i="8"/>
  <c r="Z210" i="8"/>
  <c r="Z221" i="8"/>
  <c r="Z194" i="8"/>
  <c r="Z142" i="8"/>
  <c r="Z189" i="8"/>
  <c r="Z282" i="8"/>
  <c r="Z123" i="8"/>
  <c r="Z109" i="8"/>
  <c r="Z93" i="8"/>
  <c r="Z15" i="8"/>
  <c r="Z156" i="8"/>
  <c r="Y139" i="8"/>
  <c r="Y253" i="8"/>
  <c r="Y174" i="8"/>
  <c r="Y158" i="8"/>
  <c r="Z75" i="8"/>
  <c r="Z59" i="8"/>
  <c r="Z242" i="8"/>
  <c r="Z226" i="8"/>
  <c r="Y219" i="8"/>
  <c r="Y187" i="8"/>
  <c r="Y171" i="8"/>
  <c r="Z125" i="8"/>
  <c r="Z35" i="8"/>
  <c r="Z19" i="8"/>
  <c r="Z11" i="8"/>
  <c r="Z207" i="8"/>
  <c r="Y197" i="8"/>
  <c r="Y259" i="8"/>
  <c r="Y172" i="8"/>
  <c r="Z101" i="8"/>
  <c r="Z291" i="8"/>
  <c r="Y227" i="8"/>
  <c r="Z69" i="8"/>
  <c r="AA69" i="8" s="1"/>
  <c r="Y147" i="8"/>
  <c r="Y277" i="8"/>
  <c r="Y245" i="8"/>
  <c r="Z213" i="8"/>
  <c r="Y166" i="8"/>
  <c r="Y134" i="8"/>
  <c r="Z165" i="8"/>
  <c r="Y133" i="8"/>
  <c r="Z99" i="8"/>
  <c r="Z67" i="8"/>
  <c r="Z55" i="8"/>
  <c r="Z39" i="8"/>
  <c r="Y266" i="8"/>
  <c r="Y234" i="8"/>
  <c r="Z179" i="8"/>
  <c r="Z117" i="8"/>
  <c r="Z85" i="8"/>
  <c r="AA85" i="8" s="1"/>
  <c r="AD85" i="8" s="1"/>
  <c r="Z257" i="8"/>
  <c r="Z145" i="8"/>
  <c r="Y285" i="8"/>
  <c r="Y191" i="8"/>
  <c r="Z273" i="8"/>
  <c r="Z146" i="8"/>
  <c r="Z161" i="8"/>
  <c r="Y294" i="8"/>
  <c r="AA294" i="8" s="1"/>
  <c r="Z230" i="8"/>
  <c r="Y143" i="8"/>
  <c r="Y289" i="8"/>
  <c r="Z225" i="8"/>
  <c r="AA225" i="8" s="1"/>
  <c r="Z162" i="8"/>
  <c r="Z177" i="8"/>
  <c r="AA177" i="8" s="1"/>
  <c r="Z209" i="8"/>
  <c r="Z246" i="8"/>
  <c r="AA246" i="8" s="1"/>
  <c r="Y159" i="8"/>
  <c r="Z241" i="8"/>
  <c r="Z178" i="8"/>
  <c r="Z193" i="8"/>
  <c r="Y129" i="8"/>
  <c r="Z262" i="8"/>
  <c r="Y175" i="8"/>
  <c r="Y198" i="8"/>
  <c r="Z287" i="8"/>
  <c r="Y271" i="8"/>
  <c r="Y255" i="8"/>
  <c r="Y239" i="8"/>
  <c r="Y223" i="8"/>
  <c r="Y214" i="8"/>
  <c r="AA214" i="8" s="1"/>
  <c r="AD214" i="8" s="1"/>
  <c r="Z113" i="8"/>
  <c r="Z97" i="8"/>
  <c r="Z81" i="8"/>
  <c r="Z65" i="8"/>
  <c r="Z127" i="8"/>
  <c r="Z111" i="8"/>
  <c r="Z95" i="8"/>
  <c r="Z79" i="8"/>
  <c r="Z63" i="8"/>
  <c r="Y213" i="9"/>
  <c r="AA213" i="9" s="1"/>
  <c r="AB213" i="9" s="1"/>
  <c r="AF23" i="9"/>
  <c r="AH23" i="9" s="1"/>
  <c r="AA303" i="9"/>
  <c r="AB303" i="9" s="1"/>
  <c r="Y273" i="9"/>
  <c r="AA273" i="9" s="1"/>
  <c r="AB273" i="9" s="1"/>
  <c r="Z220" i="9"/>
  <c r="AA220" i="9" s="1"/>
  <c r="AB220" i="9" s="1"/>
  <c r="AF78" i="9"/>
  <c r="AL78" i="9" s="1"/>
  <c r="Z261" i="9"/>
  <c r="AA261" i="9" s="1"/>
  <c r="AB261" i="9" s="1"/>
  <c r="Z271" i="9"/>
  <c r="AA271" i="9" s="1"/>
  <c r="Z283" i="9"/>
  <c r="AA283" i="9" s="1"/>
  <c r="AB283" i="9" s="1"/>
  <c r="Y246" i="9"/>
  <c r="AA246" i="9" s="1"/>
  <c r="AB246" i="9" s="1"/>
  <c r="Y252" i="9"/>
  <c r="AA252" i="9" s="1"/>
  <c r="AB252" i="9" s="1"/>
  <c r="Y249" i="9"/>
  <c r="AA249" i="9" s="1"/>
  <c r="Y207" i="9"/>
  <c r="AA207" i="9" s="1"/>
  <c r="AF70" i="9"/>
  <c r="AH70" i="9" s="1"/>
  <c r="Y237" i="9"/>
  <c r="AA237" i="9" s="1"/>
  <c r="AB237" i="9" s="1"/>
  <c r="Y239" i="9"/>
  <c r="AA239" i="9" s="1"/>
  <c r="AB239" i="9" s="1"/>
  <c r="Y232" i="9"/>
  <c r="AA232" i="9" s="1"/>
  <c r="AB232" i="9" s="1"/>
  <c r="AE43" i="9"/>
  <c r="AF43" i="9" s="1"/>
  <c r="AH43" i="9" s="1"/>
  <c r="Z287" i="9"/>
  <c r="AA287" i="9" s="1"/>
  <c r="AB287" i="9" s="1"/>
  <c r="Y234" i="9"/>
  <c r="AA234" i="9" s="1"/>
  <c r="AB234" i="9" s="1"/>
  <c r="AF59" i="9"/>
  <c r="AH59" i="9" s="1"/>
  <c r="AF96" i="9"/>
  <c r="AL96" i="9" s="1"/>
  <c r="AA194" i="9"/>
  <c r="AB194" i="9" s="1"/>
  <c r="AA160" i="9"/>
  <c r="AB160" i="9" s="1"/>
  <c r="AA203" i="9"/>
  <c r="AB203" i="9" s="1"/>
  <c r="AA56" i="9"/>
  <c r="AE56" i="9" s="1"/>
  <c r="AF56" i="9" s="1"/>
  <c r="AH56" i="9" s="1"/>
  <c r="AF101" i="9"/>
  <c r="AH101" i="9" s="1"/>
  <c r="AB72" i="9"/>
  <c r="AE72" i="9"/>
  <c r="AF72" i="9" s="1"/>
  <c r="AJ72" i="9" s="1"/>
  <c r="AC306" i="9"/>
  <c r="AE306" i="9" s="1"/>
  <c r="AF306" i="9" s="1"/>
  <c r="Z285" i="9"/>
  <c r="AA285" i="9" s="1"/>
  <c r="AB285" i="9" s="1"/>
  <c r="Y274" i="9"/>
  <c r="AA274" i="9" s="1"/>
  <c r="AB274" i="9" s="1"/>
  <c r="Y248" i="9"/>
  <c r="AA248" i="9" s="1"/>
  <c r="AB248" i="9" s="1"/>
  <c r="Y205" i="9"/>
  <c r="AA205" i="9" s="1"/>
  <c r="AF82" i="9"/>
  <c r="AL82" i="9" s="1"/>
  <c r="Z222" i="9"/>
  <c r="AA222" i="9" s="1"/>
  <c r="AB222" i="9" s="1"/>
  <c r="AA76" i="9"/>
  <c r="AB76" i="9" s="1"/>
  <c r="Z286" i="9"/>
  <c r="AA286" i="9" s="1"/>
  <c r="AB286" i="9" s="1"/>
  <c r="Y211" i="9"/>
  <c r="AA211" i="9" s="1"/>
  <c r="AB211" i="9" s="1"/>
  <c r="Y199" i="9"/>
  <c r="AA199" i="9" s="1"/>
  <c r="AE73" i="9"/>
  <c r="AA304" i="9"/>
  <c r="AB304" i="9" s="1"/>
  <c r="Z254" i="9"/>
  <c r="AA254" i="9" s="1"/>
  <c r="AB254" i="9" s="1"/>
  <c r="Y231" i="9"/>
  <c r="AA231" i="9" s="1"/>
  <c r="AB231" i="9" s="1"/>
  <c r="AA277" i="9"/>
  <c r="AB277" i="9" s="1"/>
  <c r="Z262" i="9"/>
  <c r="AA262" i="9" s="1"/>
  <c r="AA60" i="9"/>
  <c r="AE60" i="9" s="1"/>
  <c r="AF60" i="9" s="1"/>
  <c r="AH60" i="9" s="1"/>
  <c r="AA54" i="9"/>
  <c r="AB50" i="9"/>
  <c r="AE75" i="9"/>
  <c r="AF75" i="9" s="1"/>
  <c r="AH75" i="9" s="1"/>
  <c r="AB75" i="9"/>
  <c r="AB67" i="9"/>
  <c r="AE103" i="9"/>
  <c r="AF103" i="9" s="1"/>
  <c r="AH103" i="9" s="1"/>
  <c r="AF100" i="9"/>
  <c r="AI100" i="9" s="1"/>
  <c r="AE80" i="9"/>
  <c r="AF80" i="9" s="1"/>
  <c r="AH80" i="9" s="1"/>
  <c r="AA168" i="9"/>
  <c r="AB168" i="9" s="1"/>
  <c r="AA114" i="9"/>
  <c r="AB114" i="9" s="1"/>
  <c r="AA118" i="9"/>
  <c r="AB118" i="9" s="1"/>
  <c r="AA162" i="9"/>
  <c r="AB162" i="9" s="1"/>
  <c r="AA141" i="9"/>
  <c r="AB141" i="9" s="1"/>
  <c r="AA238" i="9"/>
  <c r="AB238" i="9" s="1"/>
  <c r="AA276" i="9"/>
  <c r="AB276" i="9" s="1"/>
  <c r="AA136" i="9"/>
  <c r="AB136" i="9" s="1"/>
  <c r="AB48" i="9"/>
  <c r="AB30" i="9"/>
  <c r="AA201" i="9"/>
  <c r="AB201" i="9" s="1"/>
  <c r="AA193" i="9"/>
  <c r="AB193" i="9" s="1"/>
  <c r="AA294" i="9"/>
  <c r="AB294" i="9" s="1"/>
  <c r="AA292" i="9"/>
  <c r="AB292" i="9" s="1"/>
  <c r="AA290" i="9"/>
  <c r="AB290" i="9" s="1"/>
  <c r="AA188" i="9"/>
  <c r="AB188" i="9" s="1"/>
  <c r="AA209" i="9"/>
  <c r="AB209" i="9" s="1"/>
  <c r="AA142" i="9"/>
  <c r="AB142" i="9" s="1"/>
  <c r="AA113" i="9"/>
  <c r="AB113" i="9" s="1"/>
  <c r="AA165" i="9"/>
  <c r="AB165" i="9" s="1"/>
  <c r="AE38" i="9"/>
  <c r="AF38" i="9" s="1"/>
  <c r="AA12" i="9"/>
  <c r="AA8" i="9"/>
  <c r="AA14" i="9"/>
  <c r="AA24" i="9"/>
  <c r="AA18" i="9"/>
  <c r="AA11" i="9"/>
  <c r="AA7" i="9"/>
  <c r="AA206" i="9"/>
  <c r="AB206" i="9" s="1"/>
  <c r="AA196" i="9"/>
  <c r="AB196" i="9" s="1"/>
  <c r="AA189" i="9"/>
  <c r="AB189" i="9" s="1"/>
  <c r="AA122" i="9"/>
  <c r="AB122" i="9" s="1"/>
  <c r="AA156" i="9"/>
  <c r="AB156" i="9" s="1"/>
  <c r="AA139" i="9"/>
  <c r="AB139" i="9" s="1"/>
  <c r="AA219" i="9"/>
  <c r="AB219" i="9" s="1"/>
  <c r="AA15" i="9"/>
  <c r="AB15" i="9" s="1"/>
  <c r="AA55" i="9"/>
  <c r="AA10" i="9"/>
  <c r="AB10" i="9" s="1"/>
  <c r="AA6" i="9"/>
  <c r="AA20" i="9"/>
  <c r="AA22" i="9"/>
  <c r="AB62" i="9"/>
  <c r="AE35" i="9"/>
  <c r="AF35" i="9" s="1"/>
  <c r="AH35" i="9" s="1"/>
  <c r="AB35" i="9"/>
  <c r="AE51" i="9"/>
  <c r="AF51" i="9" s="1"/>
  <c r="AH51" i="9" s="1"/>
  <c r="AB51" i="9"/>
  <c r="AE42" i="9"/>
  <c r="AF42" i="9" s="1"/>
  <c r="AH42" i="9" s="1"/>
  <c r="AB42" i="9"/>
  <c r="AE36" i="9"/>
  <c r="AF36" i="9" s="1"/>
  <c r="AA16" i="9"/>
  <c r="AF109" i="9"/>
  <c r="AH109" i="9" s="1"/>
  <c r="AB109" i="9"/>
  <c r="AB89" i="9"/>
  <c r="AB40" i="9"/>
  <c r="AB36" i="9"/>
  <c r="AB54" i="9"/>
  <c r="AE91" i="9"/>
  <c r="AF91" i="9" s="1"/>
  <c r="AI91" i="9" s="1"/>
  <c r="AB91" i="9"/>
  <c r="AA26" i="9"/>
  <c r="AA17" i="9"/>
  <c r="AA250" i="9"/>
  <c r="AB250" i="9" s="1"/>
  <c r="AA241" i="9"/>
  <c r="AB241" i="9" s="1"/>
  <c r="AA244" i="9"/>
  <c r="AB244" i="9" s="1"/>
  <c r="AA242" i="9"/>
  <c r="AB242" i="9" s="1"/>
  <c r="AA225" i="9"/>
  <c r="AB225" i="9" s="1"/>
  <c r="AA174" i="9"/>
  <c r="AB174" i="9" s="1"/>
  <c r="AA197" i="9"/>
  <c r="AB197" i="9" s="1"/>
  <c r="AA166" i="9"/>
  <c r="AB166" i="9" s="1"/>
  <c r="AA163" i="9"/>
  <c r="AB163" i="9" s="1"/>
  <c r="AA212" i="9"/>
  <c r="AB212" i="9" s="1"/>
  <c r="AA161" i="9"/>
  <c r="AB161" i="9" s="1"/>
  <c r="AA140" i="9"/>
  <c r="AB140" i="9" s="1"/>
  <c r="AA112" i="9"/>
  <c r="AB112" i="9" s="1"/>
  <c r="AA138" i="9"/>
  <c r="AB138" i="9" s="1"/>
  <c r="AE85" i="9"/>
  <c r="AF85" i="9" s="1"/>
  <c r="AH85" i="9" s="1"/>
  <c r="AB85" i="9"/>
  <c r="AB43" i="9"/>
  <c r="AA144" i="9"/>
  <c r="AB144" i="9" s="1"/>
  <c r="AB60" i="9"/>
  <c r="AA126" i="9"/>
  <c r="AB126" i="9" s="1"/>
  <c r="AB102" i="9"/>
  <c r="AB87" i="9"/>
  <c r="AB32" i="9"/>
  <c r="AE52" i="9"/>
  <c r="AF52" i="9" s="1"/>
  <c r="AH52" i="9" s="1"/>
  <c r="AE54" i="9"/>
  <c r="AE64" i="9"/>
  <c r="AF64" i="9" s="1"/>
  <c r="AH64" i="9" s="1"/>
  <c r="AA278" i="9"/>
  <c r="AB278" i="9" s="1"/>
  <c r="AA245" i="9"/>
  <c r="AB245" i="9" s="1"/>
  <c r="AA146" i="9"/>
  <c r="AB146" i="9" s="1"/>
  <c r="AA192" i="9"/>
  <c r="AB192" i="9" s="1"/>
  <c r="AA170" i="9"/>
  <c r="AB170" i="9" s="1"/>
  <c r="AA164" i="9"/>
  <c r="AB164" i="9" s="1"/>
  <c r="AA137" i="9"/>
  <c r="AB137" i="9" s="1"/>
  <c r="AB81" i="9"/>
  <c r="AB70" i="9"/>
  <c r="AE39" i="9"/>
  <c r="AF39" i="9" s="1"/>
  <c r="AH39" i="9" s="1"/>
  <c r="AB39" i="9"/>
  <c r="AB41" i="9"/>
  <c r="AA110" i="9"/>
  <c r="AB110" i="9" s="1"/>
  <c r="AB99" i="9"/>
  <c r="AB83" i="9"/>
  <c r="AB45" i="9"/>
  <c r="AA130" i="9"/>
  <c r="AB130" i="9" s="1"/>
  <c r="AE37" i="9"/>
  <c r="AF37" i="9" s="1"/>
  <c r="AI37" i="9" s="1"/>
  <c r="AB37" i="9"/>
  <c r="AE65" i="9"/>
  <c r="AF65" i="9" s="1"/>
  <c r="AE44" i="9"/>
  <c r="AE71" i="9"/>
  <c r="AF71" i="9" s="1"/>
  <c r="AH71" i="9" s="1"/>
  <c r="AE47" i="9"/>
  <c r="AA21" i="9"/>
  <c r="AE21" i="9" s="1"/>
  <c r="AA25" i="9"/>
  <c r="AA28" i="9"/>
  <c r="AE280" i="9"/>
  <c r="AE270" i="9"/>
  <c r="AE261" i="9"/>
  <c r="AE271" i="9"/>
  <c r="AE272" i="9"/>
  <c r="AF272" i="9" s="1"/>
  <c r="AL272" i="9" s="1"/>
  <c r="AE268" i="9"/>
  <c r="AF268" i="9" s="1"/>
  <c r="AE259" i="9"/>
  <c r="AE249" i="9"/>
  <c r="AE269" i="9"/>
  <c r="AE248" i="9"/>
  <c r="AE217" i="9"/>
  <c r="AA210" i="9"/>
  <c r="AB210" i="9" s="1"/>
  <c r="AE204" i="9"/>
  <c r="AE198" i="9"/>
  <c r="AA190" i="9"/>
  <c r="AB190" i="9" s="1"/>
  <c r="AE181" i="9"/>
  <c r="AF181" i="9" s="1"/>
  <c r="AE178" i="9"/>
  <c r="AF178" i="9" s="1"/>
  <c r="AE205" i="9"/>
  <c r="AE200" i="9"/>
  <c r="AE194" i="9"/>
  <c r="AE119" i="9"/>
  <c r="AE137" i="9"/>
  <c r="AA128" i="9"/>
  <c r="AB128" i="9" s="1"/>
  <c r="AE122" i="9"/>
  <c r="AE145" i="9"/>
  <c r="AF145" i="9" s="1"/>
  <c r="AL145" i="9" s="1"/>
  <c r="AE123" i="9"/>
  <c r="AB52" i="9"/>
  <c r="AB68" i="9"/>
  <c r="AB64" i="9"/>
  <c r="AE49" i="9"/>
  <c r="AF49" i="9" s="1"/>
  <c r="AE46" i="9"/>
  <c r="AF46" i="9" s="1"/>
  <c r="AE77" i="9"/>
  <c r="AE297" i="9"/>
  <c r="AF297" i="9" s="1"/>
  <c r="AI297" i="9" s="1"/>
  <c r="AE136" i="9"/>
  <c r="AE93" i="9"/>
  <c r="AE32" i="9"/>
  <c r="AF32" i="9" s="1"/>
  <c r="AE289" i="9"/>
  <c r="AF289" i="9" s="1"/>
  <c r="AE294" i="9"/>
  <c r="AE282" i="9"/>
  <c r="AE277" i="9"/>
  <c r="AE275" i="9"/>
  <c r="AE273" i="9"/>
  <c r="AE258" i="9"/>
  <c r="AF258" i="9" s="1"/>
  <c r="AE276" i="9"/>
  <c r="AE245" i="9"/>
  <c r="AE221" i="9"/>
  <c r="AE211" i="9"/>
  <c r="AA204" i="9"/>
  <c r="AE240" i="9"/>
  <c r="AE167" i="9"/>
  <c r="AE234" i="9"/>
  <c r="AE160" i="9"/>
  <c r="AA154" i="9"/>
  <c r="AB154" i="9" s="1"/>
  <c r="AE146" i="9"/>
  <c r="AA158" i="9"/>
  <c r="AB158" i="9" s="1"/>
  <c r="AA152" i="9"/>
  <c r="AB152" i="9" s="1"/>
  <c r="AA148" i="9"/>
  <c r="AB148" i="9" s="1"/>
  <c r="AA167" i="9"/>
  <c r="AB167" i="9" s="1"/>
  <c r="AE127" i="9"/>
  <c r="AE118" i="9"/>
  <c r="AE110" i="9"/>
  <c r="AA135" i="9"/>
  <c r="AE131" i="9"/>
  <c r="AA120" i="9"/>
  <c r="AB120" i="9" s="1"/>
  <c r="AA117" i="9"/>
  <c r="AE140" i="9"/>
  <c r="AA132" i="9"/>
  <c r="AB132" i="9" s="1"/>
  <c r="AA129" i="9"/>
  <c r="AB129" i="9" s="1"/>
  <c r="AA123" i="9"/>
  <c r="AB123" i="9" s="1"/>
  <c r="AA121" i="9"/>
  <c r="AB121" i="9" s="1"/>
  <c r="AE155" i="9"/>
  <c r="AA133" i="9"/>
  <c r="AA124" i="9"/>
  <c r="AB124" i="9" s="1"/>
  <c r="AA116" i="9"/>
  <c r="AB116" i="9" s="1"/>
  <c r="AB69" i="9"/>
  <c r="AE301" i="9"/>
  <c r="AF301" i="9" s="1"/>
  <c r="AI301" i="9" s="1"/>
  <c r="AA149" i="9"/>
  <c r="AE129" i="9"/>
  <c r="AA134" i="9"/>
  <c r="AB134" i="9" s="1"/>
  <c r="AB71" i="9"/>
  <c r="AE299" i="9"/>
  <c r="AF299" i="9" s="1"/>
  <c r="AI299" i="9" s="1"/>
  <c r="AE305" i="9"/>
  <c r="AF305" i="9" s="1"/>
  <c r="AE292" i="9"/>
  <c r="AE295" i="9"/>
  <c r="AF295" i="9" s="1"/>
  <c r="AI295" i="9" s="1"/>
  <c r="AE278" i="9"/>
  <c r="AE263" i="9"/>
  <c r="AE256" i="9"/>
  <c r="AE250" i="9"/>
  <c r="AE242" i="9"/>
  <c r="AE222" i="9"/>
  <c r="AE236" i="9"/>
  <c r="AE208" i="9"/>
  <c r="AE193" i="9"/>
  <c r="AE188" i="9"/>
  <c r="AE216" i="9"/>
  <c r="AF216" i="9" s="1"/>
  <c r="AE212" i="9"/>
  <c r="AE180" i="9"/>
  <c r="AF177" i="9"/>
  <c r="AE177" i="9"/>
  <c r="AE229" i="9"/>
  <c r="AF229" i="9" s="1"/>
  <c r="AE184" i="9"/>
  <c r="AF184" i="9" s="1"/>
  <c r="AL184" i="9" s="1"/>
  <c r="AE165" i="9"/>
  <c r="AE159" i="9"/>
  <c r="AE150" i="9"/>
  <c r="AE227" i="9"/>
  <c r="AE210" i="9"/>
  <c r="AE163" i="9"/>
  <c r="AE154" i="9"/>
  <c r="AF186" i="9"/>
  <c r="AE186" i="9"/>
  <c r="AE141" i="9"/>
  <c r="AE130" i="9"/>
  <c r="AE126" i="9"/>
  <c r="AE116" i="9"/>
  <c r="AE152" i="9"/>
  <c r="AE161" i="9"/>
  <c r="AE112" i="9"/>
  <c r="AE138" i="9"/>
  <c r="AE53" i="9"/>
  <c r="AF53" i="9" s="1"/>
  <c r="AB66" i="9"/>
  <c r="AE113" i="9"/>
  <c r="AE225" i="9"/>
  <c r="AE158" i="9"/>
  <c r="AE69" i="9"/>
  <c r="AF69" i="9" s="1"/>
  <c r="AH69" i="9" s="1"/>
  <c r="AE83" i="9"/>
  <c r="AF83" i="9" s="1"/>
  <c r="AH83" i="9" s="1"/>
  <c r="AE104" i="9"/>
  <c r="AF104" i="9" s="1"/>
  <c r="AE81" i="9"/>
  <c r="AF81" i="9" s="1"/>
  <c r="AE48" i="9"/>
  <c r="AF48" i="9" s="1"/>
  <c r="AE307" i="9"/>
  <c r="AF307" i="9" s="1"/>
  <c r="AE291" i="9"/>
  <c r="AE288" i="9"/>
  <c r="AF288" i="9" s="1"/>
  <c r="AE286" i="9"/>
  <c r="AE260" i="9"/>
  <c r="AE238" i="9"/>
  <c r="AE206" i="9"/>
  <c r="AE201" i="9"/>
  <c r="AE191" i="9"/>
  <c r="AE202" i="9"/>
  <c r="AE183" i="9"/>
  <c r="AF176" i="9"/>
  <c r="AE176" i="9"/>
  <c r="AE203" i="9"/>
  <c r="AF182" i="9"/>
  <c r="AE182" i="9"/>
  <c r="AE153" i="9"/>
  <c r="AE166" i="9"/>
  <c r="AE157" i="9"/>
  <c r="AE151" i="9"/>
  <c r="AE147" i="9"/>
  <c r="AE144" i="9"/>
  <c r="AE139" i="9"/>
  <c r="AE142" i="9"/>
  <c r="AE128" i="9"/>
  <c r="AE120" i="9"/>
  <c r="AE132" i="9"/>
  <c r="AE106" i="9"/>
  <c r="AF106" i="9" s="1"/>
  <c r="AE33" i="9"/>
  <c r="AF33" i="9" s="1"/>
  <c r="AE108" i="9"/>
  <c r="AF108" i="9" s="1"/>
  <c r="AE228" i="9"/>
  <c r="AE233" i="9"/>
  <c r="AE143" i="9"/>
  <c r="AF97" i="9"/>
  <c r="AE97" i="9"/>
  <c r="AC205" i="8"/>
  <c r="AE205" i="8" s="1"/>
  <c r="AC116" i="8"/>
  <c r="AC279" i="8"/>
  <c r="AE279" i="8" s="1"/>
  <c r="AB5" i="8"/>
  <c r="AC304" i="8"/>
  <c r="AE304" i="8" s="1"/>
  <c r="AF304" i="8" s="1"/>
  <c r="AC202" i="8"/>
  <c r="AC297" i="8"/>
  <c r="AE297" i="8" s="1"/>
  <c r="AF297" i="8" s="1"/>
  <c r="AC236" i="8"/>
  <c r="AC230" i="8"/>
  <c r="AC176" i="8"/>
  <c r="AC133" i="8"/>
  <c r="AE133" i="8" s="1"/>
  <c r="AC267" i="8"/>
  <c r="AC248" i="8"/>
  <c r="AE248" i="8" s="1"/>
  <c r="AC221" i="8"/>
  <c r="AE221" i="8" s="1"/>
  <c r="AC171" i="8"/>
  <c r="AC68" i="8"/>
  <c r="AE68" i="8" s="1"/>
  <c r="AF68" i="8" s="1"/>
  <c r="AJ68" i="8" s="1"/>
  <c r="AC55" i="8"/>
  <c r="AC75" i="8"/>
  <c r="AC184" i="8"/>
  <c r="AE184" i="8" s="1"/>
  <c r="AC275" i="8"/>
  <c r="AC300" i="8"/>
  <c r="AE300" i="8" s="1"/>
  <c r="AF300" i="8" s="1"/>
  <c r="AC296" i="8"/>
  <c r="AE296" i="8" s="1"/>
  <c r="AF296" i="8" s="1"/>
  <c r="AC151" i="8"/>
  <c r="AE151" i="8" s="1"/>
  <c r="AC167" i="8"/>
  <c r="AE167" i="8" s="1"/>
  <c r="AC109" i="8"/>
  <c r="AC21" i="8"/>
  <c r="AE21" i="8" s="1"/>
  <c r="AF21" i="8" s="1"/>
  <c r="AI21" i="8" s="1"/>
  <c r="AC272" i="8"/>
  <c r="AE272" i="8" s="1"/>
  <c r="AC220" i="8"/>
  <c r="AC197" i="8"/>
  <c r="AC81" i="8"/>
  <c r="AC107" i="8"/>
  <c r="AE107" i="8" s="1"/>
  <c r="AA130" i="8"/>
  <c r="AA288" i="8"/>
  <c r="AD288" i="8" s="1"/>
  <c r="AA279" i="8"/>
  <c r="AA272" i="8"/>
  <c r="AA292" i="8"/>
  <c r="AA283" i="8"/>
  <c r="AD283" i="8" s="1"/>
  <c r="AA276" i="8"/>
  <c r="AA212" i="8"/>
  <c r="AD212" i="8" s="1"/>
  <c r="AA196" i="8"/>
  <c r="AA188" i="8"/>
  <c r="AA180" i="8"/>
  <c r="AD180" i="8" s="1"/>
  <c r="AA164" i="8"/>
  <c r="AD164" i="8" s="1"/>
  <c r="AA155" i="8"/>
  <c r="AD155" i="8" s="1"/>
  <c r="AA148" i="8"/>
  <c r="AD148" i="8" s="1"/>
  <c r="AA140" i="8"/>
  <c r="AA132" i="8"/>
  <c r="AC5" i="8"/>
  <c r="AE5" i="8" s="1"/>
  <c r="AC303" i="8"/>
  <c r="AE303" i="8" s="1"/>
  <c r="AF303" i="8" s="1"/>
  <c r="AJ303" i="8" s="1"/>
  <c r="AC218" i="8"/>
  <c r="AC208" i="8"/>
  <c r="AC207" i="8"/>
  <c r="AC9" i="8"/>
  <c r="AF9" i="8" s="1"/>
  <c r="AC7" i="8"/>
  <c r="AC35" i="8"/>
  <c r="AC47" i="8"/>
  <c r="AC52" i="8"/>
  <c r="AF52" i="8" s="1"/>
  <c r="AC76" i="8"/>
  <c r="AE76" i="8" s="1"/>
  <c r="AF76" i="8" s="1"/>
  <c r="AJ76" i="8" s="1"/>
  <c r="AC16" i="8"/>
  <c r="AE16" i="8" s="1"/>
  <c r="AC25" i="8"/>
  <c r="AE25" i="8" s="1"/>
  <c r="AC46" i="8"/>
  <c r="AC60" i="8"/>
  <c r="AC101" i="8"/>
  <c r="AC142" i="8"/>
  <c r="AC32" i="8"/>
  <c r="AC45" i="8"/>
  <c r="AE45" i="8" s="1"/>
  <c r="AF45" i="8" s="1"/>
  <c r="AI45" i="8" s="1"/>
  <c r="AC74" i="8"/>
  <c r="AC94" i="8"/>
  <c r="AE94" i="8" s="1"/>
  <c r="AF94" i="8" s="1"/>
  <c r="AI94" i="8" s="1"/>
  <c r="AC12" i="8"/>
  <c r="AE12" i="8" s="1"/>
  <c r="AF12" i="8" s="1"/>
  <c r="AI12" i="8" s="1"/>
  <c r="AC24" i="8"/>
  <c r="AE24" i="8" s="1"/>
  <c r="AC30" i="8"/>
  <c r="AF30" i="8" s="1"/>
  <c r="AC37" i="8"/>
  <c r="AE37" i="8" s="1"/>
  <c r="AC66" i="8"/>
  <c r="AF66" i="8" s="1"/>
  <c r="AC69" i="8"/>
  <c r="AC72" i="8"/>
  <c r="AC112" i="8"/>
  <c r="AF112" i="8" s="1"/>
  <c r="AL112" i="8" s="1"/>
  <c r="AC165" i="8"/>
  <c r="AC277" i="8"/>
  <c r="AC86" i="8"/>
  <c r="AF86" i="8" s="1"/>
  <c r="AC111" i="8"/>
  <c r="AC121" i="8"/>
  <c r="AC125" i="8"/>
  <c r="AC138" i="8"/>
  <c r="AE138" i="8" s="1"/>
  <c r="AC174" i="8"/>
  <c r="AC89" i="8"/>
  <c r="AC96" i="8"/>
  <c r="AC106" i="8"/>
  <c r="AC114" i="8"/>
  <c r="AF114" i="8" s="1"/>
  <c r="AL114" i="8" s="1"/>
  <c r="AC117" i="8"/>
  <c r="AE117" i="8" s="1"/>
  <c r="AC150" i="8"/>
  <c r="AC83" i="8"/>
  <c r="AC91" i="8"/>
  <c r="AC105" i="8"/>
  <c r="AC128" i="8"/>
  <c r="AF128" i="8" s="1"/>
  <c r="AC131" i="8"/>
  <c r="AE131" i="8" s="1"/>
  <c r="AC181" i="8"/>
  <c r="AE181" i="8" s="1"/>
  <c r="AC160" i="8"/>
  <c r="AE160" i="8" s="1"/>
  <c r="AC178" i="8"/>
  <c r="AC219" i="8"/>
  <c r="AC156" i="8"/>
  <c r="AE156" i="8" s="1"/>
  <c r="AC168" i="8"/>
  <c r="AC166" i="8"/>
  <c r="AC175" i="8"/>
  <c r="AC188" i="8"/>
  <c r="AE188" i="8" s="1"/>
  <c r="AC191" i="8"/>
  <c r="AE191" i="8" s="1"/>
  <c r="AC194" i="8"/>
  <c r="AC199" i="8"/>
  <c r="AE199" i="8" s="1"/>
  <c r="AC210" i="8"/>
  <c r="AE210" i="8" s="1"/>
  <c r="AC237" i="8"/>
  <c r="AC223" i="8"/>
  <c r="AC235" i="8"/>
  <c r="AC231" i="8"/>
  <c r="AE231" i="8" s="1"/>
  <c r="AC239" i="8"/>
  <c r="AC243" i="8"/>
  <c r="AC247" i="8"/>
  <c r="AC251" i="8"/>
  <c r="AC255" i="8"/>
  <c r="AC263" i="8"/>
  <c r="AC264" i="8"/>
  <c r="AC270" i="8"/>
  <c r="AE270" i="8" s="1"/>
  <c r="AC281" i="8"/>
  <c r="AC6" i="8"/>
  <c r="AE6" i="8" s="1"/>
  <c r="AF6" i="8" s="1"/>
  <c r="AC287" i="8"/>
  <c r="AC198" i="8"/>
  <c r="AC204" i="8"/>
  <c r="AE204" i="8" s="1"/>
  <c r="AC189" i="8"/>
  <c r="AC15" i="8"/>
  <c r="AE15" i="8" s="1"/>
  <c r="AC22" i="8"/>
  <c r="AE22" i="8" s="1"/>
  <c r="AF22" i="8" s="1"/>
  <c r="AI22" i="8" s="1"/>
  <c r="AC53" i="8"/>
  <c r="AC82" i="8"/>
  <c r="AE82" i="8" s="1"/>
  <c r="AC143" i="8"/>
  <c r="AC18" i="8"/>
  <c r="AE18" i="8" s="1"/>
  <c r="AC33" i="8"/>
  <c r="AF33" i="8" s="1"/>
  <c r="AI33" i="8" s="1"/>
  <c r="AC51" i="8"/>
  <c r="AC43" i="8"/>
  <c r="AC50" i="8"/>
  <c r="AC56" i="8"/>
  <c r="AE56" i="8" s="1"/>
  <c r="AF56" i="8" s="1"/>
  <c r="AC17" i="8"/>
  <c r="AE17" i="8" s="1"/>
  <c r="AC28" i="8"/>
  <c r="AC31" i="8"/>
  <c r="AC64" i="8"/>
  <c r="AF64" i="8" s="1"/>
  <c r="AC67" i="8"/>
  <c r="AC77" i="8"/>
  <c r="AC90" i="8"/>
  <c r="AF90" i="8" s="1"/>
  <c r="AC127" i="8"/>
  <c r="AC80" i="8"/>
  <c r="AE80" i="8" s="1"/>
  <c r="AF80" i="8" s="1"/>
  <c r="AI80" i="8" s="1"/>
  <c r="AC93" i="8"/>
  <c r="AC118" i="8"/>
  <c r="AE118" i="8" s="1"/>
  <c r="AC122" i="8"/>
  <c r="AF122" i="8" s="1"/>
  <c r="AC126" i="8"/>
  <c r="AF126" i="8" s="1"/>
  <c r="AJ126" i="8" s="1"/>
  <c r="AC139" i="8"/>
  <c r="AE139" i="8" s="1"/>
  <c r="AC100" i="8"/>
  <c r="AE100" i="8" s="1"/>
  <c r="AC298" i="8"/>
  <c r="AE298" i="8" s="1"/>
  <c r="AF298" i="8" s="1"/>
  <c r="AC284" i="8"/>
  <c r="AC216" i="8"/>
  <c r="AE216" i="8" s="1"/>
  <c r="AC200" i="8"/>
  <c r="AC196" i="8"/>
  <c r="AC8" i="8"/>
  <c r="AE8" i="8" s="1"/>
  <c r="AF8" i="8" s="1"/>
  <c r="AC40" i="8"/>
  <c r="AC48" i="8"/>
  <c r="AC61" i="8"/>
  <c r="AF61" i="8" s="1"/>
  <c r="AI61" i="8" s="1"/>
  <c r="AC11" i="8"/>
  <c r="AC20" i="8"/>
  <c r="AE20" i="8" s="1"/>
  <c r="AC38" i="8"/>
  <c r="AC58" i="8"/>
  <c r="AE58" i="8" s="1"/>
  <c r="AC104" i="8"/>
  <c r="AF104" i="8" s="1"/>
  <c r="AC10" i="8"/>
  <c r="AE10" i="8" s="1"/>
  <c r="AC57" i="8"/>
  <c r="AE57" i="8" s="1"/>
  <c r="AF57" i="8" s="1"/>
  <c r="AJ57" i="8" s="1"/>
  <c r="AC87" i="8"/>
  <c r="AC19" i="8"/>
  <c r="AE19" i="8" s="1"/>
  <c r="AC26" i="8"/>
  <c r="AE26" i="8" s="1"/>
  <c r="AF26" i="8" s="1"/>
  <c r="AC29" i="8"/>
  <c r="AE29" i="8" s="1"/>
  <c r="AC42" i="8"/>
  <c r="AC62" i="8"/>
  <c r="AE62" i="8" s="1"/>
  <c r="AF62" i="8" s="1"/>
  <c r="AC65" i="8"/>
  <c r="AC70" i="8"/>
  <c r="AE70" i="8" s="1"/>
  <c r="AC140" i="8"/>
  <c r="AC170" i="8"/>
  <c r="AC84" i="8"/>
  <c r="AE84" i="8" s="1"/>
  <c r="AF84" i="8" s="1"/>
  <c r="AJ84" i="8" s="1"/>
  <c r="AC97" i="8"/>
  <c r="AE97" i="8" s="1"/>
  <c r="AC119" i="8"/>
  <c r="AE119" i="8" s="1"/>
  <c r="AC123" i="8"/>
  <c r="AC136" i="8"/>
  <c r="AC158" i="8"/>
  <c r="AC213" i="8"/>
  <c r="AC92" i="8"/>
  <c r="AE92" i="8" s="1"/>
  <c r="AF92" i="8" s="1"/>
  <c r="AC103" i="8"/>
  <c r="AC110" i="8"/>
  <c r="AF110" i="8" s="1"/>
  <c r="AC134" i="8"/>
  <c r="AC155" i="8"/>
  <c r="AC99" i="8"/>
  <c r="AC113" i="8"/>
  <c r="AC132" i="8"/>
  <c r="AC148" i="8"/>
  <c r="AC182" i="8"/>
  <c r="AE182" i="8" s="1"/>
  <c r="AC149" i="8"/>
  <c r="AE149" i="8" s="1"/>
  <c r="AC163" i="8"/>
  <c r="AE163" i="8" s="1"/>
  <c r="AC172" i="8"/>
  <c r="AC222" i="8"/>
  <c r="AE222" i="8" s="1"/>
  <c r="AC159" i="8"/>
  <c r="AE159" i="8" s="1"/>
  <c r="AC180" i="8"/>
  <c r="AC190" i="8"/>
  <c r="AC226" i="8"/>
  <c r="AC203" i="8"/>
  <c r="AC214" i="8"/>
  <c r="AC232" i="8"/>
  <c r="AC240" i="8"/>
  <c r="AC271" i="8"/>
  <c r="AE271" i="8" s="1"/>
  <c r="AC238" i="8"/>
  <c r="AE238" i="8" s="1"/>
  <c r="AC245" i="8"/>
  <c r="AC253" i="8"/>
  <c r="AC260" i="8"/>
  <c r="AE260" i="8" s="1"/>
  <c r="AC261" i="8"/>
  <c r="AE261" i="8" s="1"/>
  <c r="AC268" i="8"/>
  <c r="AC274" i="8"/>
  <c r="AC262" i="8"/>
  <c r="AC269" i="8"/>
  <c r="AC294" i="8"/>
  <c r="AC286" i="8"/>
  <c r="AE286" i="8" s="1"/>
  <c r="AC293" i="8"/>
  <c r="AC254" i="8"/>
  <c r="AC246" i="8"/>
  <c r="AC234" i="8"/>
  <c r="AC229" i="8"/>
  <c r="AC173" i="8"/>
  <c r="AC146" i="8"/>
  <c r="AE146" i="8" s="1"/>
  <c r="AC157" i="8"/>
  <c r="AC192" i="8"/>
  <c r="AE192" i="8" s="1"/>
  <c r="AC102" i="8"/>
  <c r="AC85" i="8"/>
  <c r="AC186" i="8"/>
  <c r="AE186" i="8" s="1"/>
  <c r="AC115" i="8"/>
  <c r="AC137" i="8"/>
  <c r="AC141" i="8"/>
  <c r="AE141" i="8" s="1"/>
  <c r="AC44" i="8"/>
  <c r="AE44" i="8" s="1"/>
  <c r="AC59" i="8"/>
  <c r="AC49" i="8"/>
  <c r="AE49" i="8" s="1"/>
  <c r="AC34" i="8"/>
  <c r="AE34" i="8" s="1"/>
  <c r="AF34" i="8" s="1"/>
  <c r="AC215" i="8"/>
  <c r="AC302" i="8"/>
  <c r="AE302" i="8" s="1"/>
  <c r="AF302" i="8" s="1"/>
  <c r="AC292" i="8"/>
  <c r="AC283" i="8"/>
  <c r="AC291" i="8"/>
  <c r="AE291" i="8" s="1"/>
  <c r="AC282" i="8"/>
  <c r="AC295" i="8"/>
  <c r="AE295" i="8" s="1"/>
  <c r="AF295" i="8" s="1"/>
  <c r="AC278" i="8"/>
  <c r="AC258" i="8"/>
  <c r="AC252" i="8"/>
  <c r="AC244" i="8"/>
  <c r="AC266" i="8"/>
  <c r="AC256" i="8"/>
  <c r="AC228" i="8"/>
  <c r="AE228" i="8" s="1"/>
  <c r="AC211" i="8"/>
  <c r="AE211" i="8" s="1"/>
  <c r="AC179" i="8"/>
  <c r="AC152" i="8"/>
  <c r="AC183" i="8"/>
  <c r="AE183" i="8" s="1"/>
  <c r="AC164" i="8"/>
  <c r="AC130" i="8"/>
  <c r="AE130" i="8" s="1"/>
  <c r="AC95" i="8"/>
  <c r="AC78" i="8"/>
  <c r="AF78" i="8" s="1"/>
  <c r="AC154" i="8"/>
  <c r="AC135" i="8"/>
  <c r="AC79" i="8"/>
  <c r="AC124" i="8"/>
  <c r="AE124" i="8" s="1"/>
  <c r="AF124" i="8" s="1"/>
  <c r="AC187" i="8"/>
  <c r="AE187" i="8" s="1"/>
  <c r="AC71" i="8"/>
  <c r="AC54" i="8"/>
  <c r="AE54" i="8" s="1"/>
  <c r="AC27" i="8"/>
  <c r="AC73" i="8"/>
  <c r="AC13" i="8"/>
  <c r="AE13" i="8" s="1"/>
  <c r="AC98" i="8"/>
  <c r="AC39" i="8"/>
  <c r="AC108" i="8"/>
  <c r="AC14" i="8"/>
  <c r="AF14" i="8" s="1"/>
  <c r="AL14" i="8" s="1"/>
  <c r="AC212" i="8"/>
  <c r="AC301" i="8"/>
  <c r="AE301" i="8" s="1"/>
  <c r="AF301" i="8" s="1"/>
  <c r="AI301" i="8" s="1"/>
  <c r="AC290" i="8"/>
  <c r="AC299" i="8"/>
  <c r="AE299" i="8" s="1"/>
  <c r="AF299" i="8" s="1"/>
  <c r="AI299" i="8" s="1"/>
  <c r="AC285" i="8"/>
  <c r="AE285" i="8" s="1"/>
  <c r="AC276" i="8"/>
  <c r="AC250" i="8"/>
  <c r="AC242" i="8"/>
  <c r="AE242" i="8" s="1"/>
  <c r="AC259" i="8"/>
  <c r="AC227" i="8"/>
  <c r="AE227" i="8" s="1"/>
  <c r="AC224" i="8"/>
  <c r="AC206" i="8"/>
  <c r="AC195" i="8"/>
  <c r="AC162" i="8"/>
  <c r="AC147" i="8"/>
  <c r="AC144" i="8"/>
  <c r="AC129" i="8"/>
  <c r="AE129" i="8" s="1"/>
  <c r="AC88" i="8"/>
  <c r="AC120" i="8"/>
  <c r="AC63" i="8"/>
  <c r="AC23" i="8"/>
  <c r="AC41" i="8"/>
  <c r="AE41" i="8" s="1"/>
  <c r="AF41" i="8" s="1"/>
  <c r="AJ41" i="8" s="1"/>
  <c r="AC288" i="8"/>
  <c r="AA200" i="8"/>
  <c r="AD200" i="8" s="1"/>
  <c r="AA192" i="8"/>
  <c r="AD192" i="8" s="1"/>
  <c r="AA184" i="8"/>
  <c r="AA176" i="8"/>
  <c r="AD176" i="8" s="1"/>
  <c r="AA168" i="8"/>
  <c r="AA160" i="8"/>
  <c r="AA152" i="8"/>
  <c r="AD152" i="8" s="1"/>
  <c r="AA144" i="8"/>
  <c r="AD144" i="8" s="1"/>
  <c r="AA136" i="8"/>
  <c r="AA264" i="8"/>
  <c r="AA256" i="8"/>
  <c r="AA248" i="8"/>
  <c r="AA240" i="8"/>
  <c r="AA232" i="8"/>
  <c r="AD232" i="8" s="1"/>
  <c r="AA224" i="8"/>
  <c r="AA216" i="8"/>
  <c r="AD216" i="8" s="1"/>
  <c r="AA208" i="8"/>
  <c r="AD208" i="8" s="1"/>
  <c r="AA268" i="8"/>
  <c r="AA260" i="8"/>
  <c r="AD260" i="8" s="1"/>
  <c r="AA252" i="8"/>
  <c r="AA244" i="8"/>
  <c r="AA236" i="8"/>
  <c r="AD236" i="8" s="1"/>
  <c r="AA228" i="8"/>
  <c r="AA220" i="8"/>
  <c r="AD220" i="8" s="1"/>
  <c r="AA204" i="8"/>
  <c r="AD204" i="8" s="1"/>
  <c r="AE273" i="8"/>
  <c r="AE217" i="8"/>
  <c r="AE161" i="8"/>
  <c r="AE177" i="8"/>
  <c r="AE145" i="8"/>
  <c r="AE225" i="8"/>
  <c r="AE36" i="8"/>
  <c r="AE201" i="8"/>
  <c r="AE153" i="8"/>
  <c r="AA301" i="1"/>
  <c r="AA293" i="1"/>
  <c r="X293" i="1"/>
  <c r="AA302" i="1"/>
  <c r="AA312" i="1"/>
  <c r="AA310" i="1"/>
  <c r="AA307" i="1"/>
  <c r="AA297" i="1"/>
  <c r="AA305" i="1"/>
  <c r="AA309" i="1"/>
  <c r="AA304" i="1"/>
  <c r="AA298" i="1"/>
  <c r="AA295" i="1"/>
  <c r="AA294" i="1"/>
  <c r="AA306" i="1"/>
  <c r="AA311" i="1"/>
  <c r="AA303" i="1"/>
  <c r="AA308" i="1"/>
  <c r="AA296" i="1"/>
  <c r="X292" i="1"/>
  <c r="AG270" i="1"/>
  <c r="W284" i="1"/>
  <c r="X284" i="1" s="1"/>
  <c r="W285" i="1"/>
  <c r="X285" i="1" s="1"/>
  <c r="W291" i="1"/>
  <c r="X291" i="1" s="1"/>
  <c r="W280" i="1"/>
  <c r="X280" i="1" s="1"/>
  <c r="W286" i="1"/>
  <c r="X286" i="1" s="1"/>
  <c r="W288" i="1"/>
  <c r="X288" i="1" s="1"/>
  <c r="W278" i="1"/>
  <c r="X278" i="1" s="1"/>
  <c r="W290" i="1"/>
  <c r="X290" i="1" s="1"/>
  <c r="W287" i="1"/>
  <c r="X287" i="1" s="1"/>
  <c r="W282" i="1"/>
  <c r="X282" i="1" s="1"/>
  <c r="W283" i="1"/>
  <c r="X283" i="1" s="1"/>
  <c r="W289" i="1"/>
  <c r="X289" i="1" s="1"/>
  <c r="W275" i="1"/>
  <c r="X275" i="1" s="1"/>
  <c r="W276" i="1"/>
  <c r="X276" i="1" s="1"/>
  <c r="W277" i="1"/>
  <c r="X277" i="1" s="1"/>
  <c r="W279" i="1"/>
  <c r="X279" i="1" s="1"/>
  <c r="W281" i="1"/>
  <c r="X281" i="1" s="1"/>
  <c r="W266" i="1"/>
  <c r="X266" i="1" s="1"/>
  <c r="W272" i="1"/>
  <c r="X272" i="1" s="1"/>
  <c r="W264" i="1"/>
  <c r="X264" i="1" s="1"/>
  <c r="W257" i="1"/>
  <c r="X257" i="1" s="1"/>
  <c r="W274" i="1"/>
  <c r="X274" i="1" s="1"/>
  <c r="W273" i="1"/>
  <c r="W269" i="1"/>
  <c r="W270" i="1"/>
  <c r="W267" i="1"/>
  <c r="W265" i="1"/>
  <c r="X265" i="1" s="1"/>
  <c r="S254" i="1"/>
  <c r="V254" i="1" s="1"/>
  <c r="R254" i="1"/>
  <c r="U254" i="1" s="1"/>
  <c r="F254" i="1"/>
  <c r="L254" i="1" s="1"/>
  <c r="G254" i="1"/>
  <c r="AE260" i="1"/>
  <c r="W260" i="1"/>
  <c r="X260" i="1" s="1"/>
  <c r="AE259" i="1"/>
  <c r="W259" i="1"/>
  <c r="X259" i="1" s="1"/>
  <c r="AF256" i="1"/>
  <c r="AE256" i="1"/>
  <c r="W256" i="1"/>
  <c r="X256" i="1" s="1"/>
  <c r="AF263" i="1"/>
  <c r="AE263" i="1"/>
  <c r="W263" i="1"/>
  <c r="X263" i="1" s="1"/>
  <c r="AE258" i="1"/>
  <c r="W258" i="1"/>
  <c r="X258" i="1" s="1"/>
  <c r="AF271" i="1"/>
  <c r="AE271" i="1"/>
  <c r="W271" i="1"/>
  <c r="X271" i="1" s="1"/>
  <c r="AF268" i="1"/>
  <c r="AE268" i="1"/>
  <c r="W268" i="1"/>
  <c r="X268" i="1" s="1"/>
  <c r="AF262" i="1"/>
  <c r="W262" i="1"/>
  <c r="X262" i="1" s="1"/>
  <c r="AF261" i="1"/>
  <c r="AE261" i="1"/>
  <c r="W261" i="1"/>
  <c r="X261" i="1" s="1"/>
  <c r="AF255" i="1"/>
  <c r="AE255" i="1"/>
  <c r="W255" i="1"/>
  <c r="X255" i="1" s="1"/>
  <c r="AF254" i="1"/>
  <c r="AF252" i="1"/>
  <c r="AE252" i="1"/>
  <c r="AF253" i="1"/>
  <c r="AE253" i="1"/>
  <c r="AF251" i="1"/>
  <c r="X251" i="1"/>
  <c r="AF250" i="1"/>
  <c r="AE250" i="1"/>
  <c r="S252" i="1"/>
  <c r="V252" i="1" s="1"/>
  <c r="S253" i="1"/>
  <c r="V253" i="1" s="1"/>
  <c r="S251" i="1"/>
  <c r="V251" i="1" s="1"/>
  <c r="S250" i="1"/>
  <c r="V250" i="1" s="1"/>
  <c r="R252" i="1"/>
  <c r="U252" i="1" s="1"/>
  <c r="W252" i="1" s="1"/>
  <c r="R253" i="1"/>
  <c r="U253" i="1" s="1"/>
  <c r="R251" i="1"/>
  <c r="U251" i="1" s="1"/>
  <c r="W251" i="1" s="1"/>
  <c r="R250" i="1"/>
  <c r="U250" i="1" s="1"/>
  <c r="W250" i="1" s="1"/>
  <c r="F252" i="1"/>
  <c r="L252" i="1" s="1"/>
  <c r="AG252" i="1" s="1"/>
  <c r="F253" i="1"/>
  <c r="L253" i="1" s="1"/>
  <c r="AG253" i="1" s="1"/>
  <c r="F251" i="1"/>
  <c r="L251" i="1" s="1"/>
  <c r="AG251" i="1" s="1"/>
  <c r="F250" i="1"/>
  <c r="L250" i="1" s="1"/>
  <c r="AG250" i="1" s="1"/>
  <c r="G252" i="1"/>
  <c r="G253" i="1"/>
  <c r="G251" i="1"/>
  <c r="G250" i="1"/>
  <c r="AV11" i="8" l="1"/>
  <c r="AW11" i="8" s="1"/>
  <c r="AS12" i="8"/>
  <c r="AT12" i="8" s="1"/>
  <c r="AU12" i="8" s="1"/>
  <c r="AR13" i="8"/>
  <c r="AL304" i="8"/>
  <c r="AA90" i="11"/>
  <c r="AE90" i="11" s="1"/>
  <c r="AA269" i="11"/>
  <c r="AE269" i="11" s="1"/>
  <c r="AA118" i="11"/>
  <c r="AE118" i="11" s="1"/>
  <c r="AA63" i="11"/>
  <c r="AE63" i="11" s="1"/>
  <c r="AA115" i="11"/>
  <c r="AE115" i="11" s="1"/>
  <c r="AA96" i="11"/>
  <c r="AE96" i="11" s="1"/>
  <c r="AC284" i="11"/>
  <c r="AD17" i="11"/>
  <c r="AC180" i="11"/>
  <c r="AC71" i="11"/>
  <c r="AA148" i="11"/>
  <c r="AE148" i="11" s="1"/>
  <c r="AC148" i="11"/>
  <c r="AA137" i="11"/>
  <c r="AE137" i="11" s="1"/>
  <c r="AA43" i="11"/>
  <c r="AE43" i="11" s="1"/>
  <c r="AA29" i="11"/>
  <c r="AE29" i="11" s="1"/>
  <c r="AC222" i="11"/>
  <c r="AC276" i="11"/>
  <c r="AC208" i="11"/>
  <c r="AC281" i="11"/>
  <c r="AA47" i="11"/>
  <c r="AE47" i="11" s="1"/>
  <c r="AA38" i="11"/>
  <c r="AE38" i="11" s="1"/>
  <c r="AA160" i="11"/>
  <c r="AE160" i="11" s="1"/>
  <c r="AD188" i="11"/>
  <c r="AC231" i="11"/>
  <c r="AD182" i="11"/>
  <c r="AA123" i="11"/>
  <c r="AE123" i="11" s="1"/>
  <c r="AA62" i="11"/>
  <c r="AE62" i="11" s="1"/>
  <c r="AA122" i="11"/>
  <c r="AE122" i="11" s="1"/>
  <c r="AA169" i="11"/>
  <c r="AE169" i="11" s="1"/>
  <c r="AA48" i="11"/>
  <c r="AE48" i="11" s="1"/>
  <c r="AA190" i="11"/>
  <c r="AE190" i="11" s="1"/>
  <c r="AA111" i="11"/>
  <c r="AE111" i="11" s="1"/>
  <c r="AA55" i="11"/>
  <c r="AE55" i="11" s="1"/>
  <c r="AA113" i="11"/>
  <c r="AE113" i="11" s="1"/>
  <c r="AA291" i="11"/>
  <c r="AE291" i="11" s="1"/>
  <c r="AA203" i="11"/>
  <c r="AE203" i="11" s="1"/>
  <c r="AD177" i="11"/>
  <c r="AA233" i="11"/>
  <c r="AE233" i="11" s="1"/>
  <c r="AA86" i="11"/>
  <c r="AE86" i="11" s="1"/>
  <c r="AA52" i="11"/>
  <c r="AE52" i="11" s="1"/>
  <c r="AA168" i="11"/>
  <c r="AE168" i="11" s="1"/>
  <c r="AD254" i="11"/>
  <c r="AD251" i="11"/>
  <c r="AC80" i="11"/>
  <c r="AC278" i="11"/>
  <c r="AD127" i="11"/>
  <c r="AD21" i="11"/>
  <c r="AC54" i="11"/>
  <c r="AD99" i="11"/>
  <c r="AC152" i="11"/>
  <c r="AA107" i="11"/>
  <c r="AE107" i="11" s="1"/>
  <c r="AA69" i="11"/>
  <c r="AE69" i="11" s="1"/>
  <c r="AA226" i="11"/>
  <c r="AE226" i="11" s="1"/>
  <c r="AA153" i="11"/>
  <c r="AE153" i="11" s="1"/>
  <c r="AA27" i="11"/>
  <c r="AE27" i="11" s="1"/>
  <c r="AA161" i="11"/>
  <c r="AE161" i="11" s="1"/>
  <c r="AA64" i="11"/>
  <c r="AE64" i="11" s="1"/>
  <c r="AA290" i="11"/>
  <c r="AE290" i="11" s="1"/>
  <c r="AA121" i="11"/>
  <c r="AE121" i="11" s="1"/>
  <c r="AA79" i="11"/>
  <c r="AE79" i="11" s="1"/>
  <c r="AA101" i="11"/>
  <c r="AE101" i="11" s="1"/>
  <c r="AA165" i="11"/>
  <c r="AE165" i="11" s="1"/>
  <c r="AA40" i="11"/>
  <c r="AE40" i="11" s="1"/>
  <c r="AA237" i="11"/>
  <c r="AE237" i="11" s="1"/>
  <c r="AA285" i="11"/>
  <c r="AE285" i="11" s="1"/>
  <c r="AA184" i="11"/>
  <c r="AE184" i="11" s="1"/>
  <c r="AA9" i="11"/>
  <c r="AE9" i="11" s="1"/>
  <c r="AA141" i="11"/>
  <c r="AE141" i="11" s="1"/>
  <c r="AA295" i="11"/>
  <c r="AE295" i="11" s="1"/>
  <c r="AJ306" i="9"/>
  <c r="AI306" i="9"/>
  <c r="AJ306" i="8"/>
  <c r="AI306" i="8"/>
  <c r="AA252" i="11"/>
  <c r="AE252" i="11" s="1"/>
  <c r="AA243" i="11"/>
  <c r="AE243" i="11" s="1"/>
  <c r="AA255" i="11"/>
  <c r="AE255" i="11" s="1"/>
  <c r="AA6" i="11"/>
  <c r="AE6" i="11" s="1"/>
  <c r="AA298" i="11"/>
  <c r="AE298" i="11" s="1"/>
  <c r="AA277" i="11"/>
  <c r="AE277" i="11" s="1"/>
  <c r="AA250" i="11"/>
  <c r="AE250" i="11" s="1"/>
  <c r="AA11" i="11"/>
  <c r="AE11" i="11" s="1"/>
  <c r="AB252" i="8"/>
  <c r="AD252" i="8"/>
  <c r="AB248" i="8"/>
  <c r="AD248" i="8"/>
  <c r="AB188" i="8"/>
  <c r="AD188" i="8"/>
  <c r="AF177" i="8"/>
  <c r="AJ177" i="8" s="1"/>
  <c r="AD177" i="8"/>
  <c r="AB58" i="8"/>
  <c r="AD58" i="8"/>
  <c r="AB128" i="8"/>
  <c r="AD128" i="8"/>
  <c r="AB28" i="8"/>
  <c r="AD28" i="8"/>
  <c r="AB90" i="8"/>
  <c r="AD90" i="8"/>
  <c r="AB122" i="8"/>
  <c r="AD122" i="8"/>
  <c r="AK306" i="8"/>
  <c r="AH306" i="8"/>
  <c r="AL306" i="8"/>
  <c r="AP306" i="8" s="1"/>
  <c r="AK309" i="8"/>
  <c r="AL309" i="8"/>
  <c r="AP309" i="8" s="1"/>
  <c r="AH309" i="8"/>
  <c r="AE318" i="8"/>
  <c r="AF318" i="8" s="1"/>
  <c r="AL312" i="8"/>
  <c r="AP312" i="8" s="1"/>
  <c r="AH312" i="8"/>
  <c r="AK312" i="8"/>
  <c r="AB228" i="8"/>
  <c r="AD228" i="8"/>
  <c r="AB224" i="8"/>
  <c r="AD224" i="8"/>
  <c r="AB256" i="8"/>
  <c r="AD256" i="8"/>
  <c r="AB184" i="8"/>
  <c r="AD184" i="8"/>
  <c r="AB196" i="8"/>
  <c r="AD196" i="8"/>
  <c r="AB292" i="8"/>
  <c r="AD292" i="8"/>
  <c r="AB130" i="8"/>
  <c r="AD130" i="8"/>
  <c r="AB110" i="8"/>
  <c r="AL110" i="8" s="1"/>
  <c r="AP110" i="8" s="1"/>
  <c r="AD110" i="8"/>
  <c r="AB8" i="8"/>
  <c r="AD8" i="8"/>
  <c r="AB40" i="8"/>
  <c r="AD40" i="8"/>
  <c r="AB116" i="8"/>
  <c r="AD116" i="8"/>
  <c r="AB17" i="8"/>
  <c r="AD17" i="8"/>
  <c r="AB29" i="8"/>
  <c r="AD29" i="8"/>
  <c r="AB30" i="8"/>
  <c r="AD30" i="8"/>
  <c r="AE305" i="8"/>
  <c r="AF305" i="8" s="1"/>
  <c r="AL313" i="8"/>
  <c r="AP313" i="8" s="1"/>
  <c r="AH313" i="8"/>
  <c r="AK313" i="8"/>
  <c r="AH310" i="8"/>
  <c r="AK310" i="8"/>
  <c r="AL310" i="8"/>
  <c r="AP310" i="8" s="1"/>
  <c r="AB268" i="8"/>
  <c r="AD268" i="8"/>
  <c r="AB264" i="8"/>
  <c r="AD264" i="8"/>
  <c r="AB160" i="8"/>
  <c r="AD160" i="8"/>
  <c r="AB132" i="8"/>
  <c r="AD132" i="8"/>
  <c r="AB272" i="8"/>
  <c r="AD272" i="8"/>
  <c r="AB246" i="8"/>
  <c r="AD246" i="8"/>
  <c r="AB225" i="8"/>
  <c r="AD225" i="8"/>
  <c r="AB294" i="8"/>
  <c r="AD294" i="8"/>
  <c r="AB77" i="8"/>
  <c r="AD77" i="8"/>
  <c r="AB118" i="8"/>
  <c r="AD118" i="8"/>
  <c r="AB98" i="8"/>
  <c r="AD98" i="8"/>
  <c r="AB38" i="8"/>
  <c r="AD38" i="8"/>
  <c r="AB269" i="8"/>
  <c r="AD269" i="8"/>
  <c r="AB88" i="8"/>
  <c r="AD88" i="8"/>
  <c r="AB120" i="8"/>
  <c r="AD120" i="8"/>
  <c r="AB34" i="8"/>
  <c r="AL34" i="8" s="1"/>
  <c r="AP34" i="8" s="1"/>
  <c r="AD34" i="8"/>
  <c r="AB66" i="8"/>
  <c r="AD66" i="8"/>
  <c r="AB70" i="8"/>
  <c r="AD70" i="8"/>
  <c r="AE311" i="8"/>
  <c r="AF311" i="8" s="1"/>
  <c r="AH308" i="8"/>
  <c r="AK308" i="8"/>
  <c r="AL308" i="8"/>
  <c r="AP308" i="8" s="1"/>
  <c r="AL307" i="8"/>
  <c r="AP307" i="8" s="1"/>
  <c r="AH307" i="8"/>
  <c r="AK307" i="8"/>
  <c r="AB244" i="8"/>
  <c r="AD244" i="8"/>
  <c r="AB240" i="8"/>
  <c r="AD240" i="8"/>
  <c r="AB136" i="8"/>
  <c r="AD136" i="8"/>
  <c r="AB168" i="8"/>
  <c r="AD168" i="8"/>
  <c r="AL8" i="8"/>
  <c r="AL128" i="8"/>
  <c r="AB140" i="8"/>
  <c r="AD140" i="8"/>
  <c r="AB276" i="8"/>
  <c r="AD276" i="8"/>
  <c r="AB279" i="8"/>
  <c r="AD279" i="8"/>
  <c r="AB69" i="8"/>
  <c r="AD69" i="8"/>
  <c r="AB119" i="8"/>
  <c r="AD119" i="8"/>
  <c r="AB199" i="8"/>
  <c r="AD199" i="8"/>
  <c r="AB10" i="8"/>
  <c r="AD10" i="8"/>
  <c r="AB96" i="8"/>
  <c r="AD96" i="8"/>
  <c r="AB106" i="8"/>
  <c r="AD106" i="8"/>
  <c r="AB36" i="8"/>
  <c r="AD36" i="8"/>
  <c r="AE314" i="8"/>
  <c r="AF314" i="8" s="1"/>
  <c r="AE316" i="8"/>
  <c r="AF316" i="8" s="1"/>
  <c r="AL317" i="8"/>
  <c r="AP317" i="8" s="1"/>
  <c r="AH317" i="8"/>
  <c r="AK317" i="8"/>
  <c r="AE315" i="8"/>
  <c r="AF315" i="8" s="1"/>
  <c r="Z320" i="11"/>
  <c r="AA23" i="11"/>
  <c r="AE23" i="11" s="1"/>
  <c r="AA59" i="11"/>
  <c r="AE59" i="11" s="1"/>
  <c r="AA186" i="11"/>
  <c r="AE186" i="11" s="1"/>
  <c r="AA273" i="11"/>
  <c r="AE273" i="11" s="1"/>
  <c r="AA254" i="11"/>
  <c r="AE254" i="11" s="1"/>
  <c r="AA188" i="11"/>
  <c r="AE188" i="11" s="1"/>
  <c r="AA251" i="11"/>
  <c r="AE251" i="11" s="1"/>
  <c r="AA80" i="11"/>
  <c r="AE80" i="11" s="1"/>
  <c r="AA278" i="11"/>
  <c r="AE278" i="11" s="1"/>
  <c r="AA231" i="11"/>
  <c r="AE231" i="11" s="1"/>
  <c r="AA127" i="11"/>
  <c r="AE127" i="11" s="1"/>
  <c r="AA182" i="11"/>
  <c r="AE182" i="11" s="1"/>
  <c r="AA177" i="11"/>
  <c r="AE177" i="11" s="1"/>
  <c r="AA21" i="11"/>
  <c r="AE21" i="11" s="1"/>
  <c r="AA54" i="11"/>
  <c r="AE54" i="11" s="1"/>
  <c r="AA99" i="11"/>
  <c r="AE99" i="11" s="1"/>
  <c r="AA152" i="11"/>
  <c r="AE152" i="11" s="1"/>
  <c r="AA124" i="11"/>
  <c r="AE124" i="11" s="1"/>
  <c r="AA157" i="11"/>
  <c r="AE157" i="11" s="1"/>
  <c r="AA98" i="11"/>
  <c r="AE98" i="11" s="1"/>
  <c r="AA15" i="11"/>
  <c r="AE15" i="11" s="1"/>
  <c r="AA46" i="11"/>
  <c r="AE46" i="11" s="1"/>
  <c r="AA145" i="11"/>
  <c r="AE145" i="11" s="1"/>
  <c r="AA13" i="11"/>
  <c r="AE13" i="11" s="1"/>
  <c r="AA294" i="11"/>
  <c r="AE294" i="11" s="1"/>
  <c r="AA222" i="11"/>
  <c r="AE222" i="11" s="1"/>
  <c r="AA276" i="11"/>
  <c r="AE276" i="11" s="1"/>
  <c r="AA208" i="11"/>
  <c r="AE208" i="11" s="1"/>
  <c r="AA17" i="11"/>
  <c r="AE17" i="11" s="1"/>
  <c r="AA180" i="11"/>
  <c r="AE180" i="11" s="1"/>
  <c r="AA71" i="11"/>
  <c r="AE71" i="11" s="1"/>
  <c r="AA281" i="11"/>
  <c r="AE281" i="11" s="1"/>
  <c r="AC87" i="11"/>
  <c r="AA87" i="11"/>
  <c r="AE87" i="11" s="1"/>
  <c r="AC229" i="11"/>
  <c r="AA229" i="11"/>
  <c r="AE229" i="11" s="1"/>
  <c r="AD265" i="11"/>
  <c r="AA265" i="11"/>
  <c r="AE265" i="11" s="1"/>
  <c r="AD51" i="11"/>
  <c r="AA51" i="11"/>
  <c r="AE51" i="11" s="1"/>
  <c r="AD299" i="11"/>
  <c r="AA299" i="11"/>
  <c r="AE299" i="11" s="1"/>
  <c r="AD175" i="11"/>
  <c r="AA175" i="11"/>
  <c r="AE175" i="11" s="1"/>
  <c r="AC105" i="11"/>
  <c r="AA105" i="11"/>
  <c r="AE105" i="11" s="1"/>
  <c r="AA94" i="11"/>
  <c r="AE94" i="11" s="1"/>
  <c r="AD35" i="11"/>
  <c r="AA35" i="11"/>
  <c r="AE35" i="11" s="1"/>
  <c r="AD247" i="11"/>
  <c r="AA247" i="11"/>
  <c r="AE247" i="11" s="1"/>
  <c r="AA301" i="11"/>
  <c r="AE301" i="11" s="1"/>
  <c r="AC144" i="11"/>
  <c r="AA144" i="11"/>
  <c r="AE144" i="11" s="1"/>
  <c r="AC149" i="11"/>
  <c r="AA149" i="11"/>
  <c r="AE149" i="11" s="1"/>
  <c r="AA8" i="11"/>
  <c r="AC235" i="11"/>
  <c r="AA235" i="11"/>
  <c r="AE235" i="11" s="1"/>
  <c r="AC260" i="11"/>
  <c r="AA260" i="11"/>
  <c r="AE260" i="11" s="1"/>
  <c r="AC220" i="11"/>
  <c r="AA220" i="11"/>
  <c r="AE220" i="11" s="1"/>
  <c r="AD128" i="11"/>
  <c r="AA128" i="11"/>
  <c r="AE128" i="11" s="1"/>
  <c r="AC239" i="11"/>
  <c r="AA239" i="11"/>
  <c r="AE239" i="11" s="1"/>
  <c r="AC33" i="11"/>
  <c r="AA33" i="11"/>
  <c r="AE33" i="11" s="1"/>
  <c r="AD95" i="11"/>
  <c r="AA95" i="11"/>
  <c r="AE95" i="11" s="1"/>
  <c r="AC259" i="11"/>
  <c r="AA259" i="11"/>
  <c r="AE259" i="11" s="1"/>
  <c r="AC156" i="11"/>
  <c r="AA156" i="11"/>
  <c r="AE156" i="11" s="1"/>
  <c r="AD227" i="11"/>
  <c r="AA227" i="11"/>
  <c r="AE227" i="11" s="1"/>
  <c r="AD117" i="11"/>
  <c r="AA117" i="11"/>
  <c r="AE117" i="11" s="1"/>
  <c r="AD296" i="11"/>
  <c r="AA296" i="11"/>
  <c r="AE296" i="11" s="1"/>
  <c r="AD192" i="11"/>
  <c r="AA192" i="11"/>
  <c r="AE192" i="11" s="1"/>
  <c r="AD75" i="11"/>
  <c r="AA75" i="11"/>
  <c r="AE75" i="11" s="1"/>
  <c r="AC216" i="11"/>
  <c r="AA216" i="11"/>
  <c r="AE216" i="11" s="1"/>
  <c r="AD286" i="11"/>
  <c r="AA286" i="11"/>
  <c r="AE286" i="11" s="1"/>
  <c r="AD42" i="11"/>
  <c r="AA42" i="11"/>
  <c r="AE42" i="11" s="1"/>
  <c r="AC266" i="11"/>
  <c r="AA266" i="11"/>
  <c r="AE266" i="11" s="1"/>
  <c r="AC176" i="11"/>
  <c r="AA176" i="11"/>
  <c r="AE176" i="11" s="1"/>
  <c r="AD91" i="11"/>
  <c r="AA91" i="11"/>
  <c r="AE91" i="11" s="1"/>
  <c r="AD164" i="11"/>
  <c r="AA164" i="11"/>
  <c r="AE164" i="11" s="1"/>
  <c r="AD83" i="11"/>
  <c r="AA83" i="11"/>
  <c r="AE83" i="11" s="1"/>
  <c r="AC73" i="11"/>
  <c r="AA73" i="11"/>
  <c r="AE73" i="11" s="1"/>
  <c r="AD31" i="11"/>
  <c r="AA31" i="11"/>
  <c r="AE31" i="11" s="1"/>
  <c r="AD25" i="11"/>
  <c r="AA25" i="11"/>
  <c r="AE25" i="11" s="1"/>
  <c r="AD212" i="11"/>
  <c r="AA212" i="11"/>
  <c r="AE212" i="11" s="1"/>
  <c r="AC95" i="11"/>
  <c r="AD259" i="11"/>
  <c r="AD156" i="11"/>
  <c r="AA5" i="11"/>
  <c r="AC286" i="11"/>
  <c r="AC98" i="11"/>
  <c r="AD15" i="11"/>
  <c r="AC164" i="11"/>
  <c r="AC31" i="11"/>
  <c r="AC25" i="11"/>
  <c r="AC75" i="11"/>
  <c r="AD46" i="11"/>
  <c r="AC83" i="11"/>
  <c r="AC157" i="11"/>
  <c r="AC117" i="11"/>
  <c r="AC296" i="11"/>
  <c r="AC192" i="11"/>
  <c r="AC42" i="11"/>
  <c r="AC91" i="11"/>
  <c r="AD216" i="11"/>
  <c r="AC175" i="11"/>
  <c r="AD94" i="11"/>
  <c r="AC35" i="11"/>
  <c r="AD301" i="11"/>
  <c r="AD8" i="11"/>
  <c r="AD260" i="11"/>
  <c r="AC128" i="11"/>
  <c r="AC265" i="11"/>
  <c r="AC51" i="11"/>
  <c r="AC299" i="11"/>
  <c r="AD144" i="11"/>
  <c r="AE5" i="11"/>
  <c r="AD90" i="11"/>
  <c r="AC90" i="11"/>
  <c r="AD47" i="11"/>
  <c r="AC47" i="11"/>
  <c r="AD285" i="11"/>
  <c r="AC285" i="11"/>
  <c r="AD107" i="11"/>
  <c r="AC107" i="11"/>
  <c r="AD69" i="11"/>
  <c r="AC69" i="11"/>
  <c r="AD184" i="11"/>
  <c r="AC184" i="11"/>
  <c r="AD252" i="11"/>
  <c r="AC252" i="11"/>
  <c r="AD38" i="11"/>
  <c r="AC38" i="11"/>
  <c r="AD160" i="11"/>
  <c r="AC160" i="11"/>
  <c r="AC9" i="11"/>
  <c r="AD9" i="11"/>
  <c r="AD23" i="11"/>
  <c r="AC23" i="11"/>
  <c r="AD52" i="11"/>
  <c r="AC52" i="11"/>
  <c r="AD145" i="11"/>
  <c r="AC145" i="11"/>
  <c r="AD59" i="11"/>
  <c r="AC59" i="11"/>
  <c r="AD11" i="11"/>
  <c r="AC11" i="11"/>
  <c r="AD168" i="11"/>
  <c r="AC168" i="11"/>
  <c r="AD121" i="11"/>
  <c r="AC121" i="11"/>
  <c r="AD269" i="11"/>
  <c r="AC269" i="11"/>
  <c r="AD169" i="11"/>
  <c r="AC169" i="11"/>
  <c r="AC243" i="11"/>
  <c r="AD243" i="11"/>
  <c r="AD118" i="11"/>
  <c r="AC118" i="11"/>
  <c r="AC111" i="11"/>
  <c r="AD111" i="11"/>
  <c r="AD55" i="11"/>
  <c r="AC55" i="11"/>
  <c r="AD113" i="11"/>
  <c r="AC113" i="11"/>
  <c r="AD48" i="11"/>
  <c r="AC48" i="11"/>
  <c r="AD291" i="11"/>
  <c r="AC291" i="11"/>
  <c r="AC226" i="11"/>
  <c r="AD226" i="11"/>
  <c r="AD153" i="11"/>
  <c r="AC153" i="11"/>
  <c r="AD141" i="11"/>
  <c r="AC141" i="11"/>
  <c r="AD295" i="11"/>
  <c r="AC295" i="11"/>
  <c r="AD27" i="11"/>
  <c r="AC27" i="11"/>
  <c r="AD161" i="11"/>
  <c r="AC161" i="11"/>
  <c r="AD137" i="11"/>
  <c r="AC137" i="11"/>
  <c r="AD43" i="11"/>
  <c r="AC43" i="11"/>
  <c r="AD79" i="11"/>
  <c r="AC79" i="11"/>
  <c r="AD101" i="11"/>
  <c r="AC101" i="11"/>
  <c r="AD6" i="11"/>
  <c r="AC6" i="11"/>
  <c r="AC123" i="11"/>
  <c r="AD123" i="11"/>
  <c r="AD63" i="11"/>
  <c r="AC63" i="11"/>
  <c r="AC115" i="11"/>
  <c r="AD115" i="11"/>
  <c r="AD186" i="11"/>
  <c r="AC186" i="11"/>
  <c r="AC96" i="11"/>
  <c r="AD96" i="11"/>
  <c r="AC255" i="11"/>
  <c r="AD255" i="11"/>
  <c r="AC13" i="11"/>
  <c r="AD13" i="11"/>
  <c r="AD203" i="11"/>
  <c r="AC203" i="11"/>
  <c r="AD190" i="11"/>
  <c r="AC190" i="11"/>
  <c r="AD294" i="11"/>
  <c r="AC294" i="11"/>
  <c r="AD237" i="11"/>
  <c r="AC237" i="11"/>
  <c r="AD277" i="11"/>
  <c r="AC277" i="11"/>
  <c r="AD233" i="11"/>
  <c r="AC233" i="11"/>
  <c r="AC29" i="11"/>
  <c r="AD29" i="11"/>
  <c r="AC250" i="11"/>
  <c r="AD250" i="11"/>
  <c r="AD40" i="11"/>
  <c r="AC40" i="11"/>
  <c r="AD86" i="11"/>
  <c r="AC86" i="11"/>
  <c r="AD64" i="11"/>
  <c r="AC64" i="11"/>
  <c r="AD290" i="11"/>
  <c r="AC290" i="11"/>
  <c r="AD62" i="11"/>
  <c r="AC62" i="11"/>
  <c r="AD165" i="11"/>
  <c r="AC165" i="11"/>
  <c r="AD124" i="11"/>
  <c r="AC124" i="11"/>
  <c r="AD298" i="11"/>
  <c r="AC298" i="11"/>
  <c r="AD122" i="11"/>
  <c r="AC122" i="11"/>
  <c r="AD273" i="11"/>
  <c r="AC273" i="11"/>
  <c r="AC5" i="11"/>
  <c r="Y320" i="11"/>
  <c r="AA239" i="8"/>
  <c r="AD239" i="8" s="1"/>
  <c r="AA207" i="8"/>
  <c r="AD207" i="8" s="1"/>
  <c r="AA194" i="8"/>
  <c r="AD194" i="8" s="1"/>
  <c r="AA173" i="8"/>
  <c r="AA175" i="8"/>
  <c r="AD175" i="8" s="1"/>
  <c r="AA289" i="8"/>
  <c r="AA133" i="8"/>
  <c r="AD133" i="8" s="1"/>
  <c r="AA172" i="8"/>
  <c r="AA171" i="8"/>
  <c r="AD171" i="8" s="1"/>
  <c r="AA174" i="8"/>
  <c r="AD174" i="8" s="1"/>
  <c r="AA221" i="8"/>
  <c r="AD221" i="8" s="1"/>
  <c r="AA31" i="8"/>
  <c r="AA215" i="8"/>
  <c r="AD215" i="8" s="1"/>
  <c r="AA87" i="8"/>
  <c r="AD87" i="8" s="1"/>
  <c r="AA217" i="8"/>
  <c r="AA202" i="8"/>
  <c r="AA281" i="8"/>
  <c r="AD281" i="8" s="1"/>
  <c r="AA182" i="8"/>
  <c r="AD182" i="8" s="1"/>
  <c r="AA151" i="8"/>
  <c r="AF36" i="8"/>
  <c r="AL36" i="8" s="1"/>
  <c r="AA262" i="8"/>
  <c r="AD262" i="8" s="1"/>
  <c r="AA247" i="8"/>
  <c r="AA83" i="8"/>
  <c r="AD83" i="8" s="1"/>
  <c r="AF53" i="8"/>
  <c r="AJ53" i="8" s="1"/>
  <c r="AE46" i="8"/>
  <c r="AF46" i="8" s="1"/>
  <c r="AI46" i="8" s="1"/>
  <c r="AA11" i="8"/>
  <c r="AA141" i="8"/>
  <c r="AA93" i="8"/>
  <c r="AA210" i="8"/>
  <c r="AD210" i="8" s="1"/>
  <c r="AA205" i="8"/>
  <c r="AD205" i="8" s="1"/>
  <c r="AA254" i="8"/>
  <c r="AA149" i="8"/>
  <c r="AD149" i="8" s="1"/>
  <c r="AA218" i="8"/>
  <c r="AF102" i="8"/>
  <c r="AI102" i="8" s="1"/>
  <c r="AE106" i="8"/>
  <c r="AE74" i="8"/>
  <c r="AF74" i="8" s="1"/>
  <c r="AJ74" i="8" s="1"/>
  <c r="AA223" i="8"/>
  <c r="AD223" i="8" s="1"/>
  <c r="AA159" i="8"/>
  <c r="AA67" i="8"/>
  <c r="AA219" i="8"/>
  <c r="AA109" i="8"/>
  <c r="AA47" i="8"/>
  <c r="AA89" i="8"/>
  <c r="AD89" i="8" s="1"/>
  <c r="AF60" i="8"/>
  <c r="AJ60" i="8" s="1"/>
  <c r="AA111" i="8"/>
  <c r="AA193" i="8"/>
  <c r="AA191" i="8"/>
  <c r="AA99" i="8"/>
  <c r="AA166" i="8"/>
  <c r="AA101" i="8"/>
  <c r="AA156" i="8"/>
  <c r="AA123" i="8"/>
  <c r="AA280" i="8"/>
  <c r="AA135" i="8"/>
  <c r="AA51" i="8"/>
  <c r="AA181" i="8"/>
  <c r="AA170" i="8"/>
  <c r="AE42" i="8"/>
  <c r="AF42" i="8" s="1"/>
  <c r="AI42" i="8" s="1"/>
  <c r="AA127" i="8"/>
  <c r="AA178" i="8"/>
  <c r="AA39" i="8"/>
  <c r="AD39" i="8" s="1"/>
  <c r="AA15" i="8"/>
  <c r="AA91" i="8"/>
  <c r="AD91" i="8" s="1"/>
  <c r="AA154" i="8"/>
  <c r="AA238" i="8"/>
  <c r="AF120" i="8"/>
  <c r="AL120" i="8" s="1"/>
  <c r="AF116" i="8"/>
  <c r="AL116" i="8" s="1"/>
  <c r="AA161" i="8"/>
  <c r="AA213" i="8"/>
  <c r="AA107" i="8"/>
  <c r="AA251" i="8"/>
  <c r="AA229" i="8"/>
  <c r="AA286" i="8"/>
  <c r="AL66" i="8"/>
  <c r="AP66" i="8" s="1"/>
  <c r="AE38" i="8"/>
  <c r="AF38" i="8" s="1"/>
  <c r="AF50" i="8"/>
  <c r="AJ50" i="8" s="1"/>
  <c r="AA282" i="8"/>
  <c r="AE72" i="8"/>
  <c r="AF72" i="8" s="1"/>
  <c r="AJ72" i="8" s="1"/>
  <c r="AA65" i="8"/>
  <c r="AA143" i="8"/>
  <c r="AA258" i="8"/>
  <c r="AD258" i="8" s="1"/>
  <c r="AA157" i="8"/>
  <c r="AD157" i="8" s="1"/>
  <c r="AA206" i="8"/>
  <c r="AD206" i="8" s="1"/>
  <c r="AA27" i="8"/>
  <c r="AA231" i="8"/>
  <c r="AA81" i="8"/>
  <c r="AA162" i="8"/>
  <c r="AA230" i="8"/>
  <c r="AA273" i="8"/>
  <c r="AA234" i="8"/>
  <c r="AA277" i="8"/>
  <c r="AA291" i="8"/>
  <c r="AA197" i="8"/>
  <c r="AA75" i="8"/>
  <c r="AA139" i="8"/>
  <c r="AA201" i="8"/>
  <c r="AA115" i="8"/>
  <c r="AF108" i="8"/>
  <c r="AI108" i="8" s="1"/>
  <c r="AF28" i="8"/>
  <c r="AH28" i="8" s="1"/>
  <c r="AA266" i="8"/>
  <c r="AA147" i="8"/>
  <c r="AA158" i="8"/>
  <c r="AA103" i="8"/>
  <c r="AA167" i="8"/>
  <c r="AA249" i="8"/>
  <c r="AA243" i="8"/>
  <c r="AA117" i="8"/>
  <c r="AA242" i="8"/>
  <c r="AA150" i="8"/>
  <c r="AD150" i="8" s="1"/>
  <c r="AE32" i="8"/>
  <c r="AA179" i="8"/>
  <c r="AA290" i="8"/>
  <c r="AA71" i="8"/>
  <c r="AA211" i="8"/>
  <c r="AE40" i="8"/>
  <c r="AF40" i="8" s="1"/>
  <c r="AL40" i="8" s="1"/>
  <c r="AE83" i="8"/>
  <c r="AA245" i="8"/>
  <c r="AA259" i="8"/>
  <c r="AA189" i="8"/>
  <c r="AA263" i="8"/>
  <c r="AA222" i="8"/>
  <c r="AA257" i="8"/>
  <c r="AA35" i="8"/>
  <c r="AA237" i="8"/>
  <c r="AA284" i="8"/>
  <c r="AA270" i="8"/>
  <c r="AA138" i="8"/>
  <c r="AA185" i="8"/>
  <c r="AA195" i="8"/>
  <c r="AA235" i="8"/>
  <c r="AA190" i="8"/>
  <c r="AA203" i="8"/>
  <c r="AA293" i="8"/>
  <c r="AA275" i="8"/>
  <c r="AA163" i="8"/>
  <c r="AA23" i="8"/>
  <c r="AA131" i="8"/>
  <c r="AA63" i="8"/>
  <c r="AA209" i="8"/>
  <c r="AA285" i="8"/>
  <c r="AA274" i="8"/>
  <c r="AA265" i="8"/>
  <c r="AA250" i="8"/>
  <c r="AE23" i="8"/>
  <c r="AF23" i="8" s="1"/>
  <c r="AH23" i="8" s="1"/>
  <c r="AA241" i="8"/>
  <c r="AA59" i="8"/>
  <c r="AA267" i="8"/>
  <c r="AE179" i="9"/>
  <c r="AF179" i="9" s="1"/>
  <c r="AL179" i="9" s="1"/>
  <c r="AF44" i="9"/>
  <c r="AH44" i="9" s="1"/>
  <c r="AB90" i="9"/>
  <c r="AE31" i="9"/>
  <c r="AF31" i="9" s="1"/>
  <c r="AH31" i="9" s="1"/>
  <c r="AF19" i="9"/>
  <c r="AH19" i="9" s="1"/>
  <c r="AF73" i="9"/>
  <c r="AL73" i="9" s="1"/>
  <c r="AF5" i="9"/>
  <c r="AK5" i="9" s="1"/>
  <c r="AA183" i="8"/>
  <c r="AF88" i="8"/>
  <c r="AH88" i="8" s="1"/>
  <c r="AA113" i="8"/>
  <c r="AA255" i="8"/>
  <c r="AA43" i="8"/>
  <c r="AE96" i="8"/>
  <c r="AF96" i="8" s="1"/>
  <c r="AH96" i="8" s="1"/>
  <c r="AA146" i="8"/>
  <c r="AA19" i="8"/>
  <c r="AA253" i="8"/>
  <c r="AA278" i="8"/>
  <c r="AA261" i="8"/>
  <c r="AA287" i="8"/>
  <c r="AA134" i="8"/>
  <c r="AA7" i="8"/>
  <c r="AA55" i="8"/>
  <c r="AA165" i="8"/>
  <c r="AA153" i="8"/>
  <c r="AA105" i="8"/>
  <c r="AA95" i="8"/>
  <c r="AA129" i="8"/>
  <c r="AA97" i="8"/>
  <c r="AA125" i="8"/>
  <c r="AA73" i="8"/>
  <c r="AF47" i="9"/>
  <c r="AH47" i="9" s="1"/>
  <c r="AF282" i="9"/>
  <c r="AJ282" i="9" s="1"/>
  <c r="AE63" i="9"/>
  <c r="AF63" i="9" s="1"/>
  <c r="AL63" i="9" s="1"/>
  <c r="AP63" i="9" s="1"/>
  <c r="AE79" i="9"/>
  <c r="AF79" i="9" s="1"/>
  <c r="AH79" i="9" s="1"/>
  <c r="AF86" i="9"/>
  <c r="AL86" i="9" s="1"/>
  <c r="AP86" i="9" s="1"/>
  <c r="AE34" i="9"/>
  <c r="AF34" i="9" s="1"/>
  <c r="AH34" i="9" s="1"/>
  <c r="AB58" i="9"/>
  <c r="AL58" i="9" s="1"/>
  <c r="AP58" i="9" s="1"/>
  <c r="AF180" i="9"/>
  <c r="AJ180" i="9" s="1"/>
  <c r="AE95" i="9"/>
  <c r="AF95" i="9" s="1"/>
  <c r="AF61" i="9"/>
  <c r="AI61" i="9" s="1"/>
  <c r="AE266" i="9"/>
  <c r="AF266" i="9" s="1"/>
  <c r="AH266" i="9" s="1"/>
  <c r="AF69" i="8"/>
  <c r="AL69" i="8" s="1"/>
  <c r="AP69" i="8" s="1"/>
  <c r="AA121" i="8"/>
  <c r="AA79" i="8"/>
  <c r="AE39" i="8"/>
  <c r="AF39" i="8" s="1"/>
  <c r="AJ39" i="8" s="1"/>
  <c r="AF11" i="8"/>
  <c r="AH11" i="8" s="1"/>
  <c r="AA142" i="8"/>
  <c r="AA233" i="8"/>
  <c r="AE98" i="8"/>
  <c r="AF98" i="8" s="1"/>
  <c r="AL98" i="8" s="1"/>
  <c r="AP98" i="8" s="1"/>
  <c r="AA186" i="8"/>
  <c r="AF73" i="8"/>
  <c r="AA198" i="8"/>
  <c r="AE89" i="8"/>
  <c r="AF89" i="8" s="1"/>
  <c r="AJ89" i="8" s="1"/>
  <c r="AA226" i="8"/>
  <c r="AA271" i="8"/>
  <c r="AA145" i="8"/>
  <c r="AA227" i="8"/>
  <c r="AA137" i="8"/>
  <c r="AA169" i="8"/>
  <c r="AF183" i="9"/>
  <c r="AL183" i="9" s="1"/>
  <c r="AP183" i="9" s="1"/>
  <c r="AF93" i="9"/>
  <c r="AL93" i="9" s="1"/>
  <c r="AP93" i="9" s="1"/>
  <c r="AB29" i="9"/>
  <c r="AE253" i="9"/>
  <c r="AF253" i="9" s="1"/>
  <c r="AH253" i="9" s="1"/>
  <c r="AF256" i="9"/>
  <c r="AL256" i="9" s="1"/>
  <c r="AP256" i="9" s="1"/>
  <c r="AE74" i="9"/>
  <c r="AF74" i="9" s="1"/>
  <c r="AH74" i="9" s="1"/>
  <c r="AF236" i="9"/>
  <c r="AL236" i="9" s="1"/>
  <c r="AE98" i="9"/>
  <c r="AF98" i="9" s="1"/>
  <c r="AH98" i="9" s="1"/>
  <c r="AE296" i="9"/>
  <c r="AF296" i="9" s="1"/>
  <c r="AL296" i="9" s="1"/>
  <c r="AE185" i="9"/>
  <c r="AF185" i="9" s="1"/>
  <c r="AH185" i="9" s="1"/>
  <c r="AE224" i="9"/>
  <c r="AF224" i="9" s="1"/>
  <c r="AL224" i="9" s="1"/>
  <c r="AP224" i="9" s="1"/>
  <c r="AL62" i="9"/>
  <c r="AP62" i="9" s="1"/>
  <c r="AE57" i="9"/>
  <c r="AF57" i="9" s="1"/>
  <c r="AJ57" i="9" s="1"/>
  <c r="AE265" i="9"/>
  <c r="AF265" i="9" s="1"/>
  <c r="AL265" i="9" s="1"/>
  <c r="AF217" i="9"/>
  <c r="AH217" i="9" s="1"/>
  <c r="AF105" i="9"/>
  <c r="AL105" i="9" s="1"/>
  <c r="AP105" i="9" s="1"/>
  <c r="AF77" i="9"/>
  <c r="AL77" i="9" s="1"/>
  <c r="AP77" i="9" s="1"/>
  <c r="AH67" i="9"/>
  <c r="AJ67" i="9"/>
  <c r="AH68" i="9"/>
  <c r="AJ68" i="9"/>
  <c r="AF240" i="9"/>
  <c r="AL240" i="9" s="1"/>
  <c r="AP240" i="9" s="1"/>
  <c r="AE223" i="9"/>
  <c r="AF223" i="9" s="1"/>
  <c r="AH223" i="9" s="1"/>
  <c r="AE155" i="8"/>
  <c r="AF155" i="8" s="1"/>
  <c r="AI155" i="8" s="1"/>
  <c r="AA187" i="8"/>
  <c r="AE91" i="8"/>
  <c r="AF91" i="8" s="1"/>
  <c r="AI91" i="8" s="1"/>
  <c r="AF87" i="8"/>
  <c r="AI87" i="8" s="1"/>
  <c r="AF132" i="8"/>
  <c r="AL132" i="8" s="1"/>
  <c r="AE196" i="8"/>
  <c r="AF196" i="8" s="1"/>
  <c r="AH196" i="8" s="1"/>
  <c r="AF163" i="9"/>
  <c r="AL163" i="9" s="1"/>
  <c r="AE124" i="9"/>
  <c r="AF124" i="9" s="1"/>
  <c r="AH124" i="9" s="1"/>
  <c r="AE308" i="9"/>
  <c r="AF308" i="9" s="1"/>
  <c r="AL308" i="9" s="1"/>
  <c r="AP308" i="9" s="1"/>
  <c r="AF139" i="9"/>
  <c r="AL139" i="9" s="1"/>
  <c r="AE77" i="8"/>
  <c r="AE281" i="8"/>
  <c r="AF281" i="8" s="1"/>
  <c r="AJ281" i="8" s="1"/>
  <c r="AE304" i="9"/>
  <c r="AF304" i="9" s="1"/>
  <c r="AH304" i="9" s="1"/>
  <c r="AE214" i="9"/>
  <c r="AF214" i="9" s="1"/>
  <c r="AH214" i="9" s="1"/>
  <c r="AE300" i="9"/>
  <c r="AF300" i="9" s="1"/>
  <c r="AL300" i="9" s="1"/>
  <c r="AF231" i="9"/>
  <c r="AI231" i="9" s="1"/>
  <c r="AP82" i="9"/>
  <c r="AP78" i="9"/>
  <c r="AP73" i="9"/>
  <c r="AP96" i="9"/>
  <c r="AF220" i="8"/>
  <c r="AJ220" i="8" s="1"/>
  <c r="AE75" i="8"/>
  <c r="AF75" i="8" s="1"/>
  <c r="AH75" i="8" s="1"/>
  <c r="AF233" i="9"/>
  <c r="AH233" i="9" s="1"/>
  <c r="AF128" i="9"/>
  <c r="AH128" i="9" s="1"/>
  <c r="AF151" i="9"/>
  <c r="AL151" i="9" s="1"/>
  <c r="AP151" i="9" s="1"/>
  <c r="AE231" i="9"/>
  <c r="AE264" i="9"/>
  <c r="AF264" i="9" s="1"/>
  <c r="AL264" i="9" s="1"/>
  <c r="AP264" i="9" s="1"/>
  <c r="AE230" i="9"/>
  <c r="AF230" i="9" s="1"/>
  <c r="AI230" i="9" s="1"/>
  <c r="AL92" i="9"/>
  <c r="AP92" i="9" s="1"/>
  <c r="AL84" i="9"/>
  <c r="AP84" i="9" s="1"/>
  <c r="AH84" i="9"/>
  <c r="AF194" i="9"/>
  <c r="AH194" i="9" s="1"/>
  <c r="AL30" i="9"/>
  <c r="AP30" i="9" s="1"/>
  <c r="AH88" i="9"/>
  <c r="AB227" i="9"/>
  <c r="AF227" i="9"/>
  <c r="AF260" i="9"/>
  <c r="AH260" i="9" s="1"/>
  <c r="AF159" i="9"/>
  <c r="AL159" i="9" s="1"/>
  <c r="AF277" i="9"/>
  <c r="AL277" i="9" s="1"/>
  <c r="AE244" i="9"/>
  <c r="AF244" i="9" s="1"/>
  <c r="AL244" i="9" s="1"/>
  <c r="AE284" i="9"/>
  <c r="AF284" i="9" s="1"/>
  <c r="AJ284" i="9" s="1"/>
  <c r="AF294" i="9"/>
  <c r="AL294" i="9" s="1"/>
  <c r="AF245" i="9"/>
  <c r="AI245" i="9" s="1"/>
  <c r="AH5" i="9"/>
  <c r="AF198" i="9"/>
  <c r="AL198" i="9" s="1"/>
  <c r="AE255" i="9"/>
  <c r="AF255" i="9" s="1"/>
  <c r="AL255" i="9" s="1"/>
  <c r="AE287" i="9"/>
  <c r="AF287" i="9" s="1"/>
  <c r="AH287" i="9" s="1"/>
  <c r="AF112" i="9"/>
  <c r="AL112" i="9" s="1"/>
  <c r="AF150" i="9"/>
  <c r="AI150" i="9" s="1"/>
  <c r="AF209" i="9"/>
  <c r="AL209" i="9" s="1"/>
  <c r="AE257" i="9"/>
  <c r="AF257" i="9" s="1"/>
  <c r="AL257" i="9" s="1"/>
  <c r="AE241" i="9"/>
  <c r="AF241" i="9" s="1"/>
  <c r="AL241" i="9" s="1"/>
  <c r="AP241" i="9" s="1"/>
  <c r="AH96" i="9"/>
  <c r="AH94" i="9"/>
  <c r="AF270" i="9"/>
  <c r="AL270" i="9" s="1"/>
  <c r="AP270" i="9" s="1"/>
  <c r="AE283" i="9"/>
  <c r="AF283" i="9" s="1"/>
  <c r="AH283" i="9" s="1"/>
  <c r="AH107" i="9"/>
  <c r="AB56" i="9"/>
  <c r="AL56" i="9" s="1"/>
  <c r="AE290" i="9"/>
  <c r="AF290" i="9" s="1"/>
  <c r="AL290" i="9" s="1"/>
  <c r="AF291" i="9"/>
  <c r="AL291" i="9" s="1"/>
  <c r="AL29" i="9"/>
  <c r="AE239" i="9"/>
  <c r="AF239" i="9" s="1"/>
  <c r="AH239" i="9" s="1"/>
  <c r="AB280" i="9"/>
  <c r="AF280" i="9"/>
  <c r="AH280" i="9" s="1"/>
  <c r="AE173" i="9"/>
  <c r="AF173" i="9" s="1"/>
  <c r="AL173" i="9" s="1"/>
  <c r="AL68" i="9"/>
  <c r="AE267" i="9"/>
  <c r="AF267" i="9" s="1"/>
  <c r="AL267" i="9" s="1"/>
  <c r="AP267" i="9" s="1"/>
  <c r="AF161" i="9"/>
  <c r="AL161" i="9" s="1"/>
  <c r="AH82" i="9"/>
  <c r="AL5" i="9"/>
  <c r="AF234" i="9"/>
  <c r="AL234" i="9" s="1"/>
  <c r="AE285" i="9"/>
  <c r="AF285" i="9" s="1"/>
  <c r="AL285" i="9" s="1"/>
  <c r="AE303" i="9"/>
  <c r="AF303" i="9" s="1"/>
  <c r="AF269" i="9"/>
  <c r="AL269" i="9" s="1"/>
  <c r="AP269" i="9" s="1"/>
  <c r="AL94" i="9"/>
  <c r="AF132" i="9"/>
  <c r="AH132" i="9" s="1"/>
  <c r="AJ100" i="9"/>
  <c r="AF203" i="9"/>
  <c r="AH203" i="9" s="1"/>
  <c r="AF226" i="9"/>
  <c r="AL226" i="9" s="1"/>
  <c r="AF154" i="9"/>
  <c r="AJ154" i="9" s="1"/>
  <c r="AF165" i="9"/>
  <c r="AH165" i="9" s="1"/>
  <c r="AE281" i="9"/>
  <c r="AF281" i="9" s="1"/>
  <c r="AJ281" i="9" s="1"/>
  <c r="AF146" i="9"/>
  <c r="AH146" i="9" s="1"/>
  <c r="AE219" i="9"/>
  <c r="AF219" i="9" s="1"/>
  <c r="AJ219" i="9" s="1"/>
  <c r="AL40" i="9"/>
  <c r="AL43" i="9"/>
  <c r="AP43" i="9" s="1"/>
  <c r="AL72" i="9"/>
  <c r="AB207" i="9"/>
  <c r="AE207" i="9"/>
  <c r="AF207" i="9" s="1"/>
  <c r="AH207" i="9" s="1"/>
  <c r="AE220" i="9"/>
  <c r="AF220" i="9" s="1"/>
  <c r="AL220" i="9" s="1"/>
  <c r="AF141" i="9"/>
  <c r="AH141" i="9" s="1"/>
  <c r="AF210" i="9"/>
  <c r="AL210" i="9" s="1"/>
  <c r="AE218" i="9"/>
  <c r="AF218" i="9" s="1"/>
  <c r="AJ218" i="9" s="1"/>
  <c r="AF263" i="9"/>
  <c r="AL263" i="9" s="1"/>
  <c r="AF221" i="9"/>
  <c r="AJ221" i="9" s="1"/>
  <c r="AL23" i="9"/>
  <c r="AP23" i="9" s="1"/>
  <c r="AF242" i="9"/>
  <c r="AH242" i="9" s="1"/>
  <c r="AF160" i="9"/>
  <c r="AL160" i="9" s="1"/>
  <c r="AE237" i="9"/>
  <c r="AF237" i="9" s="1"/>
  <c r="AL237" i="9" s="1"/>
  <c r="AE274" i="9"/>
  <c r="AF274" i="9" s="1"/>
  <c r="AH274" i="9" s="1"/>
  <c r="AE197" i="9"/>
  <c r="AF197" i="9" s="1"/>
  <c r="AH197" i="9" s="1"/>
  <c r="AH91" i="9"/>
  <c r="AF157" i="9"/>
  <c r="AJ157" i="9" s="1"/>
  <c r="AL59" i="9"/>
  <c r="AF275" i="9"/>
  <c r="AL275" i="9" s="1"/>
  <c r="AF168" i="9"/>
  <c r="AL168" i="9" s="1"/>
  <c r="AF260" i="8"/>
  <c r="AJ260" i="8" s="1"/>
  <c r="AF123" i="8"/>
  <c r="AF5" i="8"/>
  <c r="AL5" i="8" s="1"/>
  <c r="AE114" i="8"/>
  <c r="AF25" i="8"/>
  <c r="AJ25" i="8" s="1"/>
  <c r="AF20" i="8"/>
  <c r="AH20" i="8" s="1"/>
  <c r="AF37" i="8"/>
  <c r="AH37" i="8" s="1"/>
  <c r="AF77" i="8"/>
  <c r="AL77" i="8" s="1"/>
  <c r="AP77" i="8" s="1"/>
  <c r="AF158" i="8"/>
  <c r="AH158" i="8" s="1"/>
  <c r="AE85" i="8"/>
  <c r="AF85" i="8" s="1"/>
  <c r="AJ85" i="8" s="1"/>
  <c r="AE81" i="8"/>
  <c r="AF150" i="8"/>
  <c r="AI150" i="8" s="1"/>
  <c r="AE239" i="8"/>
  <c r="AF239" i="8" s="1"/>
  <c r="AJ239" i="8" s="1"/>
  <c r="AE111" i="8"/>
  <c r="AF111" i="8" s="1"/>
  <c r="AF207" i="8"/>
  <c r="AI207" i="8" s="1"/>
  <c r="AF205" i="8"/>
  <c r="AJ205" i="8" s="1"/>
  <c r="AF113" i="8"/>
  <c r="AF49" i="8"/>
  <c r="AI49" i="8" s="1"/>
  <c r="AE108" i="8"/>
  <c r="AE116" i="8"/>
  <c r="AF278" i="9"/>
  <c r="AL278" i="9" s="1"/>
  <c r="AP278" i="9" s="1"/>
  <c r="AI80" i="9"/>
  <c r="AL70" i="9"/>
  <c r="AF228" i="9"/>
  <c r="AL228" i="9" s="1"/>
  <c r="AP228" i="9" s="1"/>
  <c r="AF126" i="9"/>
  <c r="AH126" i="9" s="1"/>
  <c r="AF110" i="9"/>
  <c r="AL110" i="9" s="1"/>
  <c r="AE232" i="9"/>
  <c r="AF232" i="9" s="1"/>
  <c r="AJ232" i="9" s="1"/>
  <c r="AE254" i="9"/>
  <c r="AF254" i="9" s="1"/>
  <c r="AI254" i="9" s="1"/>
  <c r="AH78" i="9"/>
  <c r="AF201" i="9"/>
  <c r="AL201" i="9" s="1"/>
  <c r="AF140" i="9"/>
  <c r="AH140" i="9" s="1"/>
  <c r="AF118" i="9"/>
  <c r="AL118" i="9" s="1"/>
  <c r="AE148" i="9"/>
  <c r="AF148" i="9" s="1"/>
  <c r="AI148" i="9" s="1"/>
  <c r="AB249" i="9"/>
  <c r="AF249" i="9"/>
  <c r="AH249" i="9" s="1"/>
  <c r="AJ37" i="9"/>
  <c r="AH89" i="9"/>
  <c r="AI51" i="9"/>
  <c r="AH37" i="9"/>
  <c r="AJ103" i="9"/>
  <c r="AL80" i="9"/>
  <c r="AL90" i="9"/>
  <c r="AL67" i="9"/>
  <c r="AB271" i="9"/>
  <c r="AF271" i="9"/>
  <c r="AH271" i="9" s="1"/>
  <c r="AL98" i="9"/>
  <c r="AH50" i="9"/>
  <c r="AE111" i="9"/>
  <c r="AF111" i="9" s="1"/>
  <c r="AH111" i="9" s="1"/>
  <c r="AL101" i="9"/>
  <c r="AP101" i="9" s="1"/>
  <c r="AE252" i="9"/>
  <c r="AF252" i="9" s="1"/>
  <c r="AL252" i="9" s="1"/>
  <c r="AE243" i="9"/>
  <c r="AF243" i="9" s="1"/>
  <c r="AH243" i="9" s="1"/>
  <c r="AF273" i="9"/>
  <c r="AL273" i="9" s="1"/>
  <c r="AF142" i="9"/>
  <c r="AH142" i="9" s="1"/>
  <c r="AL50" i="9"/>
  <c r="AF152" i="9"/>
  <c r="AK152" i="9" s="1"/>
  <c r="AF215" i="9"/>
  <c r="AL215" i="9" s="1"/>
  <c r="AE189" i="9"/>
  <c r="AF189" i="9" s="1"/>
  <c r="AI189" i="9" s="1"/>
  <c r="AF188" i="9"/>
  <c r="AL188" i="9" s="1"/>
  <c r="AF276" i="9"/>
  <c r="AL276" i="9" s="1"/>
  <c r="AE125" i="9"/>
  <c r="AF125" i="9" s="1"/>
  <c r="AL125" i="9" s="1"/>
  <c r="AE170" i="9"/>
  <c r="AF170" i="9" s="1"/>
  <c r="AJ170" i="9" s="1"/>
  <c r="AE175" i="9"/>
  <c r="AF175" i="9" s="1"/>
  <c r="AH175" i="9" s="1"/>
  <c r="AF225" i="9"/>
  <c r="AL225" i="9" s="1"/>
  <c r="AF116" i="9"/>
  <c r="AH116" i="9" s="1"/>
  <c r="AF261" i="9"/>
  <c r="AL261" i="9" s="1"/>
  <c r="AI109" i="9"/>
  <c r="AJ60" i="9"/>
  <c r="AJ41" i="9"/>
  <c r="AE190" i="9"/>
  <c r="AF190" i="9" s="1"/>
  <c r="AH190" i="9" s="1"/>
  <c r="AH87" i="9"/>
  <c r="AJ85" i="9"/>
  <c r="AL37" i="9"/>
  <c r="AL42" i="9"/>
  <c r="AL35" i="9"/>
  <c r="AF129" i="9"/>
  <c r="AL129" i="9" s="1"/>
  <c r="AI45" i="9"/>
  <c r="AL45" i="9"/>
  <c r="AL99" i="9"/>
  <c r="AB262" i="9"/>
  <c r="AE262" i="9"/>
  <c r="AF262" i="9" s="1"/>
  <c r="AH262" i="9" s="1"/>
  <c r="AB199" i="9"/>
  <c r="AF199" i="9"/>
  <c r="AF238" i="9"/>
  <c r="AI238" i="9" s="1"/>
  <c r="AF286" i="9"/>
  <c r="AI286" i="9" s="1"/>
  <c r="AF158" i="9"/>
  <c r="AL158" i="9" s="1"/>
  <c r="AF113" i="9"/>
  <c r="AL113" i="9" s="1"/>
  <c r="AE213" i="9"/>
  <c r="AF213" i="9" s="1"/>
  <c r="AL213" i="9" s="1"/>
  <c r="AP213" i="9" s="1"/>
  <c r="AF250" i="9"/>
  <c r="AH250" i="9" s="1"/>
  <c r="AE293" i="9"/>
  <c r="AF293" i="9" s="1"/>
  <c r="AL293" i="9" s="1"/>
  <c r="AL100" i="9"/>
  <c r="AF155" i="9"/>
  <c r="AJ155" i="9" s="1"/>
  <c r="AF192" i="9"/>
  <c r="AJ192" i="9" s="1"/>
  <c r="AF122" i="9"/>
  <c r="AL122" i="9" s="1"/>
  <c r="AF200" i="9"/>
  <c r="AH200" i="9" s="1"/>
  <c r="AH72" i="9"/>
  <c r="AI42" i="9"/>
  <c r="AJ35" i="9"/>
  <c r="AJ83" i="9"/>
  <c r="AL87" i="9"/>
  <c r="AF144" i="9"/>
  <c r="AJ144" i="9" s="1"/>
  <c r="AF153" i="9"/>
  <c r="AH153" i="9" s="1"/>
  <c r="AF206" i="9"/>
  <c r="AI206" i="9" s="1"/>
  <c r="AE246" i="9"/>
  <c r="AF246" i="9" s="1"/>
  <c r="AF138" i="9"/>
  <c r="AL138" i="9" s="1"/>
  <c r="AF222" i="9"/>
  <c r="AH222" i="9" s="1"/>
  <c r="AH100" i="9"/>
  <c r="AE195" i="9"/>
  <c r="AF195" i="9" s="1"/>
  <c r="AL195" i="9" s="1"/>
  <c r="AP195" i="9" s="1"/>
  <c r="AE279" i="9"/>
  <c r="AF279" i="9" s="1"/>
  <c r="AL279" i="9" s="1"/>
  <c r="AF136" i="9"/>
  <c r="AH136" i="9" s="1"/>
  <c r="AJ39" i="9"/>
  <c r="AL60" i="9"/>
  <c r="AP60" i="9" s="1"/>
  <c r="AL85" i="9"/>
  <c r="AP85" i="9" s="1"/>
  <c r="AF10" i="9"/>
  <c r="AH10" i="9" s="1"/>
  <c r="AE76" i="9"/>
  <c r="AF76" i="9" s="1"/>
  <c r="AF143" i="9"/>
  <c r="AJ143" i="9" s="1"/>
  <c r="AF147" i="9"/>
  <c r="AH147" i="9" s="1"/>
  <c r="AE162" i="9"/>
  <c r="AF162" i="9" s="1"/>
  <c r="AI162" i="9" s="1"/>
  <c r="AF202" i="9"/>
  <c r="AI202" i="9" s="1"/>
  <c r="AE164" i="9"/>
  <c r="AF164" i="9" s="1"/>
  <c r="AH164" i="9" s="1"/>
  <c r="AE169" i="9"/>
  <c r="AF169" i="9" s="1"/>
  <c r="AH169" i="9" s="1"/>
  <c r="AF193" i="9"/>
  <c r="AH193" i="9" s="1"/>
  <c r="AF211" i="9"/>
  <c r="AL211" i="9" s="1"/>
  <c r="AF259" i="9"/>
  <c r="AJ259" i="9" s="1"/>
  <c r="AL41" i="9"/>
  <c r="AF54" i="9"/>
  <c r="AJ54" i="9" s="1"/>
  <c r="AI81" i="9"/>
  <c r="AH81" i="9"/>
  <c r="AL81" i="9"/>
  <c r="AH32" i="9"/>
  <c r="AI32" i="9"/>
  <c r="AH48" i="9"/>
  <c r="AL48" i="9"/>
  <c r="AL91" i="9"/>
  <c r="AL75" i="9"/>
  <c r="AL89" i="9"/>
  <c r="AP89" i="9" s="1"/>
  <c r="AL109" i="9"/>
  <c r="AH102" i="9"/>
  <c r="AL102" i="9"/>
  <c r="AL104" i="9"/>
  <c r="AH104" i="9"/>
  <c r="AF120" i="9"/>
  <c r="AL120" i="9" s="1"/>
  <c r="AF166" i="9"/>
  <c r="AL166" i="9" s="1"/>
  <c r="AF212" i="9"/>
  <c r="AL212" i="9" s="1"/>
  <c r="AE121" i="9"/>
  <c r="AF121" i="9" s="1"/>
  <c r="AL121" i="9" s="1"/>
  <c r="AF131" i="9"/>
  <c r="AH131" i="9" s="1"/>
  <c r="AE156" i="9"/>
  <c r="AF156" i="9" s="1"/>
  <c r="AL156" i="9" s="1"/>
  <c r="AF248" i="9"/>
  <c r="AL248" i="9" s="1"/>
  <c r="AL32" i="9"/>
  <c r="AL69" i="9"/>
  <c r="AH86" i="9"/>
  <c r="AE114" i="9"/>
  <c r="AF114" i="9" s="1"/>
  <c r="AL114" i="9" s="1"/>
  <c r="AF191" i="9"/>
  <c r="AH191" i="9" s="1"/>
  <c r="AE251" i="9"/>
  <c r="AF251" i="9" s="1"/>
  <c r="AH251" i="9" s="1"/>
  <c r="AE171" i="9"/>
  <c r="AF171" i="9" s="1"/>
  <c r="AF130" i="9"/>
  <c r="AL130" i="9" s="1"/>
  <c r="AP130" i="9" s="1"/>
  <c r="AF208" i="9"/>
  <c r="AJ208" i="9" s="1"/>
  <c r="AF292" i="9"/>
  <c r="AH292" i="9" s="1"/>
  <c r="AF127" i="9"/>
  <c r="AL127" i="9" s="1"/>
  <c r="AF137" i="9"/>
  <c r="AL137" i="9" s="1"/>
  <c r="AL51" i="9"/>
  <c r="AP51" i="9" s="1"/>
  <c r="AL103" i="9"/>
  <c r="AP103" i="9" s="1"/>
  <c r="AE172" i="9"/>
  <c r="AF172" i="9" s="1"/>
  <c r="AL172" i="9" s="1"/>
  <c r="AE115" i="9"/>
  <c r="AF115" i="9" s="1"/>
  <c r="AL115" i="9" s="1"/>
  <c r="AE174" i="9"/>
  <c r="AF174" i="9" s="1"/>
  <c r="AJ174" i="9" s="1"/>
  <c r="AE196" i="9"/>
  <c r="AF196" i="9" s="1"/>
  <c r="AH196" i="9" s="1"/>
  <c r="AF119" i="9"/>
  <c r="AL119" i="9" s="1"/>
  <c r="AP119" i="9" s="1"/>
  <c r="AL39" i="9"/>
  <c r="AL83" i="9"/>
  <c r="AB9" i="9"/>
  <c r="AF9" i="9"/>
  <c r="AH9" i="9" s="1"/>
  <c r="AL38" i="9"/>
  <c r="AH38" i="9"/>
  <c r="AH99" i="9"/>
  <c r="AB27" i="9"/>
  <c r="AF27" i="9"/>
  <c r="AH27" i="9" s="1"/>
  <c r="AE55" i="9"/>
  <c r="AF55" i="9" s="1"/>
  <c r="AH55" i="9" s="1"/>
  <c r="AB55" i="9"/>
  <c r="AF15" i="9"/>
  <c r="AB18" i="9"/>
  <c r="AE18" i="9"/>
  <c r="AF18" i="9" s="1"/>
  <c r="AH18" i="9" s="1"/>
  <c r="AB12" i="9"/>
  <c r="AE12" i="9"/>
  <c r="AF12" i="9" s="1"/>
  <c r="AF20" i="9"/>
  <c r="AH20" i="9" s="1"/>
  <c r="AB20" i="9"/>
  <c r="AB24" i="9"/>
  <c r="AE24" i="9"/>
  <c r="AF24" i="9" s="1"/>
  <c r="AH24" i="9" s="1"/>
  <c r="AB26" i="9"/>
  <c r="AE26" i="9"/>
  <c r="AF26" i="9" s="1"/>
  <c r="AH26" i="9" s="1"/>
  <c r="AB6" i="9"/>
  <c r="AE6" i="9"/>
  <c r="AF6" i="9" s="1"/>
  <c r="AH6" i="9" s="1"/>
  <c r="AE7" i="9"/>
  <c r="AF7" i="9" s="1"/>
  <c r="AH7" i="9" s="1"/>
  <c r="AB7" i="9"/>
  <c r="AB14" i="9"/>
  <c r="AF14" i="9"/>
  <c r="AH14" i="9" s="1"/>
  <c r="AB22" i="9"/>
  <c r="AE22" i="9"/>
  <c r="AF22" i="9" s="1"/>
  <c r="AF11" i="9"/>
  <c r="AH11" i="9" s="1"/>
  <c r="AB11" i="9"/>
  <c r="AE8" i="9"/>
  <c r="AF8" i="9" s="1"/>
  <c r="AH8" i="9" s="1"/>
  <c r="AB8" i="9"/>
  <c r="AH65" i="9"/>
  <c r="AL65" i="9"/>
  <c r="AH36" i="9"/>
  <c r="AL36" i="9"/>
  <c r="AP36" i="9" s="1"/>
  <c r="AL66" i="9"/>
  <c r="AB133" i="9"/>
  <c r="AE133" i="9"/>
  <c r="AF133" i="9" s="1"/>
  <c r="AJ133" i="9" s="1"/>
  <c r="AF167" i="9"/>
  <c r="AL167" i="9" s="1"/>
  <c r="AF204" i="9"/>
  <c r="AH204" i="9" s="1"/>
  <c r="AB204" i="9"/>
  <c r="AE247" i="9"/>
  <c r="AF247" i="9" s="1"/>
  <c r="AH247" i="9" s="1"/>
  <c r="AB247" i="9"/>
  <c r="AL52" i="9"/>
  <c r="AP52" i="9" s="1"/>
  <c r="AE13" i="9"/>
  <c r="AF13" i="9" s="1"/>
  <c r="AH13" i="9" s="1"/>
  <c r="AB13" i="9"/>
  <c r="AB117" i="9"/>
  <c r="AE135" i="9"/>
  <c r="AF135" i="9" s="1"/>
  <c r="AH135" i="9" s="1"/>
  <c r="AB135" i="9"/>
  <c r="AL64" i="9"/>
  <c r="AB21" i="9"/>
  <c r="AF21" i="9"/>
  <c r="AF17" i="9"/>
  <c r="AH17" i="9" s="1"/>
  <c r="AB17" i="9"/>
  <c r="AF16" i="9"/>
  <c r="AH16" i="9" s="1"/>
  <c r="AB16" i="9"/>
  <c r="AL71" i="9"/>
  <c r="AP71" i="9" s="1"/>
  <c r="AL47" i="9"/>
  <c r="AF149" i="9"/>
  <c r="AI149" i="9" s="1"/>
  <c r="AB149" i="9"/>
  <c r="AE149" i="9"/>
  <c r="AF205" i="9"/>
  <c r="AJ205" i="9" s="1"/>
  <c r="AB205" i="9"/>
  <c r="AF28" i="9"/>
  <c r="AH28" i="9" s="1"/>
  <c r="AB28" i="9"/>
  <c r="AE117" i="9"/>
  <c r="AF117" i="9" s="1"/>
  <c r="AI117" i="9" s="1"/>
  <c r="AB25" i="9"/>
  <c r="AE25" i="9"/>
  <c r="AF25" i="9" s="1"/>
  <c r="AI214" i="9"/>
  <c r="AH299" i="9"/>
  <c r="AK299" i="9"/>
  <c r="AL299" i="9"/>
  <c r="AH297" i="9"/>
  <c r="AK297" i="9"/>
  <c r="AL297" i="9"/>
  <c r="AL46" i="9"/>
  <c r="AI46" i="9"/>
  <c r="AH46" i="9"/>
  <c r="AH268" i="9"/>
  <c r="AL268" i="9"/>
  <c r="AH302" i="9"/>
  <c r="AK302" i="9"/>
  <c r="AL302" i="9"/>
  <c r="AP184" i="9"/>
  <c r="AH295" i="9"/>
  <c r="AK295" i="9"/>
  <c r="AL295" i="9"/>
  <c r="AH95" i="9"/>
  <c r="AL95" i="9"/>
  <c r="AJ178" i="9"/>
  <c r="AH178" i="9"/>
  <c r="AL178" i="9"/>
  <c r="AH306" i="9"/>
  <c r="AK306" i="9"/>
  <c r="AL306" i="9"/>
  <c r="AK305" i="9"/>
  <c r="AH305" i="9"/>
  <c r="AL305" i="9"/>
  <c r="AH97" i="9"/>
  <c r="AH106" i="9"/>
  <c r="AL106" i="9"/>
  <c r="AH186" i="9"/>
  <c r="AJ177" i="9"/>
  <c r="AH177" i="9"/>
  <c r="AL177" i="9"/>
  <c r="AH216" i="9"/>
  <c r="AJ216" i="9"/>
  <c r="AL216" i="9"/>
  <c r="AA328" i="9"/>
  <c r="AE235" i="9"/>
  <c r="AF235" i="9" s="1"/>
  <c r="AH187" i="9"/>
  <c r="AE134" i="9"/>
  <c r="AF134" i="9" s="1"/>
  <c r="AI108" i="9"/>
  <c r="AH108" i="9"/>
  <c r="AL108" i="9"/>
  <c r="AH151" i="9"/>
  <c r="AH288" i="9"/>
  <c r="AI288" i="9"/>
  <c r="AL288" i="9"/>
  <c r="AH298" i="9"/>
  <c r="AK298" i="9"/>
  <c r="AL298" i="9"/>
  <c r="AH307" i="9"/>
  <c r="AK307" i="9"/>
  <c r="AL307" i="9"/>
  <c r="AJ53" i="9"/>
  <c r="AL53" i="9"/>
  <c r="AH53" i="9"/>
  <c r="AH229" i="9"/>
  <c r="AL229" i="9"/>
  <c r="AP145" i="9"/>
  <c r="AH179" i="9"/>
  <c r="AH289" i="9"/>
  <c r="AI289" i="9"/>
  <c r="AL289" i="9"/>
  <c r="AL97" i="9"/>
  <c r="AJ217" i="9"/>
  <c r="AH272" i="9"/>
  <c r="AL187" i="9"/>
  <c r="AL186" i="9"/>
  <c r="AL33" i="9"/>
  <c r="AH33" i="9"/>
  <c r="AI33" i="9"/>
  <c r="AJ176" i="9"/>
  <c r="AH176" i="9"/>
  <c r="AL176" i="9"/>
  <c r="AL231" i="9"/>
  <c r="AP272" i="9"/>
  <c r="AH258" i="9"/>
  <c r="AJ258" i="9"/>
  <c r="AL258" i="9"/>
  <c r="AI31" i="9"/>
  <c r="AJ49" i="9"/>
  <c r="AL49" i="9"/>
  <c r="AI49" i="9"/>
  <c r="AH49" i="9"/>
  <c r="AH181" i="9"/>
  <c r="AH182" i="9"/>
  <c r="AI182" i="9"/>
  <c r="AL182" i="9"/>
  <c r="AH184" i="9"/>
  <c r="AK301" i="9"/>
  <c r="AL301" i="9"/>
  <c r="AH301" i="9"/>
  <c r="AF123" i="9"/>
  <c r="AL123" i="9" s="1"/>
  <c r="AH145" i="9"/>
  <c r="AL181" i="9"/>
  <c r="AF83" i="8"/>
  <c r="AJ83" i="8" s="1"/>
  <c r="AF106" i="8"/>
  <c r="AL106" i="8" s="1"/>
  <c r="AE232" i="8"/>
  <c r="AF82" i="8"/>
  <c r="AL82" i="8" s="1"/>
  <c r="AP82" i="8" s="1"/>
  <c r="AE104" i="8"/>
  <c r="AF211" i="8"/>
  <c r="AF171" i="8"/>
  <c r="AJ171" i="8" s="1"/>
  <c r="AE28" i="8"/>
  <c r="AE112" i="8"/>
  <c r="AF10" i="8"/>
  <c r="AL10" i="8" s="1"/>
  <c r="AE65" i="8"/>
  <c r="AE93" i="8"/>
  <c r="AE137" i="8"/>
  <c r="AE88" i="8"/>
  <c r="AE171" i="8"/>
  <c r="AE268" i="8"/>
  <c r="AF268" i="8" s="1"/>
  <c r="AH268" i="8" s="1"/>
  <c r="AE47" i="8"/>
  <c r="AF216" i="8"/>
  <c r="AJ216" i="8" s="1"/>
  <c r="AE148" i="8"/>
  <c r="AF148" i="8" s="1"/>
  <c r="AI148" i="8" s="1"/>
  <c r="AE207" i="8"/>
  <c r="AE73" i="8"/>
  <c r="AE143" i="8"/>
  <c r="AE99" i="8"/>
  <c r="AF188" i="8"/>
  <c r="AL188" i="8" s="1"/>
  <c r="AP188" i="8" s="1"/>
  <c r="AE154" i="8"/>
  <c r="AE102" i="8"/>
  <c r="AF144" i="8"/>
  <c r="AJ144" i="8" s="1"/>
  <c r="AF212" i="8"/>
  <c r="AI212" i="8" s="1"/>
  <c r="AE214" i="8"/>
  <c r="AF214" i="8" s="1"/>
  <c r="AI214" i="8" s="1"/>
  <c r="AF180" i="8"/>
  <c r="AJ180" i="8" s="1"/>
  <c r="AF133" i="8"/>
  <c r="AJ133" i="8" s="1"/>
  <c r="AE288" i="8"/>
  <c r="AF288" i="8" s="1"/>
  <c r="AI288" i="8" s="1"/>
  <c r="AF246" i="8"/>
  <c r="AL246" i="8" s="1"/>
  <c r="AF200" i="8"/>
  <c r="AI200" i="8" s="1"/>
  <c r="AF168" i="8"/>
  <c r="AL168" i="8" s="1"/>
  <c r="AF236" i="8"/>
  <c r="AI236" i="8" s="1"/>
  <c r="AE110" i="8"/>
  <c r="AE66" i="8"/>
  <c r="AE71" i="8"/>
  <c r="AE78" i="8"/>
  <c r="AF18" i="8"/>
  <c r="AH18" i="8" s="1"/>
  <c r="AE90" i="8"/>
  <c r="AE158" i="8"/>
  <c r="AF29" i="8"/>
  <c r="AL29" i="8" s="1"/>
  <c r="AP29" i="8" s="1"/>
  <c r="AF204" i="8"/>
  <c r="AJ204" i="8" s="1"/>
  <c r="AF13" i="8"/>
  <c r="AH13" i="8" s="1"/>
  <c r="AE168" i="8"/>
  <c r="AF118" i="8"/>
  <c r="AH118" i="8" s="1"/>
  <c r="AE236" i="8"/>
  <c r="AE9" i="8"/>
  <c r="AE50" i="8"/>
  <c r="AE165" i="8"/>
  <c r="AE246" i="8"/>
  <c r="AE14" i="8"/>
  <c r="AE120" i="8"/>
  <c r="AF292" i="8"/>
  <c r="AL292" i="8" s="1"/>
  <c r="AE48" i="8"/>
  <c r="AF48" i="8" s="1"/>
  <c r="AE105" i="8"/>
  <c r="AF279" i="8"/>
  <c r="AL279" i="8" s="1"/>
  <c r="AP279" i="8" s="1"/>
  <c r="AE200" i="8"/>
  <c r="AE113" i="8"/>
  <c r="AF70" i="8"/>
  <c r="AL70" i="8" s="1"/>
  <c r="AE292" i="8"/>
  <c r="AE52" i="8"/>
  <c r="AF32" i="8"/>
  <c r="AI32" i="8" s="1"/>
  <c r="AF100" i="8"/>
  <c r="AI100" i="8" s="1"/>
  <c r="AE262" i="8"/>
  <c r="AF262" i="8" s="1"/>
  <c r="AI262" i="8" s="1"/>
  <c r="AF206" i="8"/>
  <c r="AI206" i="8" s="1"/>
  <c r="AF152" i="8"/>
  <c r="AI152" i="8" s="1"/>
  <c r="AF256" i="8"/>
  <c r="AH256" i="8" s="1"/>
  <c r="AF258" i="8"/>
  <c r="AJ258" i="8" s="1"/>
  <c r="AE140" i="8"/>
  <c r="AF140" i="8" s="1"/>
  <c r="AL140" i="8" s="1"/>
  <c r="AF210" i="8"/>
  <c r="AI210" i="8" s="1"/>
  <c r="AE209" i="8"/>
  <c r="AF209" i="8" s="1"/>
  <c r="AH209" i="8" s="1"/>
  <c r="AF225" i="8"/>
  <c r="AL225" i="8" s="1"/>
  <c r="AF289" i="8"/>
  <c r="AI289" i="8" s="1"/>
  <c r="AF151" i="8"/>
  <c r="AK151" i="8" s="1"/>
  <c r="AE224" i="8"/>
  <c r="AF224" i="8" s="1"/>
  <c r="AL224" i="8" s="1"/>
  <c r="AE294" i="8"/>
  <c r="AF294" i="8" s="1"/>
  <c r="AH294" i="8" s="1"/>
  <c r="AF272" i="8"/>
  <c r="AL272" i="8" s="1"/>
  <c r="AP272" i="8" s="1"/>
  <c r="AF161" i="8"/>
  <c r="AE150" i="8"/>
  <c r="AE252" i="8"/>
  <c r="AF252" i="8" s="1"/>
  <c r="AH252" i="8" s="1"/>
  <c r="AF232" i="8"/>
  <c r="AJ232" i="8" s="1"/>
  <c r="AE170" i="8"/>
  <c r="AE264" i="8"/>
  <c r="AF264" i="8" s="1"/>
  <c r="AL264" i="8" s="1"/>
  <c r="AF175" i="8"/>
  <c r="AJ175" i="8" s="1"/>
  <c r="AE219" i="8"/>
  <c r="AI74" i="8"/>
  <c r="AF208" i="8"/>
  <c r="AJ208" i="8" s="1"/>
  <c r="AF149" i="8"/>
  <c r="AI149" i="8" s="1"/>
  <c r="AE174" i="8"/>
  <c r="AF174" i="8" s="1"/>
  <c r="AJ174" i="8" s="1"/>
  <c r="AF176" i="8"/>
  <c r="AJ176" i="8" s="1"/>
  <c r="AE208" i="8"/>
  <c r="AE176" i="8"/>
  <c r="AF221" i="8"/>
  <c r="AH221" i="8" s="1"/>
  <c r="AF16" i="8"/>
  <c r="AL16" i="8" s="1"/>
  <c r="AP16" i="8" s="1"/>
  <c r="AF192" i="8"/>
  <c r="AJ192" i="8" s="1"/>
  <c r="AF215" i="8"/>
  <c r="AI215" i="8" s="1"/>
  <c r="AE234" i="8"/>
  <c r="AF234" i="8" s="1"/>
  <c r="AH234" i="8" s="1"/>
  <c r="AE223" i="8"/>
  <c r="AF223" i="8" s="1"/>
  <c r="AI223" i="8" s="1"/>
  <c r="AE194" i="8"/>
  <c r="AF194" i="8" s="1"/>
  <c r="AI194" i="8" s="1"/>
  <c r="AE123" i="8"/>
  <c r="AE30" i="8"/>
  <c r="AE126" i="8"/>
  <c r="AE259" i="8"/>
  <c r="AE11" i="8"/>
  <c r="AF17" i="8"/>
  <c r="AL17" i="8" s="1"/>
  <c r="AP17" i="8" s="1"/>
  <c r="AF130" i="8"/>
  <c r="AL130" i="8" s="1"/>
  <c r="AE175" i="8"/>
  <c r="AE27" i="8"/>
  <c r="AF181" i="8"/>
  <c r="AF273" i="8"/>
  <c r="AE86" i="8"/>
  <c r="AE229" i="8"/>
  <c r="AE276" i="8"/>
  <c r="AF276" i="8" s="1"/>
  <c r="AH276" i="8" s="1"/>
  <c r="AF184" i="8"/>
  <c r="AL184" i="8" s="1"/>
  <c r="AP184" i="8" s="1"/>
  <c r="AF131" i="8"/>
  <c r="AE266" i="8"/>
  <c r="AF266" i="8" s="1"/>
  <c r="AE206" i="8"/>
  <c r="AE152" i="8"/>
  <c r="AE164" i="8"/>
  <c r="AF164" i="8" s="1"/>
  <c r="AI164" i="8" s="1"/>
  <c r="AE283" i="8"/>
  <c r="AF283" i="8" s="1"/>
  <c r="AJ283" i="8" s="1"/>
  <c r="AF182" i="8"/>
  <c r="AI182" i="8" s="1"/>
  <c r="AE220" i="8"/>
  <c r="AE258" i="8"/>
  <c r="AF58" i="8"/>
  <c r="AL58" i="8" s="1"/>
  <c r="AP58" i="8" s="1"/>
  <c r="AE33" i="8"/>
  <c r="AE122" i="8"/>
  <c r="AF44" i="8"/>
  <c r="AL44" i="8" s="1"/>
  <c r="AP44" i="8" s="1"/>
  <c r="AF119" i="8"/>
  <c r="AL119" i="8" s="1"/>
  <c r="AP119" i="8" s="1"/>
  <c r="AE87" i="8"/>
  <c r="AF248" i="8"/>
  <c r="AL248" i="8" s="1"/>
  <c r="AE212" i="8"/>
  <c r="AF54" i="8"/>
  <c r="AJ54" i="8" s="1"/>
  <c r="AE243" i="8"/>
  <c r="AF243" i="8" s="1"/>
  <c r="AH243" i="8" s="1"/>
  <c r="AF228" i="8"/>
  <c r="AH228" i="8" s="1"/>
  <c r="AE136" i="8"/>
  <c r="AE277" i="8"/>
  <c r="AE144" i="8"/>
  <c r="AE293" i="8"/>
  <c r="AF293" i="8" s="1"/>
  <c r="AH293" i="8" s="1"/>
  <c r="AE60" i="8"/>
  <c r="AE69" i="8"/>
  <c r="AF199" i="8"/>
  <c r="AL199" i="8" s="1"/>
  <c r="AP199" i="8" s="1"/>
  <c r="AE240" i="8"/>
  <c r="AE127" i="8"/>
  <c r="AE53" i="8"/>
  <c r="AE64" i="8"/>
  <c r="AF136" i="8"/>
  <c r="AL136" i="8" s="1"/>
  <c r="AF160" i="8"/>
  <c r="AH160" i="8" s="1"/>
  <c r="AE61" i="8"/>
  <c r="AF24" i="8"/>
  <c r="AL24" i="8" s="1"/>
  <c r="AP24" i="8" s="1"/>
  <c r="AE128" i="8"/>
  <c r="AE132" i="8"/>
  <c r="AE166" i="8"/>
  <c r="AE180" i="8"/>
  <c r="AE256" i="8"/>
  <c r="AE157" i="8"/>
  <c r="AF157" i="8" s="1"/>
  <c r="AF240" i="8"/>
  <c r="AL240" i="8" s="1"/>
  <c r="AE269" i="8"/>
  <c r="AF269" i="8" s="1"/>
  <c r="AE215" i="8"/>
  <c r="AE244" i="8"/>
  <c r="AF244" i="8" s="1"/>
  <c r="AL244" i="8" s="1"/>
  <c r="AP244" i="8" s="1"/>
  <c r="AH62" i="8"/>
  <c r="AL62" i="8"/>
  <c r="AH68" i="8"/>
  <c r="AL68" i="8"/>
  <c r="AH124" i="8"/>
  <c r="AL124" i="8"/>
  <c r="AH57" i="8"/>
  <c r="AL57" i="8"/>
  <c r="AP36" i="8"/>
  <c r="AH6" i="8"/>
  <c r="AL6" i="8"/>
  <c r="AH12" i="8"/>
  <c r="AL12" i="8"/>
  <c r="AH22" i="8"/>
  <c r="AL22" i="8"/>
  <c r="AH72" i="8"/>
  <c r="AP112" i="8"/>
  <c r="AH303" i="8"/>
  <c r="AK303" i="8"/>
  <c r="AL303" i="8"/>
  <c r="AH26" i="8"/>
  <c r="AL26" i="8"/>
  <c r="AP120" i="8"/>
  <c r="AP128" i="8"/>
  <c r="AK299" i="8"/>
  <c r="AH299" i="8"/>
  <c r="AL299" i="8"/>
  <c r="AK298" i="8"/>
  <c r="AH298" i="8"/>
  <c r="AL298" i="8"/>
  <c r="AH295" i="8"/>
  <c r="AK295" i="8"/>
  <c r="AL295" i="8"/>
  <c r="AH296" i="8"/>
  <c r="AK296" i="8"/>
  <c r="AL296" i="8"/>
  <c r="AH56" i="8"/>
  <c r="AL56" i="8"/>
  <c r="AH21" i="8"/>
  <c r="AL21" i="8"/>
  <c r="AH297" i="8"/>
  <c r="AK297" i="8"/>
  <c r="AL297" i="8"/>
  <c r="AP114" i="8"/>
  <c r="AH45" i="8"/>
  <c r="AL45" i="8"/>
  <c r="AH46" i="8"/>
  <c r="AL46" i="8"/>
  <c r="AP304" i="8"/>
  <c r="AP14" i="8"/>
  <c r="AK302" i="8"/>
  <c r="AH302" i="8"/>
  <c r="AL302" i="8"/>
  <c r="AH64" i="8"/>
  <c r="AH122" i="8"/>
  <c r="AH126" i="8"/>
  <c r="AL126" i="8"/>
  <c r="AH9" i="8"/>
  <c r="AL9" i="8"/>
  <c r="AH94" i="8"/>
  <c r="AL94" i="8"/>
  <c r="AH84" i="8"/>
  <c r="AL84" i="8"/>
  <c r="AH301" i="8"/>
  <c r="AK301" i="8"/>
  <c r="AL301" i="8"/>
  <c r="AH41" i="8"/>
  <c r="AL41" i="8"/>
  <c r="AH177" i="8"/>
  <c r="AL177" i="8"/>
  <c r="AH102" i="8"/>
  <c r="AH33" i="8"/>
  <c r="AL33" i="8"/>
  <c r="AH300" i="8"/>
  <c r="AK300" i="8"/>
  <c r="AL300" i="8"/>
  <c r="AH108" i="8"/>
  <c r="AH304" i="8"/>
  <c r="AK304" i="8"/>
  <c r="AH8" i="8"/>
  <c r="AH74" i="8"/>
  <c r="AL74" i="8"/>
  <c r="AH92" i="8"/>
  <c r="AH76" i="8"/>
  <c r="AL76" i="8"/>
  <c r="AH104" i="8"/>
  <c r="AH42" i="8"/>
  <c r="AL42" i="8"/>
  <c r="AH80" i="8"/>
  <c r="AL80" i="8"/>
  <c r="AP8" i="8"/>
  <c r="AH30" i="8"/>
  <c r="AH66" i="8"/>
  <c r="AH90" i="8"/>
  <c r="AL50" i="8"/>
  <c r="AH36" i="8"/>
  <c r="AH112" i="8"/>
  <c r="AH114" i="8"/>
  <c r="AH14" i="8"/>
  <c r="AH52" i="8"/>
  <c r="AH78" i="8"/>
  <c r="AL122" i="8"/>
  <c r="AL92" i="8"/>
  <c r="AL78" i="8"/>
  <c r="AH34" i="8"/>
  <c r="AH53" i="8"/>
  <c r="AL53" i="8"/>
  <c r="AH38" i="8"/>
  <c r="AL38" i="8"/>
  <c r="AH61" i="8"/>
  <c r="AL61" i="8"/>
  <c r="AH128" i="8"/>
  <c r="AH60" i="8"/>
  <c r="AL60" i="8"/>
  <c r="AL52" i="8"/>
  <c r="AH86" i="8"/>
  <c r="AH110" i="8"/>
  <c r="AL90" i="8"/>
  <c r="AL104" i="8"/>
  <c r="AL64" i="8"/>
  <c r="AL86" i="8"/>
  <c r="AL30" i="8"/>
  <c r="X269" i="1"/>
  <c r="X267" i="1"/>
  <c r="X273" i="1"/>
  <c r="X252" i="1"/>
  <c r="X270" i="1"/>
  <c r="X250" i="1"/>
  <c r="W254" i="1"/>
  <c r="X254" i="1"/>
  <c r="W253" i="1"/>
  <c r="X253" i="1" s="1"/>
  <c r="AG254" i="1"/>
  <c r="AF249" i="1"/>
  <c r="AE249" i="1"/>
  <c r="AF248" i="1"/>
  <c r="AE248" i="1"/>
  <c r="AE247" i="1"/>
  <c r="AF246" i="1"/>
  <c r="AE246" i="1"/>
  <c r="AF245" i="1"/>
  <c r="AF244" i="1"/>
  <c r="AE244" i="1"/>
  <c r="AF243" i="1"/>
  <c r="AE243" i="1"/>
  <c r="AF242" i="1"/>
  <c r="AE242" i="1"/>
  <c r="AF241" i="1"/>
  <c r="AE241" i="1"/>
  <c r="AF240" i="1"/>
  <c r="AE240" i="1"/>
  <c r="AE239" i="1"/>
  <c r="AF238" i="1"/>
  <c r="AF237" i="1"/>
  <c r="AE237" i="1"/>
  <c r="AF236" i="1"/>
  <c r="AF235" i="1"/>
  <c r="AE235" i="1"/>
  <c r="AF234" i="1"/>
  <c r="AE234" i="1"/>
  <c r="AF233" i="1"/>
  <c r="AE233" i="1"/>
  <c r="AE232" i="1"/>
  <c r="AF231" i="1"/>
  <c r="AF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0" i="1"/>
  <c r="AE219" i="1"/>
  <c r="AE216" i="1"/>
  <c r="AF215" i="1"/>
  <c r="AF214" i="1"/>
  <c r="AF213" i="1"/>
  <c r="AE213" i="1"/>
  <c r="AF212" i="1"/>
  <c r="AF211" i="1"/>
  <c r="AE211" i="1"/>
  <c r="AF210" i="1"/>
  <c r="AF209" i="1"/>
  <c r="AE209" i="1"/>
  <c r="AE208" i="1"/>
  <c r="AF207" i="1"/>
  <c r="AF206" i="1"/>
  <c r="AE205" i="1"/>
  <c r="AE204" i="1"/>
  <c r="AF203" i="1"/>
  <c r="AE203" i="1"/>
  <c r="AF202" i="1"/>
  <c r="AF201" i="1"/>
  <c r="AE201" i="1"/>
  <c r="AF200" i="1"/>
  <c r="AF199" i="1"/>
  <c r="AE199" i="1"/>
  <c r="AF198" i="1"/>
  <c r="AE198" i="1"/>
  <c r="AF197" i="1"/>
  <c r="AF196" i="1"/>
  <c r="AE196" i="1"/>
  <c r="AF195" i="1"/>
  <c r="AE195" i="1"/>
  <c r="AF194" i="1"/>
  <c r="AE193" i="1"/>
  <c r="AE192" i="1"/>
  <c r="AF191" i="1"/>
  <c r="AF190" i="1"/>
  <c r="AE190" i="1"/>
  <c r="AF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F181" i="1"/>
  <c r="AE181" i="1"/>
  <c r="AE180" i="1"/>
  <c r="AF179" i="1"/>
  <c r="AE179" i="1"/>
  <c r="AE178" i="1"/>
  <c r="AE177" i="1"/>
  <c r="AE176" i="1"/>
  <c r="AE175" i="1"/>
  <c r="AE174" i="1"/>
  <c r="AE173" i="1"/>
  <c r="AE172" i="1"/>
  <c r="AE171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F163" i="1"/>
  <c r="AE163" i="1"/>
  <c r="AF162" i="1"/>
  <c r="AF161" i="1"/>
  <c r="AE161" i="1"/>
  <c r="AF160" i="1"/>
  <c r="AE160" i="1"/>
  <c r="AE159" i="1"/>
  <c r="AF158" i="1"/>
  <c r="AE158" i="1"/>
  <c r="AE157" i="1"/>
  <c r="AE155" i="1"/>
  <c r="AE154" i="1"/>
  <c r="AF153" i="1"/>
  <c r="AE153" i="1"/>
  <c r="AF152" i="1"/>
  <c r="AF151" i="1"/>
  <c r="AE151" i="1"/>
  <c r="AF150" i="1"/>
  <c r="AF149" i="1"/>
  <c r="AF148" i="1"/>
  <c r="AF147" i="1"/>
  <c r="AE147" i="1"/>
  <c r="AF146" i="1"/>
  <c r="AE146" i="1"/>
  <c r="AF145" i="1"/>
  <c r="AE145" i="1"/>
  <c r="AE144" i="1"/>
  <c r="AE143" i="1"/>
  <c r="AF142" i="1"/>
  <c r="AE142" i="1"/>
  <c r="AF141" i="1"/>
  <c r="AE141" i="1"/>
  <c r="AF140" i="1"/>
  <c r="AE140" i="1"/>
  <c r="AF139" i="1"/>
  <c r="AF138" i="1"/>
  <c r="AE138" i="1"/>
  <c r="AF137" i="1"/>
  <c r="AE137" i="1"/>
  <c r="AF136" i="1"/>
  <c r="AE136" i="1"/>
  <c r="AF135" i="1"/>
  <c r="AF134" i="1"/>
  <c r="AE134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F117" i="1"/>
  <c r="AF116" i="1"/>
  <c r="AE116" i="1"/>
  <c r="AF115" i="1"/>
  <c r="AE115" i="1"/>
  <c r="AF114" i="1"/>
  <c r="AE114" i="1"/>
  <c r="AF113" i="1"/>
  <c r="AE113" i="1"/>
  <c r="AF112" i="1"/>
  <c r="AE112" i="1"/>
  <c r="AF111" i="1"/>
  <c r="AE111" i="1"/>
  <c r="AF110" i="1"/>
  <c r="AE110" i="1"/>
  <c r="AF109" i="1"/>
  <c r="AF108" i="1"/>
  <c r="AF107" i="1"/>
  <c r="AE107" i="1"/>
  <c r="AF106" i="1"/>
  <c r="AE106" i="1"/>
  <c r="AF105" i="1"/>
  <c r="AE105" i="1"/>
  <c r="AF104" i="1"/>
  <c r="AE104" i="1"/>
  <c r="AE103" i="1"/>
  <c r="AF102" i="1"/>
  <c r="AF101" i="1"/>
  <c r="AE101" i="1"/>
  <c r="AF99" i="1"/>
  <c r="AF98" i="1"/>
  <c r="AE98" i="1"/>
  <c r="AF97" i="1"/>
  <c r="AE97" i="1"/>
  <c r="AF96" i="1"/>
  <c r="AE96" i="1"/>
  <c r="AF95" i="1"/>
  <c r="AE95" i="1"/>
  <c r="AF94" i="1"/>
  <c r="AF93" i="1"/>
  <c r="AE93" i="1"/>
  <c r="AF92" i="1"/>
  <c r="AE92" i="1"/>
  <c r="AF91" i="1"/>
  <c r="AF90" i="1"/>
  <c r="AE90" i="1"/>
  <c r="AE89" i="1"/>
  <c r="AF88" i="1"/>
  <c r="AE88" i="1"/>
  <c r="AF87" i="1"/>
  <c r="AF86" i="1"/>
  <c r="AE86" i="1"/>
  <c r="AE85" i="1"/>
  <c r="AE84" i="1"/>
  <c r="AE83" i="1"/>
  <c r="AF82" i="1"/>
  <c r="AE82" i="1"/>
  <c r="AF81" i="1"/>
  <c r="AF80" i="1"/>
  <c r="AF79" i="1"/>
  <c r="AE79" i="1"/>
  <c r="AF78" i="1"/>
  <c r="AE78" i="1"/>
  <c r="AF77" i="1"/>
  <c r="AE77" i="1"/>
  <c r="AE76" i="1"/>
  <c r="AF75" i="1"/>
  <c r="AE75" i="1"/>
  <c r="AF73" i="1"/>
  <c r="AE73" i="1"/>
  <c r="AE72" i="1"/>
  <c r="AF71" i="1"/>
  <c r="AE71" i="1"/>
  <c r="AF70" i="1"/>
  <c r="AE70" i="1"/>
  <c r="AF69" i="1"/>
  <c r="AE69" i="1"/>
  <c r="AF68" i="1"/>
  <c r="AE68" i="1"/>
  <c r="AF67" i="1"/>
  <c r="AE67" i="1"/>
  <c r="AF66" i="1"/>
  <c r="AE66" i="1"/>
  <c r="AF65" i="1"/>
  <c r="AE65" i="1"/>
  <c r="AF64" i="1"/>
  <c r="AE64" i="1"/>
  <c r="AF63" i="1"/>
  <c r="AE63" i="1"/>
  <c r="AF62" i="1"/>
  <c r="AE62" i="1"/>
  <c r="AF61" i="1"/>
  <c r="AE60" i="1"/>
  <c r="AF59" i="1"/>
  <c r="AE59" i="1"/>
  <c r="AF58" i="1"/>
  <c r="AE58" i="1"/>
  <c r="AE57" i="1"/>
  <c r="AF56" i="1"/>
  <c r="AE56" i="1"/>
  <c r="AF55" i="1"/>
  <c r="AE55" i="1"/>
  <c r="AE54" i="1"/>
  <c r="AE53" i="1"/>
  <c r="AF52" i="1"/>
  <c r="AE52" i="1"/>
  <c r="AF51" i="1"/>
  <c r="AE50" i="1"/>
  <c r="AF48" i="1"/>
  <c r="AE48" i="1"/>
  <c r="AF47" i="1"/>
  <c r="AE47" i="1"/>
  <c r="AF46" i="1"/>
  <c r="AF45" i="1"/>
  <c r="AF44" i="1"/>
  <c r="AE44" i="1"/>
  <c r="AF43" i="1"/>
  <c r="AE43" i="1"/>
  <c r="AF42" i="1"/>
  <c r="AE41" i="1"/>
  <c r="AF40" i="1"/>
  <c r="AE40" i="1"/>
  <c r="AE39" i="1"/>
  <c r="AF38" i="1"/>
  <c r="AE38" i="1"/>
  <c r="AF36" i="1"/>
  <c r="AE36" i="1"/>
  <c r="AE35" i="1"/>
  <c r="AF34" i="1"/>
  <c r="AE34" i="1"/>
  <c r="AF33" i="1"/>
  <c r="AF32" i="1"/>
  <c r="AF31" i="1"/>
  <c r="AF30" i="1"/>
  <c r="AE30" i="1"/>
  <c r="AF29" i="1"/>
  <c r="AE29" i="1"/>
  <c r="AF28" i="1"/>
  <c r="AE28" i="1"/>
  <c r="AF27" i="1"/>
  <c r="AE27" i="1"/>
  <c r="AF26" i="1"/>
  <c r="AE26" i="1"/>
  <c r="F249" i="1"/>
  <c r="L249" i="1" s="1"/>
  <c r="AG249" i="1" s="1"/>
  <c r="G249" i="1"/>
  <c r="F248" i="1"/>
  <c r="L248" i="1" s="1"/>
  <c r="AG248" i="1" s="1"/>
  <c r="G248" i="1"/>
  <c r="F247" i="1"/>
  <c r="L247" i="1" s="1"/>
  <c r="AG247" i="1" s="1"/>
  <c r="G247" i="1"/>
  <c r="F246" i="1"/>
  <c r="L246" i="1" s="1"/>
  <c r="AG246" i="1" s="1"/>
  <c r="G246" i="1"/>
  <c r="R244" i="1"/>
  <c r="U244" i="1" s="1"/>
  <c r="W244" i="1" s="1"/>
  <c r="S244" i="1"/>
  <c r="V244" i="1" s="1"/>
  <c r="R245" i="1"/>
  <c r="U245" i="1" s="1"/>
  <c r="W245" i="1" s="1"/>
  <c r="S245" i="1"/>
  <c r="V245" i="1" s="1"/>
  <c r="X245" i="1"/>
  <c r="R246" i="1"/>
  <c r="U246" i="1" s="1"/>
  <c r="W246" i="1" s="1"/>
  <c r="S246" i="1"/>
  <c r="V246" i="1" s="1"/>
  <c r="R247" i="1"/>
  <c r="U247" i="1" s="1"/>
  <c r="W247" i="1" s="1"/>
  <c r="S247" i="1"/>
  <c r="V247" i="1" s="1"/>
  <c r="R248" i="1"/>
  <c r="U248" i="1" s="1"/>
  <c r="W248" i="1" s="1"/>
  <c r="S248" i="1"/>
  <c r="V248" i="1" s="1"/>
  <c r="R249" i="1"/>
  <c r="U249" i="1" s="1"/>
  <c r="W249" i="1" s="1"/>
  <c r="S249" i="1"/>
  <c r="V249" i="1" s="1"/>
  <c r="R243" i="1"/>
  <c r="U243" i="1" s="1"/>
  <c r="W243" i="1" s="1"/>
  <c r="F245" i="1"/>
  <c r="L245" i="1" s="1"/>
  <c r="AG245" i="1" s="1"/>
  <c r="G245" i="1"/>
  <c r="S243" i="1"/>
  <c r="V243" i="1" s="1"/>
  <c r="F244" i="1"/>
  <c r="L244" i="1" s="1"/>
  <c r="AG244" i="1" s="1"/>
  <c r="F243" i="1"/>
  <c r="L243" i="1" s="1"/>
  <c r="AG243" i="1" s="1"/>
  <c r="G244" i="1"/>
  <c r="G243" i="1"/>
  <c r="S242" i="1"/>
  <c r="V242" i="1" s="1"/>
  <c r="R242" i="1"/>
  <c r="U242" i="1" s="1"/>
  <c r="W242" i="1" s="1"/>
  <c r="AV12" i="8" l="1"/>
  <c r="AW12" i="8" s="1"/>
  <c r="AS13" i="8"/>
  <c r="AT13" i="8" s="1"/>
  <c r="AU13" i="8" s="1"/>
  <c r="AR14" i="8"/>
  <c r="AL303" i="9"/>
  <c r="AJ303" i="9"/>
  <c r="AH314" i="8"/>
  <c r="AL314" i="8"/>
  <c r="AP314" i="8" s="1"/>
  <c r="AK314" i="8"/>
  <c r="AK305" i="8"/>
  <c r="AL305" i="8"/>
  <c r="AP305" i="8" s="1"/>
  <c r="AH305" i="8"/>
  <c r="AK316" i="8"/>
  <c r="AL316" i="8"/>
  <c r="AP316" i="8" s="1"/>
  <c r="AH316" i="8"/>
  <c r="AK318" i="8"/>
  <c r="AL318" i="8"/>
  <c r="AP318" i="8" s="1"/>
  <c r="AH318" i="8"/>
  <c r="AB227" i="8"/>
  <c r="AD227" i="8"/>
  <c r="AB125" i="8"/>
  <c r="AD125" i="8"/>
  <c r="AB105" i="8"/>
  <c r="AD105" i="8"/>
  <c r="AB7" i="8"/>
  <c r="AD7" i="8"/>
  <c r="AB278" i="8"/>
  <c r="AD278" i="8"/>
  <c r="AB285" i="8"/>
  <c r="AD285" i="8"/>
  <c r="AB23" i="8"/>
  <c r="AD23" i="8"/>
  <c r="AB203" i="8"/>
  <c r="AD203" i="8"/>
  <c r="AB185" i="8"/>
  <c r="AD185" i="8"/>
  <c r="AB237" i="8"/>
  <c r="AD237" i="8"/>
  <c r="AB263" i="8"/>
  <c r="AD263" i="8"/>
  <c r="AB290" i="8"/>
  <c r="AD290" i="8"/>
  <c r="AB242" i="8"/>
  <c r="AD242" i="8"/>
  <c r="AB167" i="8"/>
  <c r="AD167" i="8"/>
  <c r="AB266" i="8"/>
  <c r="AL266" i="8" s="1"/>
  <c r="AP266" i="8" s="1"/>
  <c r="AD266" i="8"/>
  <c r="AB201" i="8"/>
  <c r="AD201" i="8"/>
  <c r="AB291" i="8"/>
  <c r="AD291" i="8"/>
  <c r="AE230" i="8"/>
  <c r="AF230" i="8" s="1"/>
  <c r="AI230" i="8" s="1"/>
  <c r="AD230" i="8"/>
  <c r="AB27" i="8"/>
  <c r="AD27" i="8"/>
  <c r="AF143" i="8"/>
  <c r="AJ143" i="8" s="1"/>
  <c r="AD143" i="8"/>
  <c r="AB229" i="8"/>
  <c r="AD229" i="8"/>
  <c r="AB161" i="8"/>
  <c r="AL161" i="8" s="1"/>
  <c r="AP161" i="8" s="1"/>
  <c r="AD161" i="8"/>
  <c r="AF154" i="8"/>
  <c r="AJ154" i="8" s="1"/>
  <c r="AD154" i="8"/>
  <c r="AE178" i="8"/>
  <c r="AF178" i="8" s="1"/>
  <c r="AJ178" i="8" s="1"/>
  <c r="AD178" i="8"/>
  <c r="AB181" i="8"/>
  <c r="AD181" i="8"/>
  <c r="AB123" i="8"/>
  <c r="AD123" i="8"/>
  <c r="AF99" i="8"/>
  <c r="AI99" i="8" s="1"/>
  <c r="AD99" i="8"/>
  <c r="AF219" i="8"/>
  <c r="AJ219" i="8" s="1"/>
  <c r="AD219" i="8"/>
  <c r="AB93" i="8"/>
  <c r="AD93" i="8"/>
  <c r="AE202" i="8"/>
  <c r="AF202" i="8" s="1"/>
  <c r="AI202" i="8" s="1"/>
  <c r="AD202" i="8"/>
  <c r="AF31" i="8"/>
  <c r="AD31" i="8"/>
  <c r="AE172" i="8"/>
  <c r="AF172" i="8" s="1"/>
  <c r="AJ172" i="8" s="1"/>
  <c r="AD172" i="8"/>
  <c r="AE173" i="8"/>
  <c r="AF173" i="8" s="1"/>
  <c r="AJ173" i="8" s="1"/>
  <c r="AD173" i="8"/>
  <c r="AB187" i="8"/>
  <c r="AD187" i="8"/>
  <c r="AB145" i="8"/>
  <c r="AD145" i="8"/>
  <c r="AB198" i="8"/>
  <c r="AD198" i="8"/>
  <c r="AB233" i="8"/>
  <c r="AD233" i="8"/>
  <c r="AB79" i="8"/>
  <c r="AD79" i="8"/>
  <c r="AB97" i="8"/>
  <c r="AD97" i="8"/>
  <c r="AB153" i="8"/>
  <c r="AD153" i="8"/>
  <c r="AB134" i="8"/>
  <c r="AD134" i="8"/>
  <c r="AB253" i="8"/>
  <c r="AD253" i="8"/>
  <c r="AB43" i="8"/>
  <c r="AD43" i="8"/>
  <c r="AB183" i="8"/>
  <c r="AD183" i="8"/>
  <c r="AB267" i="8"/>
  <c r="AD267" i="8"/>
  <c r="AB250" i="8"/>
  <c r="AD250" i="8"/>
  <c r="AB209" i="8"/>
  <c r="AD209" i="8"/>
  <c r="AB163" i="8"/>
  <c r="AD163" i="8"/>
  <c r="AB190" i="8"/>
  <c r="AD190" i="8"/>
  <c r="AB138" i="8"/>
  <c r="AD138" i="8"/>
  <c r="AE35" i="8"/>
  <c r="AF35" i="8" s="1"/>
  <c r="AJ35" i="8" s="1"/>
  <c r="AD35" i="8"/>
  <c r="AE189" i="8"/>
  <c r="AF189" i="8" s="1"/>
  <c r="AI189" i="8" s="1"/>
  <c r="AD189" i="8"/>
  <c r="AB179" i="8"/>
  <c r="AD179" i="8"/>
  <c r="AF117" i="8"/>
  <c r="AI117" i="8" s="1"/>
  <c r="AD117" i="8"/>
  <c r="AE103" i="8"/>
  <c r="AF103" i="8" s="1"/>
  <c r="AD103" i="8"/>
  <c r="AF139" i="8"/>
  <c r="AI139" i="8" s="1"/>
  <c r="AD139" i="8"/>
  <c r="AB277" i="8"/>
  <c r="AD277" i="8"/>
  <c r="AE162" i="8"/>
  <c r="AF162" i="8" s="1"/>
  <c r="AI162" i="8" s="1"/>
  <c r="AD162" i="8"/>
  <c r="AB65" i="8"/>
  <c r="AD65" i="8"/>
  <c r="AE251" i="8"/>
  <c r="AF251" i="8" s="1"/>
  <c r="AI251" i="8" s="1"/>
  <c r="AD251" i="8"/>
  <c r="AF127" i="8"/>
  <c r="AI127" i="8" s="1"/>
  <c r="AD127" i="8"/>
  <c r="AE51" i="8"/>
  <c r="AF51" i="8" s="1"/>
  <c r="AI51" i="8" s="1"/>
  <c r="AD51" i="8"/>
  <c r="AF156" i="8"/>
  <c r="AJ156" i="8" s="1"/>
  <c r="AD156" i="8"/>
  <c r="AF191" i="8"/>
  <c r="AI191" i="8" s="1"/>
  <c r="AD191" i="8"/>
  <c r="AB67" i="8"/>
  <c r="AD67" i="8"/>
  <c r="AE254" i="8"/>
  <c r="AF254" i="8" s="1"/>
  <c r="AI254" i="8" s="1"/>
  <c r="AD254" i="8"/>
  <c r="AB141" i="8"/>
  <c r="AD141" i="8"/>
  <c r="AB151" i="8"/>
  <c r="AD151" i="8"/>
  <c r="AF217" i="8"/>
  <c r="AD217" i="8"/>
  <c r="AH311" i="8"/>
  <c r="AK311" i="8"/>
  <c r="AL311" i="8"/>
  <c r="AP311" i="8" s="1"/>
  <c r="AB169" i="8"/>
  <c r="AD169" i="8"/>
  <c r="AB271" i="8"/>
  <c r="AD271" i="8"/>
  <c r="AB142" i="8"/>
  <c r="AD142" i="8"/>
  <c r="AB121" i="8"/>
  <c r="AD121" i="8"/>
  <c r="AB129" i="8"/>
  <c r="AD129" i="8"/>
  <c r="AB165" i="8"/>
  <c r="AD165" i="8"/>
  <c r="AB287" i="8"/>
  <c r="AD287" i="8"/>
  <c r="AB19" i="8"/>
  <c r="AD19" i="8"/>
  <c r="AB255" i="8"/>
  <c r="AD255" i="8"/>
  <c r="AB59" i="8"/>
  <c r="AD59" i="8"/>
  <c r="AB265" i="8"/>
  <c r="AD265" i="8"/>
  <c r="AB63" i="8"/>
  <c r="AD63" i="8"/>
  <c r="AB275" i="8"/>
  <c r="AD275" i="8"/>
  <c r="AB235" i="8"/>
  <c r="AD235" i="8"/>
  <c r="AB270" i="8"/>
  <c r="AD270" i="8"/>
  <c r="AB257" i="8"/>
  <c r="AD257" i="8"/>
  <c r="AF259" i="8"/>
  <c r="AJ259" i="8" s="1"/>
  <c r="AD259" i="8"/>
  <c r="AB211" i="8"/>
  <c r="AD211" i="8"/>
  <c r="AB243" i="8"/>
  <c r="AD243" i="8"/>
  <c r="AB158" i="8"/>
  <c r="AD158" i="8"/>
  <c r="AB75" i="8"/>
  <c r="AD75" i="8"/>
  <c r="AB234" i="8"/>
  <c r="AD234" i="8"/>
  <c r="AF81" i="8"/>
  <c r="AI81" i="8" s="1"/>
  <c r="AD81" i="8"/>
  <c r="AB107" i="8"/>
  <c r="AD107" i="8"/>
  <c r="AF15" i="8"/>
  <c r="AI15" i="8" s="1"/>
  <c r="AD15" i="8"/>
  <c r="AE135" i="8"/>
  <c r="AF135" i="8" s="1"/>
  <c r="AI135" i="8" s="1"/>
  <c r="AD135" i="8"/>
  <c r="AB101" i="8"/>
  <c r="AD101" i="8"/>
  <c r="AE193" i="8"/>
  <c r="AF193" i="8" s="1"/>
  <c r="AJ193" i="8" s="1"/>
  <c r="AD193" i="8"/>
  <c r="AB47" i="8"/>
  <c r="AD47" i="8"/>
  <c r="AF159" i="8"/>
  <c r="AJ159" i="8" s="1"/>
  <c r="AD159" i="8"/>
  <c r="AB11" i="8"/>
  <c r="AD11" i="8"/>
  <c r="AE247" i="8"/>
  <c r="AF247" i="8" s="1"/>
  <c r="AJ247" i="8" s="1"/>
  <c r="AD247" i="8"/>
  <c r="AE289" i="8"/>
  <c r="AD289" i="8"/>
  <c r="AH315" i="8"/>
  <c r="AL315" i="8"/>
  <c r="AP315" i="8" s="1"/>
  <c r="AK315" i="8"/>
  <c r="AK324" i="8" s="1"/>
  <c r="AL181" i="8"/>
  <c r="AL211" i="8"/>
  <c r="AP211" i="8" s="1"/>
  <c r="AL123" i="8"/>
  <c r="AP123" i="8" s="1"/>
  <c r="AB137" i="8"/>
  <c r="AD137" i="8"/>
  <c r="AB226" i="8"/>
  <c r="AD226" i="8"/>
  <c r="AB186" i="8"/>
  <c r="AD186" i="8"/>
  <c r="AB73" i="8"/>
  <c r="AL73" i="8" s="1"/>
  <c r="AP73" i="8" s="1"/>
  <c r="AD73" i="8"/>
  <c r="AB95" i="8"/>
  <c r="AD95" i="8"/>
  <c r="AB55" i="8"/>
  <c r="AD55" i="8"/>
  <c r="AB261" i="8"/>
  <c r="AD261" i="8"/>
  <c r="AB146" i="8"/>
  <c r="AD146" i="8"/>
  <c r="AB113" i="8"/>
  <c r="AL113" i="8" s="1"/>
  <c r="AP113" i="8" s="1"/>
  <c r="AD113" i="8"/>
  <c r="AB241" i="8"/>
  <c r="AD241" i="8"/>
  <c r="AB274" i="8"/>
  <c r="AD274" i="8"/>
  <c r="AB131" i="8"/>
  <c r="AL131" i="8" s="1"/>
  <c r="AP131" i="8" s="1"/>
  <c r="AD131" i="8"/>
  <c r="AB293" i="8"/>
  <c r="AD293" i="8"/>
  <c r="AB195" i="8"/>
  <c r="AD195" i="8"/>
  <c r="AE284" i="8"/>
  <c r="AF284" i="8" s="1"/>
  <c r="AJ284" i="8" s="1"/>
  <c r="AD284" i="8"/>
  <c r="AF222" i="8"/>
  <c r="AJ222" i="8" s="1"/>
  <c r="AD222" i="8"/>
  <c r="AE245" i="8"/>
  <c r="AF245" i="8" s="1"/>
  <c r="AI245" i="8" s="1"/>
  <c r="AD245" i="8"/>
  <c r="AB71" i="8"/>
  <c r="AD71" i="8"/>
  <c r="AB249" i="8"/>
  <c r="AD249" i="8"/>
  <c r="AB147" i="8"/>
  <c r="AD147" i="8"/>
  <c r="AB115" i="8"/>
  <c r="AD115" i="8"/>
  <c r="AE197" i="8"/>
  <c r="AF197" i="8" s="1"/>
  <c r="AI197" i="8" s="1"/>
  <c r="AD197" i="8"/>
  <c r="AB273" i="8"/>
  <c r="AL273" i="8" s="1"/>
  <c r="AP273" i="8" s="1"/>
  <c r="AD273" i="8"/>
  <c r="AF231" i="8"/>
  <c r="AI231" i="8" s="1"/>
  <c r="AD231" i="8"/>
  <c r="AE282" i="8"/>
  <c r="AF282" i="8" s="1"/>
  <c r="AJ282" i="8" s="1"/>
  <c r="AD282" i="8"/>
  <c r="AF286" i="8"/>
  <c r="AI286" i="8" s="1"/>
  <c r="AD286" i="8"/>
  <c r="AB213" i="8"/>
  <c r="AD213" i="8"/>
  <c r="AF238" i="8"/>
  <c r="AI238" i="8" s="1"/>
  <c r="AD238" i="8"/>
  <c r="AF170" i="8"/>
  <c r="AJ170" i="8" s="1"/>
  <c r="AD170" i="8"/>
  <c r="AE280" i="8"/>
  <c r="AD280" i="8"/>
  <c r="AB166" i="8"/>
  <c r="AD166" i="8"/>
  <c r="AB111" i="8"/>
  <c r="AD111" i="8"/>
  <c r="AE109" i="8"/>
  <c r="AF109" i="8" s="1"/>
  <c r="AI109" i="8" s="1"/>
  <c r="AD109" i="8"/>
  <c r="AE218" i="8"/>
  <c r="AF218" i="8" s="1"/>
  <c r="AH218" i="8" s="1"/>
  <c r="AD218" i="8"/>
  <c r="AA320" i="11"/>
  <c r="AE8" i="11"/>
  <c r="AD320" i="11"/>
  <c r="AC320" i="11"/>
  <c r="AI139" i="9"/>
  <c r="AH93" i="9"/>
  <c r="AH296" i="9"/>
  <c r="AH73" i="9"/>
  <c r="AH282" i="9"/>
  <c r="AL44" i="9"/>
  <c r="AP44" i="9" s="1"/>
  <c r="AL34" i="9"/>
  <c r="AI31" i="8"/>
  <c r="AL31" i="8"/>
  <c r="AH31" i="8"/>
  <c r="AL193" i="8"/>
  <c r="AF167" i="8"/>
  <c r="AH167" i="8" s="1"/>
  <c r="AE31" i="8"/>
  <c r="AE290" i="8"/>
  <c r="AF290" i="8"/>
  <c r="AL290" i="8" s="1"/>
  <c r="AP290" i="8" s="1"/>
  <c r="AL88" i="8"/>
  <c r="AH193" i="8"/>
  <c r="AF291" i="8"/>
  <c r="AL291" i="8" s="1"/>
  <c r="AF107" i="8"/>
  <c r="AL107" i="8" s="1"/>
  <c r="AP107" i="8" s="1"/>
  <c r="AH120" i="8"/>
  <c r="AL102" i="8"/>
  <c r="AF201" i="8"/>
  <c r="AH201" i="8" s="1"/>
  <c r="AE101" i="8"/>
  <c r="AF101" i="8" s="1"/>
  <c r="AL101" i="8" s="1"/>
  <c r="AP101" i="8" s="1"/>
  <c r="AF47" i="8"/>
  <c r="AL47" i="8" s="1"/>
  <c r="AP47" i="8" s="1"/>
  <c r="AF27" i="8"/>
  <c r="AL27" i="8" s="1"/>
  <c r="AL23" i="8"/>
  <c r="AP23" i="8" s="1"/>
  <c r="AH106" i="8"/>
  <c r="AH116" i="8"/>
  <c r="AE249" i="8"/>
  <c r="AF249" i="8" s="1"/>
  <c r="AH249" i="8" s="1"/>
  <c r="AF141" i="8"/>
  <c r="AL141" i="8" s="1"/>
  <c r="AP141" i="8" s="1"/>
  <c r="AE67" i="8"/>
  <c r="AF67" i="8" s="1"/>
  <c r="AH67" i="8" s="1"/>
  <c r="AF93" i="8"/>
  <c r="AL93" i="8" s="1"/>
  <c r="AP93" i="8" s="1"/>
  <c r="AE115" i="8"/>
  <c r="AF115" i="8" s="1"/>
  <c r="AL108" i="8"/>
  <c r="AL72" i="8"/>
  <c r="AP72" i="8" s="1"/>
  <c r="AF242" i="8"/>
  <c r="AH242" i="8" s="1"/>
  <c r="AE267" i="8"/>
  <c r="AF267" i="8"/>
  <c r="AL267" i="8" s="1"/>
  <c r="AP267" i="8" s="1"/>
  <c r="AF166" i="8"/>
  <c r="AH166" i="8" s="1"/>
  <c r="AF275" i="8"/>
  <c r="AL275" i="8" s="1"/>
  <c r="AP275" i="8" s="1"/>
  <c r="AF280" i="8"/>
  <c r="AJ280" i="8" s="1"/>
  <c r="AE190" i="8"/>
  <c r="AF146" i="8"/>
  <c r="AH146" i="8" s="1"/>
  <c r="AF285" i="8"/>
  <c r="AL285" i="8" s="1"/>
  <c r="AP285" i="8" s="1"/>
  <c r="AF261" i="8"/>
  <c r="AH261" i="8" s="1"/>
  <c r="AF213" i="8"/>
  <c r="AL213" i="8" s="1"/>
  <c r="AF190" i="8"/>
  <c r="AL190" i="8" s="1"/>
  <c r="AP190" i="8" s="1"/>
  <c r="AF138" i="8"/>
  <c r="AL138" i="8" s="1"/>
  <c r="AF229" i="8"/>
  <c r="AH229" i="8" s="1"/>
  <c r="AE95" i="8"/>
  <c r="AF95" i="8" s="1"/>
  <c r="AH95" i="8" s="1"/>
  <c r="AJ103" i="8"/>
  <c r="AH103" i="8"/>
  <c r="AL103" i="8"/>
  <c r="AH50" i="8"/>
  <c r="AE213" i="8"/>
  <c r="AF277" i="8"/>
  <c r="AL277" i="8" s="1"/>
  <c r="AF65" i="8"/>
  <c r="AL65" i="8" s="1"/>
  <c r="AP65" i="8" s="1"/>
  <c r="AL28" i="8"/>
  <c r="AP28" i="8" s="1"/>
  <c r="AE235" i="8"/>
  <c r="AF235" i="8" s="1"/>
  <c r="AH235" i="8" s="1"/>
  <c r="AE179" i="8"/>
  <c r="AE257" i="8"/>
  <c r="AF257" i="8" s="1"/>
  <c r="AH257" i="8" s="1"/>
  <c r="AF270" i="8"/>
  <c r="AH270" i="8" s="1"/>
  <c r="AF179" i="8"/>
  <c r="AL179" i="8" s="1"/>
  <c r="AE125" i="8"/>
  <c r="AF125" i="8" s="1"/>
  <c r="AL125" i="8" s="1"/>
  <c r="AP125" i="8" s="1"/>
  <c r="AL96" i="8"/>
  <c r="AP96" i="8" s="1"/>
  <c r="AE147" i="8"/>
  <c r="AF147" i="8" s="1"/>
  <c r="AH147" i="8" s="1"/>
  <c r="AE237" i="8"/>
  <c r="AE55" i="8"/>
  <c r="AF55" i="8" s="1"/>
  <c r="AL55" i="8" s="1"/>
  <c r="AP55" i="8" s="1"/>
  <c r="AL158" i="8"/>
  <c r="AP158" i="8" s="1"/>
  <c r="AF71" i="8"/>
  <c r="AL71" i="8" s="1"/>
  <c r="AP71" i="8" s="1"/>
  <c r="AE195" i="8"/>
  <c r="AE63" i="8"/>
  <c r="AE134" i="8"/>
  <c r="AH40" i="8"/>
  <c r="AF195" i="8"/>
  <c r="AL195" i="8" s="1"/>
  <c r="AP195" i="8" s="1"/>
  <c r="AF163" i="8"/>
  <c r="AL163" i="8" s="1"/>
  <c r="AP163" i="8" s="1"/>
  <c r="AF183" i="8"/>
  <c r="AL183" i="8" s="1"/>
  <c r="AP183" i="8" s="1"/>
  <c r="AE241" i="8"/>
  <c r="AE255" i="8"/>
  <c r="AF237" i="8"/>
  <c r="AL237" i="8" s="1"/>
  <c r="AP237" i="8" s="1"/>
  <c r="AF63" i="8"/>
  <c r="AL63" i="8" s="1"/>
  <c r="AP63" i="8" s="1"/>
  <c r="AF265" i="8"/>
  <c r="AH265" i="8" s="1"/>
  <c r="AL91" i="8"/>
  <c r="AP91" i="8" s="1"/>
  <c r="AF255" i="8"/>
  <c r="AH255" i="8" s="1"/>
  <c r="AE275" i="8"/>
  <c r="AE274" i="8"/>
  <c r="AF274" i="8" s="1"/>
  <c r="AH274" i="8" s="1"/>
  <c r="AE203" i="8"/>
  <c r="AF203" i="8" s="1"/>
  <c r="AH203" i="8" s="1"/>
  <c r="AF153" i="8"/>
  <c r="AH153" i="8" s="1"/>
  <c r="AE185" i="8"/>
  <c r="AF185" i="8" s="1"/>
  <c r="AH185" i="8" s="1"/>
  <c r="AE263" i="8"/>
  <c r="AF263" i="8" s="1"/>
  <c r="AH263" i="8" s="1"/>
  <c r="AE278" i="8"/>
  <c r="AF278" i="8" s="1"/>
  <c r="AL278" i="8" s="1"/>
  <c r="AP278" i="8" s="1"/>
  <c r="AE7" i="8"/>
  <c r="AF7" i="8" s="1"/>
  <c r="AH7" i="8" s="1"/>
  <c r="AH69" i="8"/>
  <c r="AH25" i="8"/>
  <c r="AH5" i="8"/>
  <c r="AH99" i="8"/>
  <c r="AF253" i="8"/>
  <c r="AH253" i="8" s="1"/>
  <c r="AE253" i="8"/>
  <c r="AE121" i="8"/>
  <c r="AE265" i="8"/>
  <c r="AF134" i="8"/>
  <c r="AL134" i="8" s="1"/>
  <c r="AP134" i="8" s="1"/>
  <c r="AE250" i="8"/>
  <c r="AF250" i="8" s="1"/>
  <c r="AL250" i="8" s="1"/>
  <c r="AE59" i="8"/>
  <c r="AF59" i="8" s="1"/>
  <c r="AH59" i="8" s="1"/>
  <c r="AE142" i="8"/>
  <c r="AF142" i="8" s="1"/>
  <c r="AL142" i="8" s="1"/>
  <c r="AP142" i="8" s="1"/>
  <c r="AF241" i="8"/>
  <c r="AL241" i="8" s="1"/>
  <c r="AP241" i="8" s="1"/>
  <c r="AE226" i="8"/>
  <c r="AH98" i="8"/>
  <c r="AL35" i="8"/>
  <c r="AP35" i="8" s="1"/>
  <c r="AF271" i="8"/>
  <c r="AH271" i="8" s="1"/>
  <c r="AH132" i="8"/>
  <c r="AL39" i="8"/>
  <c r="AP39" i="8" s="1"/>
  <c r="AH39" i="8"/>
  <c r="AE198" i="8"/>
  <c r="AF198" i="8"/>
  <c r="AL198" i="8" s="1"/>
  <c r="AP198" i="8" s="1"/>
  <c r="AL31" i="9"/>
  <c r="AH224" i="9"/>
  <c r="AL230" i="9"/>
  <c r="AL217" i="9"/>
  <c r="AP217" i="9" s="1"/>
  <c r="AL282" i="9"/>
  <c r="AH236" i="9"/>
  <c r="AL61" i="9"/>
  <c r="AP61" i="9" s="1"/>
  <c r="AI217" i="9"/>
  <c r="AI236" i="9"/>
  <c r="AH63" i="9"/>
  <c r="AL19" i="9"/>
  <c r="AL253" i="9"/>
  <c r="AP253" i="9" s="1"/>
  <c r="AF287" i="8"/>
  <c r="AH287" i="8" s="1"/>
  <c r="AF137" i="8"/>
  <c r="AL137" i="8" s="1"/>
  <c r="AP137" i="8" s="1"/>
  <c r="AF165" i="8"/>
  <c r="AL165" i="8" s="1"/>
  <c r="AP165" i="8" s="1"/>
  <c r="AH27" i="8"/>
  <c r="AL127" i="8"/>
  <c r="AP127" i="8" s="1"/>
  <c r="AE43" i="8"/>
  <c r="AF43" i="8" s="1"/>
  <c r="AF129" i="8"/>
  <c r="AL129" i="8" s="1"/>
  <c r="AP129" i="8" s="1"/>
  <c r="AE287" i="8"/>
  <c r="AF19" i="8"/>
  <c r="AH19" i="8" s="1"/>
  <c r="AL89" i="8"/>
  <c r="AP89" i="8" s="1"/>
  <c r="AL11" i="8"/>
  <c r="AP11" i="8" s="1"/>
  <c r="AH89" i="8"/>
  <c r="AL20" i="8"/>
  <c r="AP20" i="8" s="1"/>
  <c r="AH91" i="8"/>
  <c r="AH109" i="8"/>
  <c r="AL216" i="8"/>
  <c r="AP216" i="8" s="1"/>
  <c r="AH202" i="8"/>
  <c r="AF226" i="8"/>
  <c r="AL226" i="8" s="1"/>
  <c r="AP226" i="8" s="1"/>
  <c r="AF233" i="8"/>
  <c r="AL233" i="8" s="1"/>
  <c r="AP233" i="8" s="1"/>
  <c r="AF105" i="8"/>
  <c r="AH105" i="8" s="1"/>
  <c r="AF97" i="8"/>
  <c r="AH97" i="8" s="1"/>
  <c r="AA324" i="8"/>
  <c r="AB324" i="8"/>
  <c r="AL180" i="9"/>
  <c r="AP180" i="9" s="1"/>
  <c r="AH180" i="9"/>
  <c r="AL185" i="9"/>
  <c r="AP185" i="9" s="1"/>
  <c r="AL79" i="9"/>
  <c r="AP79" i="9" s="1"/>
  <c r="AL304" i="9"/>
  <c r="AP304" i="9" s="1"/>
  <c r="AH183" i="9"/>
  <c r="AK296" i="9"/>
  <c r="AH256" i="9"/>
  <c r="AH57" i="9"/>
  <c r="AL266" i="9"/>
  <c r="AP266" i="9" s="1"/>
  <c r="AH61" i="9"/>
  <c r="AF121" i="8"/>
  <c r="AF145" i="8"/>
  <c r="AL145" i="8" s="1"/>
  <c r="AP145" i="8" s="1"/>
  <c r="AF186" i="8"/>
  <c r="AL186" i="8" s="1"/>
  <c r="AP186" i="8" s="1"/>
  <c r="AE233" i="8"/>
  <c r="AI25" i="8"/>
  <c r="AH77" i="8"/>
  <c r="AL251" i="8"/>
  <c r="AP251" i="8" s="1"/>
  <c r="AL83" i="8"/>
  <c r="AP83" i="8" s="1"/>
  <c r="AL214" i="8"/>
  <c r="AP214" i="8" s="1"/>
  <c r="AL25" i="8"/>
  <c r="AP25" i="8" s="1"/>
  <c r="AL99" i="8"/>
  <c r="AP99" i="8" s="1"/>
  <c r="AL189" i="8"/>
  <c r="AP189" i="8" s="1"/>
  <c r="AH173" i="8"/>
  <c r="AE79" i="8"/>
  <c r="AF79" i="8" s="1"/>
  <c r="AH73" i="8"/>
  <c r="AH35" i="8"/>
  <c r="AF169" i="8"/>
  <c r="AH169" i="8" s="1"/>
  <c r="AL81" i="8"/>
  <c r="AP81" i="8" s="1"/>
  <c r="AL281" i="8"/>
  <c r="AP281" i="8" s="1"/>
  <c r="AF227" i="8"/>
  <c r="AH227" i="8" s="1"/>
  <c r="AF187" i="8"/>
  <c r="AL187" i="8" s="1"/>
  <c r="AP187" i="8" s="1"/>
  <c r="AH81" i="8"/>
  <c r="AH281" i="8"/>
  <c r="AE169" i="8"/>
  <c r="AJ155" i="8"/>
  <c r="AL155" i="8"/>
  <c r="AP155" i="8" s="1"/>
  <c r="AL87" i="8"/>
  <c r="AP87" i="8" s="1"/>
  <c r="AH155" i="8"/>
  <c r="AH87" i="8"/>
  <c r="AL74" i="9"/>
  <c r="AP74" i="9" s="1"/>
  <c r="AJ74" i="9"/>
  <c r="AH105" i="9"/>
  <c r="AI194" i="9"/>
  <c r="AI74" i="9"/>
  <c r="AH231" i="9"/>
  <c r="AK308" i="9"/>
  <c r="AH240" i="9"/>
  <c r="AK304" i="9"/>
  <c r="AH230" i="9"/>
  <c r="AH308" i="9"/>
  <c r="AK151" i="9"/>
  <c r="AL57" i="9"/>
  <c r="AH269" i="9"/>
  <c r="AL189" i="9"/>
  <c r="AP189" i="9" s="1"/>
  <c r="AH77" i="9"/>
  <c r="AH264" i="9"/>
  <c r="AL128" i="9"/>
  <c r="AL124" i="9"/>
  <c r="AP124" i="9" s="1"/>
  <c r="AK300" i="9"/>
  <c r="AL194" i="9"/>
  <c r="AP194" i="9" s="1"/>
  <c r="AL281" i="9"/>
  <c r="AH163" i="9"/>
  <c r="AH300" i="9"/>
  <c r="AL59" i="8"/>
  <c r="AP59" i="8" s="1"/>
  <c r="AL220" i="8"/>
  <c r="AP220" i="8" s="1"/>
  <c r="AL260" i="8"/>
  <c r="AP260" i="8" s="1"/>
  <c r="AL196" i="8"/>
  <c r="AP196" i="8" s="1"/>
  <c r="AH220" i="8"/>
  <c r="AH260" i="8"/>
  <c r="AH47" i="8"/>
  <c r="AL150" i="8"/>
  <c r="AP150" i="8" s="1"/>
  <c r="AL153" i="8"/>
  <c r="AP153" i="8" s="1"/>
  <c r="AH83" i="8"/>
  <c r="AH216" i="8"/>
  <c r="AH251" i="8"/>
  <c r="AL51" i="8"/>
  <c r="AP51" i="8" s="1"/>
  <c r="AL247" i="8"/>
  <c r="AP247" i="8" s="1"/>
  <c r="AL202" i="8"/>
  <c r="AP202" i="8" s="1"/>
  <c r="AH51" i="8"/>
  <c r="AH247" i="8"/>
  <c r="AL223" i="9"/>
  <c r="AH139" i="9"/>
  <c r="AL214" i="9"/>
  <c r="AP214" i="9" s="1"/>
  <c r="AH154" i="9"/>
  <c r="AK303" i="9"/>
  <c r="AH303" i="9"/>
  <c r="AL75" i="8"/>
  <c r="AP75" i="8" s="1"/>
  <c r="AL109" i="8"/>
  <c r="AP109" i="8" s="1"/>
  <c r="AH154" i="8"/>
  <c r="AL85" i="8"/>
  <c r="AP85" i="8" s="1"/>
  <c r="AL230" i="8"/>
  <c r="AP230" i="8" s="1"/>
  <c r="AL245" i="8"/>
  <c r="AP245" i="8" s="1"/>
  <c r="AL49" i="8"/>
  <c r="AP49" i="8" s="1"/>
  <c r="AH85" i="8"/>
  <c r="AH230" i="8"/>
  <c r="AH245" i="8"/>
  <c r="AH49" i="8"/>
  <c r="AL154" i="8"/>
  <c r="AP154" i="8" s="1"/>
  <c r="AJ49" i="8"/>
  <c r="AH290" i="9"/>
  <c r="AH265" i="9"/>
  <c r="AL233" i="9"/>
  <c r="AP233" i="9" s="1"/>
  <c r="AH110" i="9"/>
  <c r="AP99" i="9"/>
  <c r="AH245" i="9"/>
  <c r="AI215" i="9"/>
  <c r="AJ239" i="9"/>
  <c r="AP64" i="9"/>
  <c r="AP69" i="9"/>
  <c r="AP91" i="9"/>
  <c r="AP100" i="9"/>
  <c r="AP35" i="9"/>
  <c r="AP125" i="9"/>
  <c r="AP80" i="9"/>
  <c r="AP110" i="9"/>
  <c r="AP275" i="9"/>
  <c r="AP40" i="9"/>
  <c r="AP5" i="9"/>
  <c r="AP68" i="9"/>
  <c r="AP290" i="9"/>
  <c r="AP257" i="9"/>
  <c r="AP277" i="9"/>
  <c r="AP83" i="9"/>
  <c r="AP32" i="9"/>
  <c r="AP109" i="9"/>
  <c r="AP48" i="9"/>
  <c r="AP81" i="9"/>
  <c r="AP41" i="9"/>
  <c r="AP138" i="9"/>
  <c r="AP122" i="9"/>
  <c r="AP45" i="9"/>
  <c r="AP42" i="9"/>
  <c r="AP261" i="9"/>
  <c r="AP276" i="9"/>
  <c r="AP59" i="9"/>
  <c r="AP29" i="9"/>
  <c r="AP56" i="9"/>
  <c r="AP65" i="9"/>
  <c r="AP38" i="9"/>
  <c r="AP39" i="9"/>
  <c r="AP248" i="9"/>
  <c r="AP104" i="9"/>
  <c r="AP19" i="9"/>
  <c r="AP37" i="9"/>
  <c r="AP34" i="9"/>
  <c r="AP188" i="9"/>
  <c r="AP50" i="9"/>
  <c r="AP67" i="9"/>
  <c r="AP118" i="9"/>
  <c r="AP72" i="9"/>
  <c r="AP226" i="9"/>
  <c r="AP94" i="9"/>
  <c r="AP161" i="9"/>
  <c r="AP198" i="9"/>
  <c r="AP47" i="9"/>
  <c r="AP66" i="9"/>
  <c r="AP166" i="9"/>
  <c r="AP102" i="9"/>
  <c r="AP75" i="9"/>
  <c r="AP211" i="9"/>
  <c r="AP87" i="9"/>
  <c r="AP98" i="9"/>
  <c r="AP90" i="9"/>
  <c r="AP70" i="9"/>
  <c r="AP168" i="9"/>
  <c r="AP160" i="9"/>
  <c r="AP244" i="9"/>
  <c r="AL117" i="8"/>
  <c r="AP117" i="8" s="1"/>
  <c r="AI37" i="8"/>
  <c r="AL166" i="8"/>
  <c r="AP166" i="8" s="1"/>
  <c r="AL37" i="8"/>
  <c r="AP37" i="8" s="1"/>
  <c r="AJ37" i="8"/>
  <c r="AL256" i="8"/>
  <c r="AP256" i="8" s="1"/>
  <c r="AH123" i="8"/>
  <c r="AI223" i="9"/>
  <c r="AH138" i="9"/>
  <c r="AH293" i="9"/>
  <c r="AI191" i="9"/>
  <c r="AH255" i="9"/>
  <c r="AH219" i="9"/>
  <c r="AL274" i="9"/>
  <c r="AH157" i="9"/>
  <c r="AH115" i="9"/>
  <c r="AH284" i="9"/>
  <c r="AH198" i="9"/>
  <c r="AL260" i="9"/>
  <c r="AL192" i="9"/>
  <c r="AH143" i="9"/>
  <c r="AH144" i="9"/>
  <c r="AL208" i="9"/>
  <c r="AP208" i="9" s="1"/>
  <c r="AH125" i="9"/>
  <c r="AL287" i="9"/>
  <c r="AP287" i="9" s="1"/>
  <c r="AH201" i="9"/>
  <c r="AH122" i="9"/>
  <c r="AL245" i="9"/>
  <c r="AP245" i="9" s="1"/>
  <c r="AH215" i="9"/>
  <c r="AL144" i="9"/>
  <c r="AP144" i="9" s="1"/>
  <c r="AH208" i="9"/>
  <c r="AH225" i="9"/>
  <c r="AI207" i="9"/>
  <c r="AL239" i="9"/>
  <c r="AP239" i="9" s="1"/>
  <c r="AH257" i="9"/>
  <c r="AH270" i="9"/>
  <c r="AH277" i="9"/>
  <c r="AL191" i="9"/>
  <c r="AI197" i="9"/>
  <c r="AL165" i="9"/>
  <c r="AH158" i="9"/>
  <c r="AH279" i="9"/>
  <c r="AL227" i="9"/>
  <c r="AH112" i="9"/>
  <c r="AL142" i="9"/>
  <c r="AJ220" i="9"/>
  <c r="AH263" i="9"/>
  <c r="AL283" i="9"/>
  <c r="AL140" i="9"/>
  <c r="AP140" i="9" s="1"/>
  <c r="AH291" i="9"/>
  <c r="AL116" i="9"/>
  <c r="AP116" i="9" s="1"/>
  <c r="AH234" i="9"/>
  <c r="AH129" i="9"/>
  <c r="AH189" i="9"/>
  <c r="AH227" i="9"/>
  <c r="AH281" i="9"/>
  <c r="AL222" i="9"/>
  <c r="AP222" i="9" s="1"/>
  <c r="AH220" i="9"/>
  <c r="AJ283" i="9"/>
  <c r="AH232" i="9"/>
  <c r="AH160" i="9"/>
  <c r="AL203" i="9"/>
  <c r="AH168" i="9"/>
  <c r="AL232" i="9"/>
  <c r="AP232" i="9" s="1"/>
  <c r="AJ204" i="9"/>
  <c r="AH252" i="9"/>
  <c r="AH244" i="9"/>
  <c r="AH267" i="9"/>
  <c r="AH294" i="9"/>
  <c r="AJ159" i="9"/>
  <c r="AH159" i="9"/>
  <c r="AL284" i="9"/>
  <c r="AJ260" i="9"/>
  <c r="AH237" i="9"/>
  <c r="AH209" i="9"/>
  <c r="AH259" i="9"/>
  <c r="AI210" i="9"/>
  <c r="AL175" i="9"/>
  <c r="AP175" i="9" s="1"/>
  <c r="AL146" i="9"/>
  <c r="AH221" i="9"/>
  <c r="AL157" i="9"/>
  <c r="AL221" i="9"/>
  <c r="AP221" i="9" s="1"/>
  <c r="AI127" i="9"/>
  <c r="AH150" i="9"/>
  <c r="AH254" i="9"/>
  <c r="AL202" i="9"/>
  <c r="AI221" i="9"/>
  <c r="AH161" i="9"/>
  <c r="AH226" i="9"/>
  <c r="AH188" i="9"/>
  <c r="AL150" i="9"/>
  <c r="AJ285" i="9"/>
  <c r="AL141" i="9"/>
  <c r="AP141" i="9" s="1"/>
  <c r="AH285" i="9"/>
  <c r="AL207" i="9"/>
  <c r="AL164" i="9"/>
  <c r="AP164" i="9" s="1"/>
  <c r="AL154" i="9"/>
  <c r="AP154" i="9" s="1"/>
  <c r="AJ173" i="9"/>
  <c r="AL280" i="9"/>
  <c r="AH286" i="9"/>
  <c r="AH173" i="9"/>
  <c r="AH195" i="9"/>
  <c r="AL132" i="9"/>
  <c r="AP132" i="9" s="1"/>
  <c r="AH210" i="9"/>
  <c r="AL250" i="9"/>
  <c r="AH276" i="9"/>
  <c r="AI152" i="9"/>
  <c r="AH218" i="9"/>
  <c r="AL143" i="9"/>
  <c r="AP143" i="9" s="1"/>
  <c r="AH192" i="9"/>
  <c r="AL242" i="9"/>
  <c r="AL259" i="9"/>
  <c r="AL286" i="9"/>
  <c r="AI262" i="9"/>
  <c r="AL190" i="9"/>
  <c r="AP190" i="9" s="1"/>
  <c r="AH212" i="9"/>
  <c r="AH155" i="9"/>
  <c r="AH148" i="9"/>
  <c r="AH137" i="9"/>
  <c r="AL219" i="9"/>
  <c r="AP219" i="9" s="1"/>
  <c r="AL206" i="9"/>
  <c r="AP206" i="9" s="1"/>
  <c r="AJ247" i="9"/>
  <c r="AI164" i="9"/>
  <c r="AH273" i="9"/>
  <c r="AL126" i="9"/>
  <c r="AL251" i="9"/>
  <c r="AL262" i="9"/>
  <c r="AH238" i="9"/>
  <c r="AH202" i="9"/>
  <c r="AL155" i="9"/>
  <c r="AL218" i="9"/>
  <c r="AP218" i="9" s="1"/>
  <c r="AJ172" i="9"/>
  <c r="AH166" i="9"/>
  <c r="AL148" i="9"/>
  <c r="AP148" i="9" s="1"/>
  <c r="AH261" i="9"/>
  <c r="AH206" i="9"/>
  <c r="AL135" i="9"/>
  <c r="AH152" i="9"/>
  <c r="AL238" i="9"/>
  <c r="AJ175" i="9"/>
  <c r="AL111" i="9"/>
  <c r="AJ156" i="9"/>
  <c r="AH211" i="9"/>
  <c r="AI218" i="9"/>
  <c r="AJ126" i="9"/>
  <c r="AH172" i="9"/>
  <c r="AL197" i="9"/>
  <c r="AP197" i="9" s="1"/>
  <c r="AL196" i="9"/>
  <c r="AH278" i="9"/>
  <c r="AL152" i="9"/>
  <c r="AI156" i="9"/>
  <c r="AH275" i="9"/>
  <c r="AJ100" i="8"/>
  <c r="AH150" i="8"/>
  <c r="AH113" i="8"/>
  <c r="AL15" i="8"/>
  <c r="AP15" i="8" s="1"/>
  <c r="AH205" i="8"/>
  <c r="AH15" i="8"/>
  <c r="AH117" i="8"/>
  <c r="AL208" i="8"/>
  <c r="AP208" i="8" s="1"/>
  <c r="AL170" i="8"/>
  <c r="AP170" i="8" s="1"/>
  <c r="AH48" i="8"/>
  <c r="AL48" i="8"/>
  <c r="AP48" i="8" s="1"/>
  <c r="AJ157" i="8"/>
  <c r="AH157" i="8"/>
  <c r="AL157" i="8"/>
  <c r="AP157" i="8" s="1"/>
  <c r="AL269" i="8"/>
  <c r="AP269" i="8" s="1"/>
  <c r="AH269" i="8"/>
  <c r="AL111" i="8"/>
  <c r="AP111" i="8" s="1"/>
  <c r="AH111" i="8"/>
  <c r="AL239" i="8"/>
  <c r="AP239" i="8" s="1"/>
  <c r="AH65" i="8"/>
  <c r="AH239" i="8"/>
  <c r="AH82" i="8"/>
  <c r="AH127" i="8"/>
  <c r="AH189" i="8"/>
  <c r="AH156" i="8"/>
  <c r="AL133" i="8"/>
  <c r="AP133" i="8" s="1"/>
  <c r="AH207" i="8"/>
  <c r="AH200" i="8"/>
  <c r="AL149" i="8"/>
  <c r="AP149" i="8" s="1"/>
  <c r="AL207" i="8"/>
  <c r="AP207" i="8" s="1"/>
  <c r="AL173" i="8"/>
  <c r="AP173" i="8" s="1"/>
  <c r="AL205" i="8"/>
  <c r="AP205" i="8" s="1"/>
  <c r="AL176" i="8"/>
  <c r="AP176" i="8" s="1"/>
  <c r="AH264" i="8"/>
  <c r="AL254" i="8"/>
  <c r="AP254" i="8" s="1"/>
  <c r="AH222" i="8"/>
  <c r="AH70" i="8"/>
  <c r="AH211" i="8"/>
  <c r="AH171" i="8"/>
  <c r="AH224" i="8"/>
  <c r="AH292" i="8"/>
  <c r="AH139" i="8"/>
  <c r="AL144" i="8"/>
  <c r="AP144" i="8" s="1"/>
  <c r="AH236" i="8"/>
  <c r="AL219" i="8"/>
  <c r="AP219" i="8" s="1"/>
  <c r="AH191" i="8"/>
  <c r="AH168" i="8"/>
  <c r="AL222" i="8"/>
  <c r="AP222" i="8" s="1"/>
  <c r="AL212" i="8"/>
  <c r="AP212" i="8" s="1"/>
  <c r="AL152" i="8"/>
  <c r="AP152" i="8" s="1"/>
  <c r="AH107" i="8"/>
  <c r="AH10" i="8"/>
  <c r="AL178" i="8"/>
  <c r="AP178" i="8" s="1"/>
  <c r="AH212" i="8"/>
  <c r="AL288" i="8"/>
  <c r="AP288" i="8" s="1"/>
  <c r="AH246" i="8"/>
  <c r="AH118" i="9"/>
  <c r="AH174" i="9"/>
  <c r="AL153" i="9"/>
  <c r="AH170" i="9"/>
  <c r="AL254" i="9"/>
  <c r="AL243" i="9"/>
  <c r="AL54" i="9"/>
  <c r="AH228" i="9"/>
  <c r="AH167" i="9"/>
  <c r="AJ193" i="9"/>
  <c r="AH205" i="9"/>
  <c r="AH241" i="9"/>
  <c r="AI222" i="9"/>
  <c r="AL170" i="9"/>
  <c r="AP170" i="9" s="1"/>
  <c r="AH120" i="9"/>
  <c r="AI251" i="9"/>
  <c r="AH162" i="9"/>
  <c r="AL292" i="9"/>
  <c r="AJ222" i="9"/>
  <c r="AH119" i="9"/>
  <c r="AL162" i="9"/>
  <c r="AL193" i="9"/>
  <c r="AL136" i="9"/>
  <c r="AL131" i="9"/>
  <c r="AP131" i="9" s="1"/>
  <c r="AI200" i="9"/>
  <c r="AH54" i="9"/>
  <c r="AL10" i="9"/>
  <c r="AL249" i="9"/>
  <c r="AL271" i="9"/>
  <c r="AL171" i="9"/>
  <c r="AP171" i="9" s="1"/>
  <c r="AJ171" i="9"/>
  <c r="AL199" i="9"/>
  <c r="AP199" i="9" s="1"/>
  <c r="AL204" i="9"/>
  <c r="AL174" i="9"/>
  <c r="AP174" i="9" s="1"/>
  <c r="AL169" i="9"/>
  <c r="AP169" i="9" s="1"/>
  <c r="AH213" i="9"/>
  <c r="AI212" i="9"/>
  <c r="AI135" i="9"/>
  <c r="AH130" i="9"/>
  <c r="AH248" i="9"/>
  <c r="AH199" i="9"/>
  <c r="AH113" i="9"/>
  <c r="AL200" i="9"/>
  <c r="AP200" i="9" s="1"/>
  <c r="AH114" i="9"/>
  <c r="AL147" i="9"/>
  <c r="AL247" i="9"/>
  <c r="AH76" i="9"/>
  <c r="AJ76" i="9"/>
  <c r="AL76" i="9"/>
  <c r="AP76" i="9" s="1"/>
  <c r="AH149" i="9"/>
  <c r="AL149" i="9"/>
  <c r="AP149" i="9" s="1"/>
  <c r="AL13" i="9"/>
  <c r="AL9" i="9"/>
  <c r="AH156" i="9"/>
  <c r="AH171" i="9"/>
  <c r="AH127" i="9"/>
  <c r="AL28" i="9"/>
  <c r="AP28" i="9" s="1"/>
  <c r="AB328" i="9"/>
  <c r="AL14" i="9"/>
  <c r="AL6" i="9"/>
  <c r="AL22" i="9"/>
  <c r="AL18" i="9"/>
  <c r="AP18" i="9" s="1"/>
  <c r="AL26" i="9"/>
  <c r="AP26" i="9" s="1"/>
  <c r="AL12" i="9"/>
  <c r="AP12" i="9" s="1"/>
  <c r="AL55" i="9"/>
  <c r="AP55" i="9" s="1"/>
  <c r="AL205" i="9"/>
  <c r="AP205" i="9" s="1"/>
  <c r="AL16" i="9"/>
  <c r="AP16" i="9" s="1"/>
  <c r="AH21" i="9"/>
  <c r="AI21" i="9"/>
  <c r="AL8" i="9"/>
  <c r="AP8" i="9" s="1"/>
  <c r="AH22" i="9"/>
  <c r="AI22" i="9"/>
  <c r="AL24" i="9"/>
  <c r="AH12" i="9"/>
  <c r="AI12" i="9"/>
  <c r="AL15" i="9"/>
  <c r="AH15" i="9"/>
  <c r="AI15" i="9"/>
  <c r="AL27" i="9"/>
  <c r="AP27" i="9" s="1"/>
  <c r="AH25" i="9"/>
  <c r="AJ25" i="9"/>
  <c r="AI25" i="9"/>
  <c r="AL17" i="9"/>
  <c r="AP17" i="9" s="1"/>
  <c r="AL11" i="9"/>
  <c r="AP11" i="9" s="1"/>
  <c r="AL7" i="9"/>
  <c r="AL20" i="9"/>
  <c r="AL117" i="9"/>
  <c r="AP117" i="9" s="1"/>
  <c r="AH117" i="9"/>
  <c r="AL133" i="9"/>
  <c r="AP133" i="9" s="1"/>
  <c r="AH133" i="9"/>
  <c r="AL25" i="9"/>
  <c r="AP25" i="9" s="1"/>
  <c r="AL21" i="9"/>
  <c r="AP163" i="9"/>
  <c r="AP181" i="9"/>
  <c r="AP237" i="9"/>
  <c r="AP114" i="9"/>
  <c r="AH123" i="9"/>
  <c r="AF328" i="9"/>
  <c r="AF329" i="9" s="1"/>
  <c r="AF330" i="9" s="1"/>
  <c r="AP120" i="9"/>
  <c r="AP115" i="9"/>
  <c r="AP294" i="9"/>
  <c r="AP123" i="9"/>
  <c r="AP212" i="9"/>
  <c r="AP255" i="9"/>
  <c r="AH134" i="9"/>
  <c r="AL134" i="9"/>
  <c r="AP301" i="9"/>
  <c r="AP182" i="9"/>
  <c r="AP210" i="9"/>
  <c r="AP291" i="9"/>
  <c r="AP201" i="9"/>
  <c r="AP128" i="9"/>
  <c r="AP263" i="9"/>
  <c r="AP31" i="9"/>
  <c r="AP33" i="9"/>
  <c r="AP215" i="9"/>
  <c r="AH246" i="9"/>
  <c r="AP49" i="9"/>
  <c r="AP225" i="9"/>
  <c r="AP220" i="9"/>
  <c r="AP231" i="9"/>
  <c r="AP176" i="9"/>
  <c r="AP112" i="9"/>
  <c r="AP137" i="9"/>
  <c r="AP97" i="9"/>
  <c r="AP113" i="9"/>
  <c r="AP307" i="9"/>
  <c r="AP298" i="9"/>
  <c r="AP288" i="9"/>
  <c r="AP108" i="9"/>
  <c r="AP127" i="9"/>
  <c r="AH121" i="9"/>
  <c r="AP236" i="9"/>
  <c r="AP234" i="9"/>
  <c r="AP305" i="9"/>
  <c r="AP247" i="9"/>
  <c r="AP303" i="9"/>
  <c r="AP279" i="9"/>
  <c r="AP230" i="9"/>
  <c r="AP209" i="9"/>
  <c r="AP302" i="9"/>
  <c r="AP297" i="9"/>
  <c r="AP57" i="9"/>
  <c r="AP265" i="9"/>
  <c r="AP158" i="9"/>
  <c r="AP129" i="9"/>
  <c r="AH235" i="9"/>
  <c r="AP178" i="9"/>
  <c r="AP95" i="9"/>
  <c r="AP252" i="9"/>
  <c r="AP223" i="9"/>
  <c r="AP139" i="9"/>
  <c r="AP179" i="9"/>
  <c r="AP156" i="9"/>
  <c r="AP258" i="9"/>
  <c r="AP281" i="9"/>
  <c r="AP187" i="9"/>
  <c r="AP229" i="9"/>
  <c r="AL235" i="9"/>
  <c r="AL246" i="9"/>
  <c r="AP273" i="9"/>
  <c r="AP167" i="9"/>
  <c r="AP106" i="9"/>
  <c r="AP173" i="9"/>
  <c r="AP285" i="9"/>
  <c r="AP293" i="9"/>
  <c r="AP306" i="9"/>
  <c r="AP300" i="9"/>
  <c r="AP295" i="9"/>
  <c r="AP121" i="9"/>
  <c r="AP159" i="9"/>
  <c r="AP186" i="9"/>
  <c r="AP289" i="9"/>
  <c r="AP282" i="9"/>
  <c r="AP172" i="9"/>
  <c r="AP53" i="9"/>
  <c r="AP216" i="9"/>
  <c r="AP177" i="9"/>
  <c r="AP296" i="9"/>
  <c r="AP268" i="9"/>
  <c r="AP46" i="9"/>
  <c r="AP299" i="9"/>
  <c r="AL215" i="8"/>
  <c r="AP215" i="8" s="1"/>
  <c r="AH213" i="8"/>
  <c r="AL135" i="8"/>
  <c r="AP135" i="8" s="1"/>
  <c r="AL206" i="8"/>
  <c r="AP206" i="8" s="1"/>
  <c r="AL18" i="8"/>
  <c r="AP18" i="8" s="1"/>
  <c r="AL171" i="8"/>
  <c r="AP171" i="8" s="1"/>
  <c r="AH204" i="8"/>
  <c r="AL209" i="8"/>
  <c r="AP209" i="8" s="1"/>
  <c r="AH152" i="8"/>
  <c r="AL191" i="8"/>
  <c r="AP191" i="8" s="1"/>
  <c r="AH288" i="8"/>
  <c r="AL148" i="8"/>
  <c r="AP148" i="8" s="1"/>
  <c r="AI222" i="8"/>
  <c r="AH161" i="8"/>
  <c r="AL32" i="8"/>
  <c r="AP32" i="8" s="1"/>
  <c r="AL13" i="8"/>
  <c r="AP13" i="8" s="1"/>
  <c r="AH148" i="8"/>
  <c r="AL294" i="8"/>
  <c r="AP294" i="8" s="1"/>
  <c r="AL172" i="8"/>
  <c r="AP172" i="8" s="1"/>
  <c r="AH32" i="8"/>
  <c r="AL147" i="8"/>
  <c r="AP147" i="8" s="1"/>
  <c r="AL283" i="8"/>
  <c r="AP283" i="8" s="1"/>
  <c r="AH178" i="8"/>
  <c r="AH172" i="8"/>
  <c r="AL201" i="8"/>
  <c r="AP201" i="8" s="1"/>
  <c r="AH170" i="8"/>
  <c r="AL257" i="8"/>
  <c r="AP257" i="8" s="1"/>
  <c r="AL203" i="8"/>
  <c r="AP203" i="8" s="1"/>
  <c r="AH135" i="8"/>
  <c r="AL223" i="8"/>
  <c r="AP223" i="8" s="1"/>
  <c r="AL249" i="8"/>
  <c r="AP249" i="8" s="1"/>
  <c r="AP5" i="8"/>
  <c r="AH225" i="8"/>
  <c r="AH179" i="8"/>
  <c r="AH291" i="8"/>
  <c r="AH133" i="8"/>
  <c r="AL268" i="8"/>
  <c r="AP268" i="8" s="1"/>
  <c r="AH254" i="8"/>
  <c r="AH248" i="8"/>
  <c r="AL143" i="8"/>
  <c r="AP143" i="8" s="1"/>
  <c r="AL100" i="8"/>
  <c r="AP100" i="8" s="1"/>
  <c r="AH290" i="8"/>
  <c r="AH267" i="8"/>
  <c r="AH188" i="8"/>
  <c r="AH143" i="8"/>
  <c r="AH214" i="8"/>
  <c r="AH44" i="8"/>
  <c r="AH195" i="8"/>
  <c r="AL200" i="8"/>
  <c r="AP200" i="8" s="1"/>
  <c r="AL156" i="8"/>
  <c r="AP156" i="8" s="1"/>
  <c r="AH273" i="8"/>
  <c r="AL180" i="8"/>
  <c r="AP180" i="8" s="1"/>
  <c r="AH144" i="8"/>
  <c r="AL238" i="8"/>
  <c r="AP238" i="8" s="1"/>
  <c r="AH208" i="8"/>
  <c r="AL118" i="8"/>
  <c r="AP118" i="8" s="1"/>
  <c r="AH219" i="8"/>
  <c r="AL159" i="8"/>
  <c r="AP159" i="8" s="1"/>
  <c r="AH140" i="8"/>
  <c r="AL231" i="8"/>
  <c r="AP231" i="8" s="1"/>
  <c r="AL221" i="8"/>
  <c r="AP221" i="8" s="1"/>
  <c r="AL259" i="8"/>
  <c r="AP259" i="8" s="1"/>
  <c r="AH180" i="8"/>
  <c r="AH238" i="8"/>
  <c r="AH159" i="8"/>
  <c r="AL197" i="8"/>
  <c r="AP197" i="8" s="1"/>
  <c r="AH231" i="8"/>
  <c r="AL139" i="8"/>
  <c r="AP139" i="8" s="1"/>
  <c r="AH206" i="8"/>
  <c r="AH259" i="8"/>
  <c r="AL236" i="8"/>
  <c r="AP236" i="8" s="1"/>
  <c r="AH215" i="8"/>
  <c r="AL204" i="8"/>
  <c r="AP204" i="8" s="1"/>
  <c r="AH197" i="8"/>
  <c r="AH136" i="8"/>
  <c r="AH58" i="8"/>
  <c r="AH192" i="8"/>
  <c r="AH29" i="8"/>
  <c r="AH181" i="8"/>
  <c r="AL276" i="8"/>
  <c r="AP276" i="8" s="1"/>
  <c r="AL210" i="8"/>
  <c r="AP210" i="8" s="1"/>
  <c r="AH162" i="8"/>
  <c r="AH54" i="8"/>
  <c r="AH130" i="8"/>
  <c r="AH194" i="8"/>
  <c r="AL258" i="8"/>
  <c r="AP258" i="8" s="1"/>
  <c r="AH100" i="8"/>
  <c r="AH182" i="8"/>
  <c r="AL282" i="8"/>
  <c r="AP282" i="8" s="1"/>
  <c r="AL262" i="8"/>
  <c r="AP262" i="8" s="1"/>
  <c r="AH258" i="8"/>
  <c r="AH282" i="8"/>
  <c r="AH262" i="8"/>
  <c r="AL286" i="8"/>
  <c r="AP286" i="8" s="1"/>
  <c r="AH210" i="8"/>
  <c r="AH151" i="8"/>
  <c r="AH279" i="8"/>
  <c r="AL293" i="8"/>
  <c r="AP293" i="8" s="1"/>
  <c r="AL167" i="8"/>
  <c r="AP167" i="8" s="1"/>
  <c r="AL218" i="8"/>
  <c r="AP218" i="8" s="1"/>
  <c r="AL151" i="8"/>
  <c r="AP151" i="8" s="1"/>
  <c r="AL228" i="8"/>
  <c r="AP228" i="8" s="1"/>
  <c r="AH286" i="8"/>
  <c r="AH131" i="8"/>
  <c r="AH16" i="8"/>
  <c r="AH289" i="8"/>
  <c r="AL182" i="8"/>
  <c r="AP182" i="8" s="1"/>
  <c r="AH223" i="8"/>
  <c r="AL174" i="8"/>
  <c r="AP174" i="8" s="1"/>
  <c r="AH272" i="8"/>
  <c r="AL252" i="8"/>
  <c r="AP252" i="8" s="1"/>
  <c r="AH176" i="8"/>
  <c r="AH17" i="8"/>
  <c r="AL160" i="8"/>
  <c r="AP160" i="8" s="1"/>
  <c r="AH149" i="8"/>
  <c r="AL235" i="8"/>
  <c r="AP235" i="8" s="1"/>
  <c r="AH174" i="8"/>
  <c r="AL289" i="8"/>
  <c r="AP289" i="8" s="1"/>
  <c r="AH119" i="8"/>
  <c r="AH240" i="8"/>
  <c r="AH266" i="8"/>
  <c r="AL284" i="8"/>
  <c r="AP284" i="8" s="1"/>
  <c r="AL164" i="8"/>
  <c r="AP164" i="8" s="1"/>
  <c r="AL194" i="8"/>
  <c r="AP194" i="8" s="1"/>
  <c r="AJ218" i="8"/>
  <c r="AI218" i="8"/>
  <c r="AH184" i="8"/>
  <c r="AL232" i="8"/>
  <c r="AP232" i="8" s="1"/>
  <c r="AL175" i="8"/>
  <c r="AP175" i="8" s="1"/>
  <c r="AH284" i="8"/>
  <c r="AH164" i="8"/>
  <c r="AL54" i="8"/>
  <c r="AP54" i="8" s="1"/>
  <c r="AH24" i="8"/>
  <c r="AH232" i="8"/>
  <c r="AL192" i="8"/>
  <c r="AP192" i="8" s="1"/>
  <c r="AH175" i="8"/>
  <c r="AL162" i="8"/>
  <c r="AP162" i="8" s="1"/>
  <c r="AI221" i="8"/>
  <c r="AJ221" i="8"/>
  <c r="AH275" i="8"/>
  <c r="AH283" i="8"/>
  <c r="AL243" i="8"/>
  <c r="AP243" i="8" s="1"/>
  <c r="AH199" i="8"/>
  <c r="AL234" i="8"/>
  <c r="AP234" i="8" s="1"/>
  <c r="AH244" i="8"/>
  <c r="AP64" i="8"/>
  <c r="AP106" i="8"/>
  <c r="AP132" i="8"/>
  <c r="AP31" i="8"/>
  <c r="AP52" i="8"/>
  <c r="AP38" i="8"/>
  <c r="AP53" i="8"/>
  <c r="AP168" i="8"/>
  <c r="AP264" i="8"/>
  <c r="AP70" i="8"/>
  <c r="AP240" i="8"/>
  <c r="AP291" i="8"/>
  <c r="AP181" i="8"/>
  <c r="AP108" i="8"/>
  <c r="AP300" i="8"/>
  <c r="AP250" i="8"/>
  <c r="AP299" i="8"/>
  <c r="AP22" i="8"/>
  <c r="AP12" i="8"/>
  <c r="AP124" i="8"/>
  <c r="AP213" i="8"/>
  <c r="AP104" i="8"/>
  <c r="AP27" i="8"/>
  <c r="AP88" i="8"/>
  <c r="AP248" i="8"/>
  <c r="AP60" i="8"/>
  <c r="AP40" i="8"/>
  <c r="AP179" i="8"/>
  <c r="AP76" i="8"/>
  <c r="AP102" i="8"/>
  <c r="AP10" i="8"/>
  <c r="AP41" i="8"/>
  <c r="AP103" i="8"/>
  <c r="AP46" i="8"/>
  <c r="AP297" i="8"/>
  <c r="AP298" i="8"/>
  <c r="AP30" i="8"/>
  <c r="AP90" i="8"/>
  <c r="AP61" i="8"/>
  <c r="AP122" i="8"/>
  <c r="AP116" i="8"/>
  <c r="AP74" i="8"/>
  <c r="AP246" i="8"/>
  <c r="AP33" i="8"/>
  <c r="AP177" i="8"/>
  <c r="AP301" i="8"/>
  <c r="AP84" i="8"/>
  <c r="AP94" i="8"/>
  <c r="AP9" i="8"/>
  <c r="AP126" i="8"/>
  <c r="AP302" i="8"/>
  <c r="AP45" i="8"/>
  <c r="AP296" i="8"/>
  <c r="AP295" i="8"/>
  <c r="AP26" i="8"/>
  <c r="AP303" i="8"/>
  <c r="AP6" i="8"/>
  <c r="AP57" i="8"/>
  <c r="AP224" i="8"/>
  <c r="AP86" i="8"/>
  <c r="AP277" i="8"/>
  <c r="AP78" i="8"/>
  <c r="AP92" i="8"/>
  <c r="AP130" i="8"/>
  <c r="AP292" i="8"/>
  <c r="AP225" i="8"/>
  <c r="AP50" i="8"/>
  <c r="AP136" i="8"/>
  <c r="AP80" i="8"/>
  <c r="AP42" i="8"/>
  <c r="AP138" i="8"/>
  <c r="AP140" i="8"/>
  <c r="AP21" i="8"/>
  <c r="AP56" i="8"/>
  <c r="AP193" i="8"/>
  <c r="AP68" i="8"/>
  <c r="AP62" i="8"/>
  <c r="X247" i="1"/>
  <c r="X246" i="1"/>
  <c r="X248" i="1"/>
  <c r="X249" i="1"/>
  <c r="X244" i="1"/>
  <c r="X243" i="1"/>
  <c r="F242" i="1"/>
  <c r="L242" i="1" s="1"/>
  <c r="AG242" i="1" s="1"/>
  <c r="G242" i="1"/>
  <c r="AV13" i="8" l="1"/>
  <c r="AW13" i="8" s="1"/>
  <c r="AS14" i="8"/>
  <c r="AT14" i="8" s="1"/>
  <c r="AU14" i="8" s="1"/>
  <c r="AR15" i="8"/>
  <c r="AD324" i="8"/>
  <c r="AL95" i="8"/>
  <c r="AP95" i="8" s="1"/>
  <c r="AJ217" i="8"/>
  <c r="AH217" i="8"/>
  <c r="AI217" i="8"/>
  <c r="AL217" i="8"/>
  <c r="AP217" i="8" s="1"/>
  <c r="AE320" i="11"/>
  <c r="AE321" i="11" s="1"/>
  <c r="AH277" i="8"/>
  <c r="AL263" i="8"/>
  <c r="AP263" i="8" s="1"/>
  <c r="AL265" i="8"/>
  <c r="AP265" i="8" s="1"/>
  <c r="AH93" i="8"/>
  <c r="AL261" i="8"/>
  <c r="AP261" i="8" s="1"/>
  <c r="AL146" i="8"/>
  <c r="AP146" i="8" s="1"/>
  <c r="AH55" i="8"/>
  <c r="AL229" i="8"/>
  <c r="AP229" i="8" s="1"/>
  <c r="AH71" i="8"/>
  <c r="AH101" i="8"/>
  <c r="AL242" i="8"/>
  <c r="AP242" i="8" s="1"/>
  <c r="AH285" i="8"/>
  <c r="AH141" i="8"/>
  <c r="AH138" i="8"/>
  <c r="AL67" i="8"/>
  <c r="AP67" i="8" s="1"/>
  <c r="AH183" i="8"/>
  <c r="AJ67" i="8"/>
  <c r="AL115" i="8"/>
  <c r="AP115" i="8" s="1"/>
  <c r="AH115" i="8"/>
  <c r="AH280" i="8"/>
  <c r="AL280" i="8"/>
  <c r="AP280" i="8" s="1"/>
  <c r="AH190" i="8"/>
  <c r="AL274" i="8"/>
  <c r="AP274" i="8" s="1"/>
  <c r="AL255" i="8"/>
  <c r="AP255" i="8" s="1"/>
  <c r="AL270" i="8"/>
  <c r="AP270" i="8" s="1"/>
  <c r="AL287" i="8"/>
  <c r="AP287" i="8" s="1"/>
  <c r="AL19" i="8"/>
  <c r="AP19" i="8" s="1"/>
  <c r="AH278" i="8"/>
  <c r="AH125" i="8"/>
  <c r="AH165" i="8"/>
  <c r="AH237" i="8"/>
  <c r="AL271" i="8"/>
  <c r="AP271" i="8" s="1"/>
  <c r="AH63" i="8"/>
  <c r="AL7" i="8"/>
  <c r="AP7" i="8" s="1"/>
  <c r="AH129" i="8"/>
  <c r="AL185" i="8"/>
  <c r="AP185" i="8" s="1"/>
  <c r="AH241" i="8"/>
  <c r="AH226" i="8"/>
  <c r="AH163" i="8"/>
  <c r="AH250" i="8"/>
  <c r="AH134" i="8"/>
  <c r="AH137" i="8"/>
  <c r="AH142" i="8"/>
  <c r="AL253" i="8"/>
  <c r="AP253" i="8" s="1"/>
  <c r="AL97" i="8"/>
  <c r="AP97" i="8" s="1"/>
  <c r="AL169" i="8"/>
  <c r="AP169" i="8" s="1"/>
  <c r="AH198" i="8"/>
  <c r="AK328" i="9"/>
  <c r="AH233" i="8"/>
  <c r="AH43" i="8"/>
  <c r="AL43" i="8"/>
  <c r="AP43" i="8" s="1"/>
  <c r="AL227" i="8"/>
  <c r="AP227" i="8" s="1"/>
  <c r="AL105" i="8"/>
  <c r="AP105" i="8" s="1"/>
  <c r="AF324" i="8"/>
  <c r="AF325" i="8" s="1"/>
  <c r="AF326" i="8" s="1"/>
  <c r="AH186" i="8"/>
  <c r="AH145" i="8"/>
  <c r="AL121" i="8"/>
  <c r="AP121" i="8" s="1"/>
  <c r="AH121" i="8"/>
  <c r="AH79" i="8"/>
  <c r="AL79" i="8"/>
  <c r="AP79" i="8" s="1"/>
  <c r="AH187" i="8"/>
  <c r="AP142" i="9"/>
  <c r="AP192" i="9"/>
  <c r="AP165" i="9"/>
  <c r="AP193" i="9"/>
  <c r="AP292" i="9"/>
  <c r="AP243" i="9"/>
  <c r="AP238" i="9"/>
  <c r="AP262" i="9"/>
  <c r="AP242" i="9"/>
  <c r="AP280" i="9"/>
  <c r="AP207" i="9"/>
  <c r="AP150" i="9"/>
  <c r="AP146" i="9"/>
  <c r="AP227" i="9"/>
  <c r="AP260" i="9"/>
  <c r="AP24" i="9"/>
  <c r="AP22" i="9"/>
  <c r="AP9" i="9"/>
  <c r="AP147" i="9"/>
  <c r="AP204" i="9"/>
  <c r="AP271" i="9"/>
  <c r="AP162" i="9"/>
  <c r="AP254" i="9"/>
  <c r="AP152" i="9"/>
  <c r="AP155" i="9"/>
  <c r="AP251" i="9"/>
  <c r="AP202" i="9"/>
  <c r="AP203" i="9"/>
  <c r="AP191" i="9"/>
  <c r="AP274" i="9"/>
  <c r="AP21" i="9"/>
  <c r="AP15" i="9"/>
  <c r="AP6" i="9"/>
  <c r="AP13" i="9"/>
  <c r="AP249" i="9"/>
  <c r="AP111" i="9"/>
  <c r="AP135" i="9"/>
  <c r="AP126" i="9"/>
  <c r="AP286" i="9"/>
  <c r="AP250" i="9"/>
  <c r="AP157" i="9"/>
  <c r="AP20" i="9"/>
  <c r="AP14" i="9"/>
  <c r="AP10" i="9"/>
  <c r="AP136" i="9"/>
  <c r="AP54" i="9"/>
  <c r="AP153" i="9"/>
  <c r="AP196" i="9"/>
  <c r="AP259" i="9"/>
  <c r="AP284" i="9"/>
  <c r="AP283" i="9"/>
  <c r="AJ324" i="8"/>
  <c r="AJ328" i="9"/>
  <c r="AI328" i="9"/>
  <c r="AH328" i="9"/>
  <c r="AH329" i="9" s="1"/>
  <c r="AP7" i="9"/>
  <c r="AP235" i="9"/>
  <c r="AL328" i="9"/>
  <c r="AL329" i="9" s="1"/>
  <c r="AL330" i="9" s="1"/>
  <c r="AP246" i="9"/>
  <c r="AP134" i="9"/>
  <c r="AI324" i="8"/>
  <c r="X242" i="1"/>
  <c r="S241" i="1"/>
  <c r="V241" i="1" s="1"/>
  <c r="R241" i="1"/>
  <c r="U241" i="1" s="1"/>
  <c r="W241" i="1" s="1"/>
  <c r="F241" i="1"/>
  <c r="L241" i="1" s="1"/>
  <c r="AG241" i="1" s="1"/>
  <c r="G241" i="1"/>
  <c r="AV14" i="8" l="1"/>
  <c r="AW14" i="8" s="1"/>
  <c r="AS15" i="8"/>
  <c r="AT15" i="8" s="1"/>
  <c r="AU15" i="8" s="1"/>
  <c r="AR16" i="8"/>
  <c r="AP324" i="8"/>
  <c r="AP325" i="8" s="1"/>
  <c r="AL324" i="8"/>
  <c r="AL325" i="8" s="1"/>
  <c r="AL326" i="8" s="1"/>
  <c r="AH324" i="8"/>
  <c r="AH325" i="8" s="1"/>
  <c r="AP328" i="9"/>
  <c r="AP329" i="9" s="1"/>
  <c r="AK333" i="9" s="1"/>
  <c r="X241" i="1"/>
  <c r="S240" i="1"/>
  <c r="V240" i="1" s="1"/>
  <c r="R240" i="1"/>
  <c r="U240" i="1" s="1"/>
  <c r="W240" i="1" s="1"/>
  <c r="X239" i="1"/>
  <c r="S239" i="1"/>
  <c r="V239" i="1" s="1"/>
  <c r="R239" i="1"/>
  <c r="U239" i="1" s="1"/>
  <c r="W239" i="1" s="1"/>
  <c r="X238" i="1"/>
  <c r="S238" i="1"/>
  <c r="V238" i="1" s="1"/>
  <c r="R238" i="1"/>
  <c r="U238" i="1" s="1"/>
  <c r="W238" i="1" s="1"/>
  <c r="S237" i="1"/>
  <c r="V237" i="1" s="1"/>
  <c r="R237" i="1"/>
  <c r="U237" i="1" s="1"/>
  <c r="W237" i="1" s="1"/>
  <c r="G240" i="1"/>
  <c r="F240" i="1"/>
  <c r="L240" i="1" s="1"/>
  <c r="AG240" i="1" s="1"/>
  <c r="G239" i="1"/>
  <c r="F239" i="1"/>
  <c r="L239" i="1" s="1"/>
  <c r="G238" i="1"/>
  <c r="F238" i="1"/>
  <c r="L238" i="1" s="1"/>
  <c r="AG238" i="1" s="1"/>
  <c r="G237" i="1"/>
  <c r="F237" i="1"/>
  <c r="L237" i="1" s="1"/>
  <c r="AG237" i="1" s="1"/>
  <c r="X236" i="1"/>
  <c r="S236" i="1"/>
  <c r="V236" i="1" s="1"/>
  <c r="R236" i="1"/>
  <c r="U236" i="1" s="1"/>
  <c r="W236" i="1" s="1"/>
  <c r="F236" i="1"/>
  <c r="L236" i="1" s="1"/>
  <c r="AG236" i="1" s="1"/>
  <c r="G236" i="1"/>
  <c r="X232" i="1"/>
  <c r="R235" i="1"/>
  <c r="U235" i="1" s="1"/>
  <c r="W235" i="1" s="1"/>
  <c r="S235" i="1"/>
  <c r="V235" i="1" s="1"/>
  <c r="F235" i="1"/>
  <c r="L235" i="1" s="1"/>
  <c r="AG235" i="1" s="1"/>
  <c r="G235" i="1"/>
  <c r="R234" i="1"/>
  <c r="U234" i="1" s="1"/>
  <c r="W234" i="1" s="1"/>
  <c r="S234" i="1"/>
  <c r="V234" i="1" s="1"/>
  <c r="F234" i="1"/>
  <c r="L234" i="1" s="1"/>
  <c r="AG234" i="1" s="1"/>
  <c r="G234" i="1"/>
  <c r="R233" i="1"/>
  <c r="U233" i="1" s="1"/>
  <c r="W233" i="1" s="1"/>
  <c r="S233" i="1"/>
  <c r="V233" i="1" s="1"/>
  <c r="F233" i="1"/>
  <c r="L233" i="1" s="1"/>
  <c r="AG233" i="1" s="1"/>
  <c r="G233" i="1"/>
  <c r="R232" i="1"/>
  <c r="U232" i="1" s="1"/>
  <c r="W232" i="1" s="1"/>
  <c r="S232" i="1"/>
  <c r="V232" i="1" s="1"/>
  <c r="F232" i="1"/>
  <c r="L232" i="1" s="1"/>
  <c r="AG232" i="1" s="1"/>
  <c r="G232" i="1"/>
  <c r="X231" i="1"/>
  <c r="S231" i="1"/>
  <c r="V231" i="1" s="1"/>
  <c r="R231" i="1"/>
  <c r="U231" i="1" s="1"/>
  <c r="W231" i="1" s="1"/>
  <c r="F231" i="1"/>
  <c r="L231" i="1" s="1"/>
  <c r="G231" i="1"/>
  <c r="X230" i="1"/>
  <c r="S230" i="1"/>
  <c r="V230" i="1" s="1"/>
  <c r="R230" i="1"/>
  <c r="U230" i="1" s="1"/>
  <c r="W230" i="1" s="1"/>
  <c r="F230" i="1"/>
  <c r="L230" i="1" s="1"/>
  <c r="G230" i="1"/>
  <c r="S229" i="1"/>
  <c r="V229" i="1" s="1"/>
  <c r="R229" i="1"/>
  <c r="U229" i="1" s="1"/>
  <c r="W229" i="1" s="1"/>
  <c r="F229" i="1"/>
  <c r="L229" i="1" s="1"/>
  <c r="AG229" i="1" s="1"/>
  <c r="G229" i="1"/>
  <c r="AW4" i="1"/>
  <c r="AP4" i="1"/>
  <c r="S228" i="1"/>
  <c r="V228" i="1" s="1"/>
  <c r="R228" i="1"/>
  <c r="U228" i="1" s="1"/>
  <c r="W228" i="1" s="1"/>
  <c r="F228" i="1"/>
  <c r="L228" i="1" s="1"/>
  <c r="G228" i="1"/>
  <c r="R26" i="1"/>
  <c r="X60" i="1"/>
  <c r="X175" i="1"/>
  <c r="X220" i="1"/>
  <c r="X219" i="1"/>
  <c r="X212" i="1"/>
  <c r="X174" i="1"/>
  <c r="X172" i="1"/>
  <c r="X171" i="1"/>
  <c r="X173" i="1"/>
  <c r="X170" i="1"/>
  <c r="X51" i="1"/>
  <c r="X85" i="1"/>
  <c r="X84" i="1"/>
  <c r="X46" i="1"/>
  <c r="X149" i="1"/>
  <c r="X148" i="1"/>
  <c r="X218" i="1"/>
  <c r="X103" i="1"/>
  <c r="X33" i="1"/>
  <c r="X197" i="1"/>
  <c r="X180" i="1"/>
  <c r="X25" i="1"/>
  <c r="X45" i="1"/>
  <c r="X42" i="1"/>
  <c r="X32" i="1"/>
  <c r="X135" i="1"/>
  <c r="X127" i="1"/>
  <c r="X204" i="1"/>
  <c r="X41" i="1"/>
  <c r="X202" i="1"/>
  <c r="X22" i="1"/>
  <c r="X39" i="1"/>
  <c r="X87" i="1"/>
  <c r="X81" i="1"/>
  <c r="X91" i="1"/>
  <c r="X189" i="1"/>
  <c r="X31" i="1"/>
  <c r="X178" i="1"/>
  <c r="X21" i="1"/>
  <c r="X100" i="1"/>
  <c r="X37" i="1"/>
  <c r="X193" i="1"/>
  <c r="X159" i="1"/>
  <c r="X74" i="1"/>
  <c r="X54" i="1"/>
  <c r="X157" i="1"/>
  <c r="X109" i="1"/>
  <c r="X108" i="1"/>
  <c r="X80" i="1"/>
  <c r="X222" i="1"/>
  <c r="X192" i="1"/>
  <c r="X144" i="1"/>
  <c r="X126" i="1"/>
  <c r="X83" i="1"/>
  <c r="X72" i="1"/>
  <c r="X208" i="1"/>
  <c r="X182" i="1"/>
  <c r="X133" i="1"/>
  <c r="X217" i="1"/>
  <c r="X216" i="1"/>
  <c r="X143" i="1"/>
  <c r="X50" i="1"/>
  <c r="X155" i="1"/>
  <c r="X156" i="1"/>
  <c r="X154" i="1"/>
  <c r="X150" i="1"/>
  <c r="X49" i="1"/>
  <c r="X35" i="1"/>
  <c r="X53" i="1"/>
  <c r="X162" i="1"/>
  <c r="X99" i="1"/>
  <c r="X15" i="1"/>
  <c r="X207" i="1"/>
  <c r="X191" i="1"/>
  <c r="X94" i="1"/>
  <c r="X139" i="1"/>
  <c r="X102" i="1"/>
  <c r="X215" i="1"/>
  <c r="X152" i="1"/>
  <c r="X214" i="1"/>
  <c r="X117" i="1"/>
  <c r="X12" i="1"/>
  <c r="X194" i="1"/>
  <c r="X89" i="1"/>
  <c r="X200" i="1"/>
  <c r="X206" i="1"/>
  <c r="X61" i="1"/>
  <c r="X210" i="1"/>
  <c r="X57" i="1"/>
  <c r="X76" i="1"/>
  <c r="X177" i="1"/>
  <c r="X205" i="1"/>
  <c r="X221" i="1"/>
  <c r="X176" i="1"/>
  <c r="S227" i="1"/>
  <c r="V227" i="1" s="1"/>
  <c r="S225" i="1"/>
  <c r="V225" i="1" s="1"/>
  <c r="S223" i="1"/>
  <c r="V223" i="1" s="1"/>
  <c r="S226" i="1"/>
  <c r="V226" i="1" s="1"/>
  <c r="S224" i="1"/>
  <c r="V224" i="1" s="1"/>
  <c r="R227" i="1"/>
  <c r="U227" i="1" s="1"/>
  <c r="W227" i="1" s="1"/>
  <c r="R225" i="1"/>
  <c r="U225" i="1" s="1"/>
  <c r="W225" i="1" s="1"/>
  <c r="R223" i="1"/>
  <c r="U223" i="1" s="1"/>
  <c r="W223" i="1" s="1"/>
  <c r="R226" i="1"/>
  <c r="U226" i="1" s="1"/>
  <c r="W226" i="1" s="1"/>
  <c r="R224" i="1"/>
  <c r="U224" i="1" s="1"/>
  <c r="W224" i="1" s="1"/>
  <c r="G227" i="1"/>
  <c r="F227" i="1"/>
  <c r="L227" i="1" s="1"/>
  <c r="AG227" i="1" s="1"/>
  <c r="G225" i="1"/>
  <c r="F225" i="1"/>
  <c r="L225" i="1" s="1"/>
  <c r="AG225" i="1" s="1"/>
  <c r="G223" i="1"/>
  <c r="F223" i="1"/>
  <c r="L223" i="1" s="1"/>
  <c r="AG223" i="1" s="1"/>
  <c r="G226" i="1"/>
  <c r="F226" i="1"/>
  <c r="L226" i="1" s="1"/>
  <c r="AG226" i="1" s="1"/>
  <c r="G224" i="1"/>
  <c r="F224" i="1"/>
  <c r="L224" i="1" s="1"/>
  <c r="AG224" i="1" s="1"/>
  <c r="S218" i="1"/>
  <c r="V218" i="1" s="1"/>
  <c r="R218" i="1"/>
  <c r="U218" i="1" s="1"/>
  <c r="W218" i="1" s="1"/>
  <c r="S217" i="1"/>
  <c r="V217" i="1" s="1"/>
  <c r="R217" i="1"/>
  <c r="U217" i="1" s="1"/>
  <c r="W217" i="1" s="1"/>
  <c r="S215" i="1"/>
  <c r="V215" i="1" s="1"/>
  <c r="R215" i="1"/>
  <c r="U215" i="1" s="1"/>
  <c r="W215" i="1" s="1"/>
  <c r="S214" i="1"/>
  <c r="V214" i="1" s="1"/>
  <c r="R214" i="1"/>
  <c r="U214" i="1" s="1"/>
  <c r="W214" i="1" s="1"/>
  <c r="S212" i="1"/>
  <c r="V212" i="1" s="1"/>
  <c r="R212" i="1"/>
  <c r="U212" i="1" s="1"/>
  <c r="W212" i="1" s="1"/>
  <c r="S204" i="1"/>
  <c r="V204" i="1" s="1"/>
  <c r="R204" i="1"/>
  <c r="U204" i="1" s="1"/>
  <c r="W204" i="1" s="1"/>
  <c r="S199" i="1"/>
  <c r="V199" i="1" s="1"/>
  <c r="R199" i="1"/>
  <c r="U199" i="1" s="1"/>
  <c r="W199" i="1" s="1"/>
  <c r="S196" i="1"/>
  <c r="V196" i="1" s="1"/>
  <c r="R196" i="1"/>
  <c r="U196" i="1" s="1"/>
  <c r="W196" i="1" s="1"/>
  <c r="S180" i="1"/>
  <c r="V180" i="1" s="1"/>
  <c r="R180" i="1"/>
  <c r="U180" i="1" s="1"/>
  <c r="W180" i="1" s="1"/>
  <c r="S178" i="1"/>
  <c r="V178" i="1" s="1"/>
  <c r="R178" i="1"/>
  <c r="U178" i="1" s="1"/>
  <c r="W178" i="1" s="1"/>
  <c r="S177" i="1"/>
  <c r="V177" i="1" s="1"/>
  <c r="R177" i="1"/>
  <c r="U177" i="1" s="1"/>
  <c r="W177" i="1" s="1"/>
  <c r="S175" i="1"/>
  <c r="V175" i="1" s="1"/>
  <c r="R175" i="1"/>
  <c r="U175" i="1" s="1"/>
  <c r="W175" i="1" s="1"/>
  <c r="S171" i="1"/>
  <c r="V171" i="1" s="1"/>
  <c r="R171" i="1"/>
  <c r="U171" i="1" s="1"/>
  <c r="W171" i="1" s="1"/>
  <c r="S170" i="1"/>
  <c r="V170" i="1" s="1"/>
  <c r="R170" i="1"/>
  <c r="U170" i="1" s="1"/>
  <c r="W170" i="1" s="1"/>
  <c r="S164" i="1"/>
  <c r="V164" i="1" s="1"/>
  <c r="R164" i="1"/>
  <c r="U164" i="1" s="1"/>
  <c r="W164" i="1" s="1"/>
  <c r="S158" i="1"/>
  <c r="V158" i="1" s="1"/>
  <c r="R158" i="1"/>
  <c r="U158" i="1" s="1"/>
  <c r="W158" i="1" s="1"/>
  <c r="S154" i="1"/>
  <c r="V154" i="1" s="1"/>
  <c r="R154" i="1"/>
  <c r="U154" i="1" s="1"/>
  <c r="W154" i="1" s="1"/>
  <c r="S146" i="1"/>
  <c r="V146" i="1" s="1"/>
  <c r="R146" i="1"/>
  <c r="U146" i="1" s="1"/>
  <c r="W146" i="1" s="1"/>
  <c r="S138" i="1"/>
  <c r="V138" i="1" s="1"/>
  <c r="R138" i="1"/>
  <c r="U138" i="1" s="1"/>
  <c r="W138" i="1" s="1"/>
  <c r="S126" i="1"/>
  <c r="V126" i="1" s="1"/>
  <c r="R126" i="1"/>
  <c r="U126" i="1" s="1"/>
  <c r="W126" i="1" s="1"/>
  <c r="S123" i="1"/>
  <c r="V123" i="1" s="1"/>
  <c r="R123" i="1"/>
  <c r="U123" i="1" s="1"/>
  <c r="W123" i="1" s="1"/>
  <c r="S114" i="1"/>
  <c r="V114" i="1" s="1"/>
  <c r="R114" i="1"/>
  <c r="U114" i="1" s="1"/>
  <c r="W114" i="1" s="1"/>
  <c r="S112" i="1"/>
  <c r="V112" i="1" s="1"/>
  <c r="R112" i="1"/>
  <c r="U112" i="1" s="1"/>
  <c r="W112" i="1" s="1"/>
  <c r="S109" i="1"/>
  <c r="V109" i="1" s="1"/>
  <c r="R109" i="1"/>
  <c r="U109" i="1" s="1"/>
  <c r="W109" i="1" s="1"/>
  <c r="S105" i="1"/>
  <c r="R105" i="1"/>
  <c r="U105" i="1" s="1"/>
  <c r="W105" i="1" s="1"/>
  <c r="S107" i="1"/>
  <c r="V107" i="1" s="1"/>
  <c r="R107" i="1"/>
  <c r="U107" i="1" s="1"/>
  <c r="W107" i="1" s="1"/>
  <c r="S103" i="1"/>
  <c r="V103" i="1" s="1"/>
  <c r="R103" i="1"/>
  <c r="U103" i="1" s="1"/>
  <c r="W103" i="1" s="1"/>
  <c r="S102" i="1"/>
  <c r="V102" i="1" s="1"/>
  <c r="R102" i="1"/>
  <c r="U102" i="1" s="1"/>
  <c r="W102" i="1" s="1"/>
  <c r="S101" i="1"/>
  <c r="V101" i="1" s="1"/>
  <c r="R101" i="1"/>
  <c r="U101" i="1" s="1"/>
  <c r="W101" i="1" s="1"/>
  <c r="S72" i="1"/>
  <c r="V72" i="1" s="1"/>
  <c r="R72" i="1"/>
  <c r="U72" i="1" s="1"/>
  <c r="W72" i="1" s="1"/>
  <c r="S71" i="1"/>
  <c r="V71" i="1" s="1"/>
  <c r="R71" i="1"/>
  <c r="U71" i="1" s="1"/>
  <c r="W71" i="1" s="1"/>
  <c r="S66" i="1"/>
  <c r="V66" i="1" s="1"/>
  <c r="R66" i="1"/>
  <c r="U66" i="1" s="1"/>
  <c r="W66" i="1" s="1"/>
  <c r="S64" i="1"/>
  <c r="V64" i="1" s="1"/>
  <c r="R64" i="1"/>
  <c r="U64" i="1" s="1"/>
  <c r="W64" i="1" s="1"/>
  <c r="S59" i="1"/>
  <c r="V59" i="1" s="1"/>
  <c r="R59" i="1"/>
  <c r="U59" i="1" s="1"/>
  <c r="W59" i="1" s="1"/>
  <c r="S58" i="1"/>
  <c r="V58" i="1" s="1"/>
  <c r="R58" i="1"/>
  <c r="U58" i="1" s="1"/>
  <c r="W58" i="1" s="1"/>
  <c r="S55" i="1"/>
  <c r="V55" i="1" s="1"/>
  <c r="R55" i="1"/>
  <c r="U55" i="1" s="1"/>
  <c r="W55" i="1" s="1"/>
  <c r="S53" i="1"/>
  <c r="R53" i="1"/>
  <c r="U53" i="1" s="1"/>
  <c r="W53" i="1" s="1"/>
  <c r="S51" i="1"/>
  <c r="V51" i="1" s="1"/>
  <c r="R51" i="1"/>
  <c r="U51" i="1" s="1"/>
  <c r="W51" i="1" s="1"/>
  <c r="S48" i="1"/>
  <c r="V48" i="1" s="1"/>
  <c r="R48" i="1"/>
  <c r="U48" i="1" s="1"/>
  <c r="W48" i="1" s="1"/>
  <c r="S47" i="1"/>
  <c r="V47" i="1" s="1"/>
  <c r="R47" i="1"/>
  <c r="U47" i="1" s="1"/>
  <c r="W47" i="1" s="1"/>
  <c r="S46" i="1"/>
  <c r="V46" i="1" s="1"/>
  <c r="R46" i="1"/>
  <c r="U46" i="1" s="1"/>
  <c r="W46" i="1" s="1"/>
  <c r="S41" i="1"/>
  <c r="V41" i="1" s="1"/>
  <c r="R41" i="1"/>
  <c r="U41" i="1" s="1"/>
  <c r="W41" i="1" s="1"/>
  <c r="S39" i="1"/>
  <c r="V39" i="1" s="1"/>
  <c r="R39" i="1"/>
  <c r="U39" i="1" s="1"/>
  <c r="W39" i="1" s="1"/>
  <c r="S34" i="1"/>
  <c r="V34" i="1" s="1"/>
  <c r="R34" i="1"/>
  <c r="U34" i="1" s="1"/>
  <c r="W34" i="1" s="1"/>
  <c r="S31" i="1"/>
  <c r="V31" i="1" s="1"/>
  <c r="R31" i="1"/>
  <c r="U31" i="1" s="1"/>
  <c r="W31" i="1" s="1"/>
  <c r="S30" i="1"/>
  <c r="V30" i="1" s="1"/>
  <c r="R30" i="1"/>
  <c r="U30" i="1" s="1"/>
  <c r="W30" i="1" s="1"/>
  <c r="S27" i="1"/>
  <c r="V27" i="1" s="1"/>
  <c r="R27" i="1"/>
  <c r="U27" i="1" s="1"/>
  <c r="W27" i="1" s="1"/>
  <c r="AF23" i="1"/>
  <c r="AE23" i="1"/>
  <c r="S23" i="1"/>
  <c r="V23" i="1" s="1"/>
  <c r="R23" i="1"/>
  <c r="U23" i="1" s="1"/>
  <c r="W23" i="1" s="1"/>
  <c r="AF21" i="1"/>
  <c r="S21" i="1"/>
  <c r="V21" i="1" s="1"/>
  <c r="R21" i="1"/>
  <c r="U21" i="1" s="1"/>
  <c r="W21" i="1" s="1"/>
  <c r="AF13" i="1"/>
  <c r="AE13" i="1"/>
  <c r="S13" i="1"/>
  <c r="V13" i="1" s="1"/>
  <c r="R13" i="1"/>
  <c r="U13" i="1" s="1"/>
  <c r="W13" i="1" s="1"/>
  <c r="AF11" i="1"/>
  <c r="AE11" i="1"/>
  <c r="S11" i="1"/>
  <c r="V11" i="1" s="1"/>
  <c r="R11" i="1"/>
  <c r="U11" i="1" s="1"/>
  <c r="W11" i="1" s="1"/>
  <c r="AF10" i="1"/>
  <c r="AE10" i="1"/>
  <c r="S10" i="1"/>
  <c r="V10" i="1" s="1"/>
  <c r="R10" i="1"/>
  <c r="U10" i="1" s="1"/>
  <c r="W10" i="1" s="1"/>
  <c r="F11" i="1"/>
  <c r="L11" i="1" s="1"/>
  <c r="AG11" i="1" s="1"/>
  <c r="F218" i="1"/>
  <c r="L218" i="1" s="1"/>
  <c r="F217" i="1"/>
  <c r="L217" i="1" s="1"/>
  <c r="F215" i="1"/>
  <c r="L215" i="1" s="1"/>
  <c r="AG215" i="1" s="1"/>
  <c r="F214" i="1"/>
  <c r="L214" i="1" s="1"/>
  <c r="AG214" i="1" s="1"/>
  <c r="F212" i="1"/>
  <c r="L212" i="1" s="1"/>
  <c r="F204" i="1"/>
  <c r="L204" i="1" s="1"/>
  <c r="AG204" i="1" s="1"/>
  <c r="F199" i="1"/>
  <c r="L199" i="1" s="1"/>
  <c r="AG199" i="1" s="1"/>
  <c r="F196" i="1"/>
  <c r="L196" i="1" s="1"/>
  <c r="AG196" i="1" s="1"/>
  <c r="F180" i="1"/>
  <c r="L180" i="1" s="1"/>
  <c r="AG180" i="1" s="1"/>
  <c r="F178" i="1"/>
  <c r="L178" i="1" s="1"/>
  <c r="AG178" i="1" s="1"/>
  <c r="F177" i="1"/>
  <c r="L177" i="1" s="1"/>
  <c r="AG177" i="1" s="1"/>
  <c r="F175" i="1"/>
  <c r="L175" i="1" s="1"/>
  <c r="F171" i="1"/>
  <c r="L171" i="1" s="1"/>
  <c r="F170" i="1"/>
  <c r="L170" i="1" s="1"/>
  <c r="F164" i="1"/>
  <c r="L164" i="1" s="1"/>
  <c r="F158" i="1"/>
  <c r="L158" i="1" s="1"/>
  <c r="F154" i="1"/>
  <c r="L154" i="1" s="1"/>
  <c r="AG154" i="1" s="1"/>
  <c r="F146" i="1"/>
  <c r="L146" i="1" s="1"/>
  <c r="AG146" i="1" s="1"/>
  <c r="F138" i="1"/>
  <c r="L138" i="1" s="1"/>
  <c r="AG138" i="1" s="1"/>
  <c r="F126" i="1"/>
  <c r="L126" i="1" s="1"/>
  <c r="F123" i="1"/>
  <c r="L123" i="1" s="1"/>
  <c r="AG123" i="1" s="1"/>
  <c r="F114" i="1"/>
  <c r="L114" i="1" s="1"/>
  <c r="AG114" i="1" s="1"/>
  <c r="F112" i="1"/>
  <c r="L112" i="1" s="1"/>
  <c r="AG112" i="1" s="1"/>
  <c r="F109" i="1"/>
  <c r="L109" i="1" s="1"/>
  <c r="F105" i="1"/>
  <c r="L105" i="1" s="1"/>
  <c r="AG105" i="1" s="1"/>
  <c r="F107" i="1"/>
  <c r="L107" i="1" s="1"/>
  <c r="F103" i="1"/>
  <c r="L103" i="1" s="1"/>
  <c r="F102" i="1"/>
  <c r="L102" i="1" s="1"/>
  <c r="AG102" i="1" s="1"/>
  <c r="F101" i="1"/>
  <c r="L101" i="1" s="1"/>
  <c r="AG101" i="1" s="1"/>
  <c r="F72" i="1"/>
  <c r="L72" i="1" s="1"/>
  <c r="F71" i="1"/>
  <c r="L71" i="1" s="1"/>
  <c r="AG71" i="1" s="1"/>
  <c r="F66" i="1"/>
  <c r="L66" i="1" s="1"/>
  <c r="F64" i="1"/>
  <c r="L64" i="1" s="1"/>
  <c r="AG64" i="1" s="1"/>
  <c r="F59" i="1"/>
  <c r="L59" i="1" s="1"/>
  <c r="AG59" i="1" s="1"/>
  <c r="F58" i="1"/>
  <c r="L58" i="1" s="1"/>
  <c r="AG58" i="1" s="1"/>
  <c r="F55" i="1"/>
  <c r="L55" i="1" s="1"/>
  <c r="F53" i="1"/>
  <c r="L53" i="1" s="1"/>
  <c r="AG53" i="1" s="1"/>
  <c r="F51" i="1"/>
  <c r="L51" i="1" s="1"/>
  <c r="F48" i="1"/>
  <c r="L48" i="1" s="1"/>
  <c r="AG48" i="1" s="1"/>
  <c r="F47" i="1"/>
  <c r="L47" i="1" s="1"/>
  <c r="AG47" i="1" s="1"/>
  <c r="F46" i="1"/>
  <c r="L46" i="1" s="1"/>
  <c r="F41" i="1"/>
  <c r="L41" i="1" s="1"/>
  <c r="AG41" i="1" s="1"/>
  <c r="F39" i="1"/>
  <c r="L39" i="1" s="1"/>
  <c r="AG39" i="1" s="1"/>
  <c r="F34" i="1"/>
  <c r="L34" i="1" s="1"/>
  <c r="AG34" i="1" s="1"/>
  <c r="F31" i="1"/>
  <c r="L31" i="1" s="1"/>
  <c r="AG31" i="1" s="1"/>
  <c r="F30" i="1"/>
  <c r="L30" i="1" s="1"/>
  <c r="F27" i="1"/>
  <c r="L27" i="1" s="1"/>
  <c r="F23" i="1"/>
  <c r="L23" i="1" s="1"/>
  <c r="AG23" i="1" s="1"/>
  <c r="F21" i="1"/>
  <c r="L21" i="1" s="1"/>
  <c r="AG21" i="1" s="1"/>
  <c r="F13" i="1"/>
  <c r="L13" i="1" s="1"/>
  <c r="AG13" i="1" s="1"/>
  <c r="F10" i="1"/>
  <c r="L10" i="1" s="1"/>
  <c r="AG10" i="1" s="1"/>
  <c r="G218" i="1"/>
  <c r="G217" i="1"/>
  <c r="G215" i="1"/>
  <c r="G214" i="1"/>
  <c r="G212" i="1"/>
  <c r="G204" i="1"/>
  <c r="G199" i="1"/>
  <c r="G196" i="1"/>
  <c r="G180" i="1"/>
  <c r="G178" i="1"/>
  <c r="G177" i="1"/>
  <c r="G175" i="1"/>
  <c r="G171" i="1"/>
  <c r="G170" i="1"/>
  <c r="G164" i="1"/>
  <c r="G158" i="1"/>
  <c r="G154" i="1"/>
  <c r="G146" i="1"/>
  <c r="G138" i="1"/>
  <c r="G126" i="1"/>
  <c r="G123" i="1"/>
  <c r="G114" i="1"/>
  <c r="G112" i="1"/>
  <c r="G109" i="1"/>
  <c r="G105" i="1"/>
  <c r="G107" i="1"/>
  <c r="G103" i="1"/>
  <c r="G102" i="1"/>
  <c r="G101" i="1"/>
  <c r="G72" i="1"/>
  <c r="G71" i="1"/>
  <c r="G66" i="1"/>
  <c r="G64" i="1"/>
  <c r="G59" i="1"/>
  <c r="G58" i="1"/>
  <c r="G55" i="1"/>
  <c r="G53" i="1"/>
  <c r="G51" i="1"/>
  <c r="G48" i="1"/>
  <c r="G47" i="1"/>
  <c r="G46" i="1"/>
  <c r="G41" i="1"/>
  <c r="G39" i="1"/>
  <c r="G34" i="1"/>
  <c r="G31" i="1"/>
  <c r="G30" i="1"/>
  <c r="G27" i="1"/>
  <c r="G23" i="1"/>
  <c r="G21" i="1"/>
  <c r="G13" i="1"/>
  <c r="G11" i="1"/>
  <c r="G10" i="1"/>
  <c r="AK334" i="9" l="1"/>
  <c r="AM334" i="9" s="1"/>
  <c r="AM333" i="9"/>
  <c r="AV15" i="8"/>
  <c r="AW15" i="8" s="1"/>
  <c r="AS16" i="8"/>
  <c r="AT16" i="8" s="1"/>
  <c r="AU16" i="8" s="1"/>
  <c r="AR17" i="8"/>
  <c r="AS17" i="8" s="1"/>
  <c r="AT17" i="8" s="1"/>
  <c r="X237" i="1"/>
  <c r="X240" i="1"/>
  <c r="X235" i="1"/>
  <c r="X234" i="1"/>
  <c r="X233" i="1"/>
  <c r="X229" i="1"/>
  <c r="X228" i="1"/>
  <c r="V53" i="1"/>
  <c r="V105" i="1"/>
  <c r="X48" i="1"/>
  <c r="X11" i="1"/>
  <c r="X146" i="1"/>
  <c r="X226" i="1"/>
  <c r="X58" i="1"/>
  <c r="X71" i="1"/>
  <c r="X196" i="1"/>
  <c r="X223" i="1"/>
  <c r="X225" i="1"/>
  <c r="X224" i="1"/>
  <c r="X227" i="1"/>
  <c r="X23" i="1"/>
  <c r="X30" i="1"/>
  <c r="X34" i="1"/>
  <c r="X47" i="1"/>
  <c r="X55" i="1"/>
  <c r="X64" i="1"/>
  <c r="X66" i="1"/>
  <c r="X59" i="1"/>
  <c r="X10" i="1"/>
  <c r="X13" i="1"/>
  <c r="X105" i="1"/>
  <c r="X123" i="1"/>
  <c r="X164" i="1"/>
  <c r="X101" i="1"/>
  <c r="X138" i="1"/>
  <c r="X107" i="1"/>
  <c r="X112" i="1"/>
  <c r="X114" i="1"/>
  <c r="X158" i="1"/>
  <c r="X199" i="1"/>
  <c r="R119" i="1"/>
  <c r="U119" i="1" s="1"/>
  <c r="W119" i="1" s="1"/>
  <c r="G222" i="1"/>
  <c r="G220" i="1"/>
  <c r="G210" i="1"/>
  <c r="G208" i="1"/>
  <c r="G205" i="1"/>
  <c r="G201" i="1"/>
  <c r="G197" i="1"/>
  <c r="G195" i="1"/>
  <c r="G194" i="1"/>
  <c r="G193" i="1"/>
  <c r="G184" i="1"/>
  <c r="G183" i="1"/>
  <c r="G181" i="1"/>
  <c r="G173" i="1"/>
  <c r="G166" i="1"/>
  <c r="G163" i="1"/>
  <c r="G141" i="1"/>
  <c r="G135" i="1"/>
  <c r="G131" i="1"/>
  <c r="G129" i="1"/>
  <c r="G125" i="1"/>
  <c r="G124" i="1"/>
  <c r="G119" i="1"/>
  <c r="G106" i="1"/>
  <c r="G100" i="1"/>
  <c r="G97" i="1"/>
  <c r="G95" i="1"/>
  <c r="G94" i="1"/>
  <c r="G93" i="1"/>
  <c r="G92" i="1"/>
  <c r="G91" i="1"/>
  <c r="G90" i="1"/>
  <c r="G85" i="1"/>
  <c r="G84" i="1"/>
  <c r="G80" i="1"/>
  <c r="G75" i="1"/>
  <c r="G74" i="1"/>
  <c r="G70" i="1"/>
  <c r="G65" i="1"/>
  <c r="G45" i="1"/>
  <c r="G42" i="1"/>
  <c r="G37" i="1"/>
  <c r="G28" i="1"/>
  <c r="G18" i="1"/>
  <c r="G14" i="1"/>
  <c r="G12" i="1"/>
  <c r="G9" i="1"/>
  <c r="G6" i="1"/>
  <c r="G169" i="1"/>
  <c r="G60" i="1"/>
  <c r="G128" i="1"/>
  <c r="G88" i="1"/>
  <c r="G219" i="1"/>
  <c r="G174" i="1"/>
  <c r="G172" i="1"/>
  <c r="G149" i="1"/>
  <c r="G148" i="1"/>
  <c r="G26" i="1"/>
  <c r="G17" i="1"/>
  <c r="G8" i="1"/>
  <c r="G185" i="1"/>
  <c r="G33" i="1"/>
  <c r="G16" i="1"/>
  <c r="G25" i="1"/>
  <c r="G137" i="1"/>
  <c r="G168" i="1"/>
  <c r="G32" i="1"/>
  <c r="G147" i="1"/>
  <c r="G136" i="1"/>
  <c r="G127" i="1"/>
  <c r="G69" i="1"/>
  <c r="G160" i="1"/>
  <c r="G153" i="1"/>
  <c r="G179" i="1"/>
  <c r="G203" i="1"/>
  <c r="G202" i="1"/>
  <c r="G78" i="1"/>
  <c r="G29" i="1"/>
  <c r="G22" i="1"/>
  <c r="G40" i="1"/>
  <c r="G167" i="1"/>
  <c r="G81" i="1"/>
  <c r="G87" i="1"/>
  <c r="G96" i="1"/>
  <c r="G134" i="1"/>
  <c r="G189" i="1"/>
  <c r="G209" i="1"/>
  <c r="G118" i="1"/>
  <c r="G111" i="1"/>
  <c r="G187" i="1"/>
  <c r="G56" i="1"/>
  <c r="G159" i="1"/>
  <c r="G54" i="1"/>
  <c r="G157" i="1"/>
  <c r="G108" i="1"/>
  <c r="G68" i="1"/>
  <c r="G67" i="1"/>
  <c r="G38" i="1"/>
  <c r="G144" i="1"/>
  <c r="G192" i="1"/>
  <c r="G83" i="1"/>
  <c r="G36" i="1"/>
  <c r="G182" i="1"/>
  <c r="G133" i="1"/>
  <c r="G7" i="1"/>
  <c r="G216" i="1"/>
  <c r="G143" i="1"/>
  <c r="G20" i="1"/>
  <c r="G50" i="1"/>
  <c r="G122" i="1"/>
  <c r="G155" i="1"/>
  <c r="G156" i="1"/>
  <c r="G150" i="1"/>
  <c r="G49" i="1"/>
  <c r="G35" i="1"/>
  <c r="G162" i="1"/>
  <c r="G73" i="1"/>
  <c r="G198" i="1"/>
  <c r="G15" i="1"/>
  <c r="G99" i="1"/>
  <c r="G121" i="1"/>
  <c r="G145" i="1"/>
  <c r="G161" i="1"/>
  <c r="G207" i="1"/>
  <c r="G191" i="1"/>
  <c r="G104" i="1"/>
  <c r="G188" i="1"/>
  <c r="G186" i="1"/>
  <c r="G77" i="1"/>
  <c r="G113" i="1"/>
  <c r="G142" i="1"/>
  <c r="G139" i="1"/>
  <c r="G110" i="1"/>
  <c r="G63" i="1"/>
  <c r="G165" i="1"/>
  <c r="G79" i="1"/>
  <c r="G211" i="1"/>
  <c r="G62" i="1"/>
  <c r="G98" i="1"/>
  <c r="G5" i="1"/>
  <c r="G152" i="1"/>
  <c r="G19" i="1"/>
  <c r="G82" i="1"/>
  <c r="G24" i="1"/>
  <c r="G117" i="1"/>
  <c r="G116" i="1"/>
  <c r="G132" i="1"/>
  <c r="G213" i="1"/>
  <c r="G86" i="1"/>
  <c r="G44" i="1"/>
  <c r="G43" i="1"/>
  <c r="G52" i="1"/>
  <c r="G89" i="1"/>
  <c r="G130" i="1"/>
  <c r="G200" i="1"/>
  <c r="G206" i="1"/>
  <c r="G61" i="1"/>
  <c r="G120" i="1"/>
  <c r="G57" i="1"/>
  <c r="G115" i="1"/>
  <c r="G76" i="1"/>
  <c r="G140" i="1"/>
  <c r="G221" i="1"/>
  <c r="G176" i="1"/>
  <c r="G190" i="1"/>
  <c r="G151" i="1"/>
  <c r="S222" i="1"/>
  <c r="R222" i="1"/>
  <c r="U222" i="1" s="1"/>
  <c r="W222" i="1" s="1"/>
  <c r="S220" i="1"/>
  <c r="R220" i="1"/>
  <c r="U220" i="1" s="1"/>
  <c r="W220" i="1" s="1"/>
  <c r="S210" i="1"/>
  <c r="R210" i="1"/>
  <c r="U210" i="1" s="1"/>
  <c r="W210" i="1" s="1"/>
  <c r="S208" i="1"/>
  <c r="R208" i="1"/>
  <c r="U208" i="1" s="1"/>
  <c r="W208" i="1" s="1"/>
  <c r="S205" i="1"/>
  <c r="R205" i="1"/>
  <c r="U205" i="1" s="1"/>
  <c r="W205" i="1" s="1"/>
  <c r="S201" i="1"/>
  <c r="R201" i="1"/>
  <c r="U201" i="1" s="1"/>
  <c r="W201" i="1" s="1"/>
  <c r="S197" i="1"/>
  <c r="R197" i="1"/>
  <c r="U197" i="1" s="1"/>
  <c r="W197" i="1" s="1"/>
  <c r="S195" i="1"/>
  <c r="R195" i="1"/>
  <c r="U195" i="1" s="1"/>
  <c r="W195" i="1" s="1"/>
  <c r="S194" i="1"/>
  <c r="R194" i="1"/>
  <c r="U194" i="1" s="1"/>
  <c r="W194" i="1" s="1"/>
  <c r="S193" i="1"/>
  <c r="R193" i="1"/>
  <c r="U193" i="1" s="1"/>
  <c r="W193" i="1" s="1"/>
  <c r="S184" i="1"/>
  <c r="R184" i="1"/>
  <c r="U184" i="1" s="1"/>
  <c r="W184" i="1" s="1"/>
  <c r="S183" i="1"/>
  <c r="R183" i="1"/>
  <c r="U183" i="1" s="1"/>
  <c r="W183" i="1" s="1"/>
  <c r="S181" i="1"/>
  <c r="R181" i="1"/>
  <c r="U181" i="1" s="1"/>
  <c r="W181" i="1" s="1"/>
  <c r="S173" i="1"/>
  <c r="R173" i="1"/>
  <c r="U173" i="1" s="1"/>
  <c r="W173" i="1" s="1"/>
  <c r="S166" i="1"/>
  <c r="R166" i="1"/>
  <c r="U166" i="1" s="1"/>
  <c r="W166" i="1" s="1"/>
  <c r="S163" i="1"/>
  <c r="R163" i="1"/>
  <c r="U163" i="1" s="1"/>
  <c r="W163" i="1" s="1"/>
  <c r="S141" i="1"/>
  <c r="R141" i="1"/>
  <c r="U141" i="1" s="1"/>
  <c r="W141" i="1" s="1"/>
  <c r="S135" i="1"/>
  <c r="R135" i="1"/>
  <c r="U135" i="1" s="1"/>
  <c r="W135" i="1" s="1"/>
  <c r="S131" i="1"/>
  <c r="R131" i="1"/>
  <c r="U131" i="1" s="1"/>
  <c r="W131" i="1" s="1"/>
  <c r="S129" i="1"/>
  <c r="R129" i="1"/>
  <c r="U129" i="1" s="1"/>
  <c r="W129" i="1" s="1"/>
  <c r="S125" i="1"/>
  <c r="R125" i="1"/>
  <c r="U125" i="1" s="1"/>
  <c r="W125" i="1" s="1"/>
  <c r="S124" i="1"/>
  <c r="R124" i="1"/>
  <c r="U124" i="1" s="1"/>
  <c r="W124" i="1" s="1"/>
  <c r="S119" i="1"/>
  <c r="S106" i="1"/>
  <c r="R106" i="1"/>
  <c r="U106" i="1" s="1"/>
  <c r="W106" i="1" s="1"/>
  <c r="S100" i="1"/>
  <c r="R100" i="1"/>
  <c r="U100" i="1" s="1"/>
  <c r="W100" i="1" s="1"/>
  <c r="S97" i="1"/>
  <c r="R97" i="1"/>
  <c r="U97" i="1" s="1"/>
  <c r="W97" i="1" s="1"/>
  <c r="S95" i="1"/>
  <c r="R95" i="1"/>
  <c r="U95" i="1" s="1"/>
  <c r="W95" i="1" s="1"/>
  <c r="S94" i="1"/>
  <c r="R94" i="1"/>
  <c r="U94" i="1" s="1"/>
  <c r="W94" i="1" s="1"/>
  <c r="S93" i="1"/>
  <c r="R93" i="1"/>
  <c r="U93" i="1" s="1"/>
  <c r="W93" i="1" s="1"/>
  <c r="S92" i="1"/>
  <c r="R92" i="1"/>
  <c r="U92" i="1" s="1"/>
  <c r="W92" i="1" s="1"/>
  <c r="S91" i="1"/>
  <c r="R91" i="1"/>
  <c r="U91" i="1" s="1"/>
  <c r="W91" i="1" s="1"/>
  <c r="S90" i="1"/>
  <c r="R90" i="1"/>
  <c r="U90" i="1" s="1"/>
  <c r="W90" i="1" s="1"/>
  <c r="S85" i="1"/>
  <c r="R85" i="1"/>
  <c r="U85" i="1" s="1"/>
  <c r="W85" i="1" s="1"/>
  <c r="S84" i="1"/>
  <c r="R84" i="1"/>
  <c r="U84" i="1" s="1"/>
  <c r="W84" i="1" s="1"/>
  <c r="S80" i="1"/>
  <c r="R80" i="1"/>
  <c r="U80" i="1" s="1"/>
  <c r="W80" i="1" s="1"/>
  <c r="S75" i="1"/>
  <c r="R75" i="1"/>
  <c r="U75" i="1" s="1"/>
  <c r="W75" i="1" s="1"/>
  <c r="S74" i="1"/>
  <c r="R74" i="1"/>
  <c r="U74" i="1" s="1"/>
  <c r="W74" i="1" s="1"/>
  <c r="S70" i="1"/>
  <c r="R70" i="1"/>
  <c r="U70" i="1" s="1"/>
  <c r="W70" i="1" s="1"/>
  <c r="S65" i="1"/>
  <c r="R65" i="1"/>
  <c r="U65" i="1" s="1"/>
  <c r="W65" i="1" s="1"/>
  <c r="S45" i="1"/>
  <c r="R45" i="1"/>
  <c r="U45" i="1" s="1"/>
  <c r="W45" i="1" s="1"/>
  <c r="S42" i="1"/>
  <c r="R42" i="1"/>
  <c r="U42" i="1" s="1"/>
  <c r="W42" i="1" s="1"/>
  <c r="S37" i="1"/>
  <c r="R37" i="1"/>
  <c r="U37" i="1" s="1"/>
  <c r="W37" i="1" s="1"/>
  <c r="S28" i="1"/>
  <c r="R28" i="1"/>
  <c r="U28" i="1" s="1"/>
  <c r="W28" i="1" s="1"/>
  <c r="AF18" i="1"/>
  <c r="AE18" i="1"/>
  <c r="S18" i="1"/>
  <c r="R18" i="1"/>
  <c r="U18" i="1" s="1"/>
  <c r="W18" i="1" s="1"/>
  <c r="AF14" i="1"/>
  <c r="AE14" i="1"/>
  <c r="S14" i="1"/>
  <c r="R14" i="1"/>
  <c r="U14" i="1" s="1"/>
  <c r="W14" i="1" s="1"/>
  <c r="AF12" i="1"/>
  <c r="S12" i="1"/>
  <c r="R12" i="1"/>
  <c r="U12" i="1" s="1"/>
  <c r="W12" i="1" s="1"/>
  <c r="AF9" i="1"/>
  <c r="AE9" i="1"/>
  <c r="S9" i="1"/>
  <c r="R9" i="1"/>
  <c r="U9" i="1" s="1"/>
  <c r="W9" i="1" s="1"/>
  <c r="AF6" i="1"/>
  <c r="AE6" i="1"/>
  <c r="S6" i="1"/>
  <c r="R6" i="1"/>
  <c r="U6" i="1" s="1"/>
  <c r="W6" i="1" s="1"/>
  <c r="S169" i="1"/>
  <c r="R169" i="1"/>
  <c r="U169" i="1" s="1"/>
  <c r="W169" i="1" s="1"/>
  <c r="F222" i="1"/>
  <c r="L222" i="1" s="1"/>
  <c r="F220" i="1"/>
  <c r="L220" i="1" s="1"/>
  <c r="F210" i="1"/>
  <c r="L210" i="1" s="1"/>
  <c r="AG210" i="1" s="1"/>
  <c r="F208" i="1"/>
  <c r="L208" i="1" s="1"/>
  <c r="F205" i="1"/>
  <c r="L205" i="1" s="1"/>
  <c r="AG205" i="1" s="1"/>
  <c r="F201" i="1"/>
  <c r="L201" i="1" s="1"/>
  <c r="AG201" i="1" s="1"/>
  <c r="F197" i="1"/>
  <c r="L197" i="1" s="1"/>
  <c r="AG197" i="1" s="1"/>
  <c r="F195" i="1"/>
  <c r="L195" i="1" s="1"/>
  <c r="F194" i="1"/>
  <c r="L194" i="1" s="1"/>
  <c r="AG194" i="1" s="1"/>
  <c r="F193" i="1"/>
  <c r="L193" i="1" s="1"/>
  <c r="F184" i="1"/>
  <c r="L184" i="1" s="1"/>
  <c r="AG184" i="1" s="1"/>
  <c r="F183" i="1"/>
  <c r="L183" i="1" s="1"/>
  <c r="AG183" i="1" s="1"/>
  <c r="F181" i="1"/>
  <c r="L181" i="1" s="1"/>
  <c r="AG181" i="1" s="1"/>
  <c r="F173" i="1"/>
  <c r="L173" i="1" s="1"/>
  <c r="F166" i="1"/>
  <c r="L166" i="1" s="1"/>
  <c r="AG166" i="1" s="1"/>
  <c r="F163" i="1"/>
  <c r="L163" i="1" s="1"/>
  <c r="AG163" i="1" s="1"/>
  <c r="F141" i="1"/>
  <c r="L141" i="1" s="1"/>
  <c r="AG141" i="1" s="1"/>
  <c r="F135" i="1"/>
  <c r="L135" i="1" s="1"/>
  <c r="AG135" i="1" s="1"/>
  <c r="F131" i="1"/>
  <c r="L131" i="1" s="1"/>
  <c r="AG131" i="1" s="1"/>
  <c r="F129" i="1"/>
  <c r="L129" i="1" s="1"/>
  <c r="AG129" i="1" s="1"/>
  <c r="F125" i="1"/>
  <c r="L125" i="1" s="1"/>
  <c r="AG125" i="1" s="1"/>
  <c r="F124" i="1"/>
  <c r="L124" i="1" s="1"/>
  <c r="AG124" i="1" s="1"/>
  <c r="F119" i="1"/>
  <c r="L119" i="1" s="1"/>
  <c r="AG119" i="1" s="1"/>
  <c r="F106" i="1"/>
  <c r="L106" i="1" s="1"/>
  <c r="AG106" i="1" s="1"/>
  <c r="F100" i="1"/>
  <c r="L100" i="1" s="1"/>
  <c r="AG100" i="1" s="1"/>
  <c r="F97" i="1"/>
  <c r="L97" i="1" s="1"/>
  <c r="AG97" i="1" s="1"/>
  <c r="F95" i="1"/>
  <c r="L95" i="1" s="1"/>
  <c r="AG95" i="1" s="1"/>
  <c r="F94" i="1"/>
  <c r="L94" i="1" s="1"/>
  <c r="AG94" i="1" s="1"/>
  <c r="F93" i="1"/>
  <c r="L93" i="1" s="1"/>
  <c r="AG93" i="1" s="1"/>
  <c r="F92" i="1"/>
  <c r="L92" i="1" s="1"/>
  <c r="F91" i="1"/>
  <c r="L91" i="1" s="1"/>
  <c r="AG91" i="1" s="1"/>
  <c r="F90" i="1"/>
  <c r="L90" i="1" s="1"/>
  <c r="AG90" i="1" s="1"/>
  <c r="F85" i="1"/>
  <c r="L85" i="1" s="1"/>
  <c r="F84" i="1"/>
  <c r="L84" i="1" s="1"/>
  <c r="F80" i="1"/>
  <c r="L80" i="1" s="1"/>
  <c r="F75" i="1"/>
  <c r="L75" i="1" s="1"/>
  <c r="AG75" i="1" s="1"/>
  <c r="F74" i="1"/>
  <c r="L74" i="1" s="1"/>
  <c r="F70" i="1"/>
  <c r="L70" i="1" s="1"/>
  <c r="AG70" i="1" s="1"/>
  <c r="F65" i="1"/>
  <c r="L65" i="1" s="1"/>
  <c r="AG65" i="1" s="1"/>
  <c r="F45" i="1"/>
  <c r="L45" i="1" s="1"/>
  <c r="AG45" i="1" s="1"/>
  <c r="F42" i="1"/>
  <c r="L42" i="1" s="1"/>
  <c r="AG42" i="1" s="1"/>
  <c r="F37" i="1"/>
  <c r="L37" i="1" s="1"/>
  <c r="AG37" i="1" s="1"/>
  <c r="F28" i="1"/>
  <c r="L28" i="1" s="1"/>
  <c r="F18" i="1"/>
  <c r="L18" i="1" s="1"/>
  <c r="AG18" i="1" s="1"/>
  <c r="F14" i="1"/>
  <c r="L14" i="1" s="1"/>
  <c r="AG14" i="1" s="1"/>
  <c r="F12" i="1"/>
  <c r="L12" i="1" s="1"/>
  <c r="AG12" i="1" s="1"/>
  <c r="F9" i="1"/>
  <c r="L9" i="1" s="1"/>
  <c r="AG9" i="1" s="1"/>
  <c r="F6" i="1"/>
  <c r="L6" i="1" s="1"/>
  <c r="AG6" i="1" s="1"/>
  <c r="AJ336" i="9" l="1"/>
  <c r="AU17" i="8"/>
  <c r="AV16" i="8"/>
  <c r="AW16" i="8" s="1"/>
  <c r="X27" i="1"/>
  <c r="X181" i="1"/>
  <c r="X97" i="1"/>
  <c r="X141" i="1"/>
  <c r="X201" i="1"/>
  <c r="X92" i="1"/>
  <c r="X124" i="1"/>
  <c r="V18" i="1"/>
  <c r="V65" i="1"/>
  <c r="V183" i="1"/>
  <c r="V169" i="1"/>
  <c r="V6" i="1"/>
  <c r="V9" i="1"/>
  <c r="V12" i="1"/>
  <c r="V45" i="1"/>
  <c r="V84" i="1"/>
  <c r="V95" i="1"/>
  <c r="V97" i="1"/>
  <c r="V100" i="1"/>
  <c r="V141" i="1"/>
  <c r="V163" i="1"/>
  <c r="V166" i="1"/>
  <c r="V173" i="1"/>
  <c r="V201" i="1"/>
  <c r="V205" i="1"/>
  <c r="V222" i="1"/>
  <c r="V14" i="1"/>
  <c r="V74" i="1"/>
  <c r="V85" i="1"/>
  <c r="V184" i="1"/>
  <c r="V208" i="1"/>
  <c r="V42" i="1"/>
  <c r="V75" i="1"/>
  <c r="V80" i="1"/>
  <c r="V92" i="1"/>
  <c r="V93" i="1"/>
  <c r="V94" i="1"/>
  <c r="V119" i="1"/>
  <c r="V124" i="1"/>
  <c r="V125" i="1"/>
  <c r="V129" i="1"/>
  <c r="V131" i="1"/>
  <c r="V135" i="1"/>
  <c r="V195" i="1"/>
  <c r="V197" i="1"/>
  <c r="V220" i="1"/>
  <c r="V28" i="1"/>
  <c r="V37" i="1"/>
  <c r="V70" i="1"/>
  <c r="V181" i="1"/>
  <c r="V193" i="1"/>
  <c r="V90" i="1"/>
  <c r="V91" i="1"/>
  <c r="V106" i="1"/>
  <c r="V194" i="1"/>
  <c r="V210" i="1"/>
  <c r="X65" i="1"/>
  <c r="X9" i="1"/>
  <c r="X70" i="1"/>
  <c r="X95" i="1"/>
  <c r="X14" i="1"/>
  <c r="X131" i="1"/>
  <c r="X184" i="1"/>
  <c r="X195" i="1"/>
  <c r="X6" i="1"/>
  <c r="X18" i="1"/>
  <c r="X75" i="1"/>
  <c r="X119" i="1"/>
  <c r="X93" i="1"/>
  <c r="X125" i="1"/>
  <c r="X166" i="1"/>
  <c r="X90" i="1"/>
  <c r="X106" i="1"/>
  <c r="X129" i="1"/>
  <c r="X163" i="1"/>
  <c r="X183" i="1"/>
  <c r="AR18" i="8" l="1"/>
  <c r="AV17" i="8"/>
  <c r="AW17" i="8" s="1"/>
  <c r="X28" i="1"/>
  <c r="AF19" i="1"/>
  <c r="AE19" i="1"/>
  <c r="AF17" i="1"/>
  <c r="AE17" i="1"/>
  <c r="AF15" i="1"/>
  <c r="S221" i="1"/>
  <c r="S209" i="1"/>
  <c r="S202" i="1"/>
  <c r="S191" i="1"/>
  <c r="S190" i="1"/>
  <c r="S185" i="1"/>
  <c r="S179" i="1"/>
  <c r="S176" i="1"/>
  <c r="S174" i="1"/>
  <c r="S167" i="1"/>
  <c r="S165" i="1"/>
  <c r="S161" i="1"/>
  <c r="S160" i="1"/>
  <c r="S157" i="1"/>
  <c r="S151" i="1"/>
  <c r="S147" i="1"/>
  <c r="S144" i="1"/>
  <c r="S136" i="1"/>
  <c r="S134" i="1"/>
  <c r="S130" i="1"/>
  <c r="S122" i="1"/>
  <c r="S116" i="1"/>
  <c r="S115" i="1"/>
  <c r="S113" i="1"/>
  <c r="S111" i="1"/>
  <c r="S110" i="1"/>
  <c r="S108" i="1"/>
  <c r="S89" i="1"/>
  <c r="S86" i="1"/>
  <c r="S82" i="1"/>
  <c r="S81" i="1"/>
  <c r="S78" i="1"/>
  <c r="S76" i="1"/>
  <c r="S69" i="1"/>
  <c r="S63" i="1"/>
  <c r="S57" i="1"/>
  <c r="S60" i="1"/>
  <c r="S56" i="1"/>
  <c r="S54" i="1"/>
  <c r="S52" i="1"/>
  <c r="S50" i="1"/>
  <c r="S44" i="1"/>
  <c r="S43" i="1"/>
  <c r="S40" i="1"/>
  <c r="S26" i="1"/>
  <c r="S19" i="1"/>
  <c r="S17" i="1"/>
  <c r="S15" i="1"/>
  <c r="R221" i="1"/>
  <c r="U221" i="1" s="1"/>
  <c r="W221" i="1" s="1"/>
  <c r="R209" i="1"/>
  <c r="U209" i="1" s="1"/>
  <c r="W209" i="1" s="1"/>
  <c r="R202" i="1"/>
  <c r="U202" i="1" s="1"/>
  <c r="W202" i="1" s="1"/>
  <c r="R191" i="1"/>
  <c r="U191" i="1" s="1"/>
  <c r="W191" i="1" s="1"/>
  <c r="R190" i="1"/>
  <c r="U190" i="1" s="1"/>
  <c r="W190" i="1" s="1"/>
  <c r="R185" i="1"/>
  <c r="U185" i="1" s="1"/>
  <c r="W185" i="1" s="1"/>
  <c r="R179" i="1"/>
  <c r="U179" i="1" s="1"/>
  <c r="W179" i="1" s="1"/>
  <c r="R176" i="1"/>
  <c r="U176" i="1" s="1"/>
  <c r="W176" i="1" s="1"/>
  <c r="R174" i="1"/>
  <c r="U174" i="1" s="1"/>
  <c r="W174" i="1" s="1"/>
  <c r="R167" i="1"/>
  <c r="U167" i="1" s="1"/>
  <c r="W167" i="1" s="1"/>
  <c r="R165" i="1"/>
  <c r="U165" i="1" s="1"/>
  <c r="W165" i="1" s="1"/>
  <c r="R161" i="1"/>
  <c r="U161" i="1" s="1"/>
  <c r="W161" i="1" s="1"/>
  <c r="R160" i="1"/>
  <c r="U160" i="1" s="1"/>
  <c r="W160" i="1" s="1"/>
  <c r="R157" i="1"/>
  <c r="U157" i="1" s="1"/>
  <c r="W157" i="1" s="1"/>
  <c r="R151" i="1"/>
  <c r="U151" i="1" s="1"/>
  <c r="W151" i="1" s="1"/>
  <c r="R147" i="1"/>
  <c r="U147" i="1" s="1"/>
  <c r="W147" i="1" s="1"/>
  <c r="R144" i="1"/>
  <c r="U144" i="1" s="1"/>
  <c r="W144" i="1" s="1"/>
  <c r="R136" i="1"/>
  <c r="U136" i="1" s="1"/>
  <c r="W136" i="1" s="1"/>
  <c r="R134" i="1"/>
  <c r="U134" i="1" s="1"/>
  <c r="W134" i="1" s="1"/>
  <c r="R130" i="1"/>
  <c r="U130" i="1" s="1"/>
  <c r="W130" i="1" s="1"/>
  <c r="R122" i="1"/>
  <c r="U122" i="1" s="1"/>
  <c r="W122" i="1" s="1"/>
  <c r="R116" i="1"/>
  <c r="U116" i="1" s="1"/>
  <c r="W116" i="1" s="1"/>
  <c r="R115" i="1"/>
  <c r="U115" i="1" s="1"/>
  <c r="W115" i="1" s="1"/>
  <c r="R113" i="1"/>
  <c r="U113" i="1" s="1"/>
  <c r="W113" i="1" s="1"/>
  <c r="R111" i="1"/>
  <c r="U111" i="1" s="1"/>
  <c r="W111" i="1" s="1"/>
  <c r="R110" i="1"/>
  <c r="U110" i="1" s="1"/>
  <c r="W110" i="1" s="1"/>
  <c r="R108" i="1"/>
  <c r="U108" i="1" s="1"/>
  <c r="W108" i="1" s="1"/>
  <c r="R89" i="1"/>
  <c r="U89" i="1" s="1"/>
  <c r="W89" i="1" s="1"/>
  <c r="R86" i="1"/>
  <c r="U86" i="1" s="1"/>
  <c r="W86" i="1" s="1"/>
  <c r="R82" i="1"/>
  <c r="U82" i="1" s="1"/>
  <c r="W82" i="1" s="1"/>
  <c r="R81" i="1"/>
  <c r="U81" i="1" s="1"/>
  <c r="W81" i="1" s="1"/>
  <c r="R78" i="1"/>
  <c r="U78" i="1" s="1"/>
  <c r="W78" i="1" s="1"/>
  <c r="R76" i="1"/>
  <c r="U76" i="1" s="1"/>
  <c r="W76" i="1" s="1"/>
  <c r="R69" i="1"/>
  <c r="U69" i="1" s="1"/>
  <c r="W69" i="1" s="1"/>
  <c r="R63" i="1"/>
  <c r="U63" i="1" s="1"/>
  <c r="W63" i="1" s="1"/>
  <c r="R57" i="1"/>
  <c r="U57" i="1" s="1"/>
  <c r="W57" i="1" s="1"/>
  <c r="R60" i="1"/>
  <c r="U60" i="1" s="1"/>
  <c r="W60" i="1" s="1"/>
  <c r="R56" i="1"/>
  <c r="U56" i="1" s="1"/>
  <c r="W56" i="1" s="1"/>
  <c r="R54" i="1"/>
  <c r="U54" i="1" s="1"/>
  <c r="W54" i="1" s="1"/>
  <c r="R52" i="1"/>
  <c r="U52" i="1" s="1"/>
  <c r="W52" i="1" s="1"/>
  <c r="R50" i="1"/>
  <c r="U50" i="1" s="1"/>
  <c r="W50" i="1" s="1"/>
  <c r="R44" i="1"/>
  <c r="U44" i="1" s="1"/>
  <c r="W44" i="1" s="1"/>
  <c r="R43" i="1"/>
  <c r="U43" i="1" s="1"/>
  <c r="W43" i="1" s="1"/>
  <c r="R40" i="1"/>
  <c r="U40" i="1" s="1"/>
  <c r="W40" i="1" s="1"/>
  <c r="U26" i="1"/>
  <c r="W26" i="1" s="1"/>
  <c r="R19" i="1"/>
  <c r="U19" i="1" s="1"/>
  <c r="W19" i="1" s="1"/>
  <c r="R17" i="1"/>
  <c r="U17" i="1" s="1"/>
  <c r="W17" i="1" s="1"/>
  <c r="R15" i="1"/>
  <c r="U15" i="1" s="1"/>
  <c r="W15" i="1" s="1"/>
  <c r="F221" i="1"/>
  <c r="L221" i="1" s="1"/>
  <c r="AG221" i="1" s="1"/>
  <c r="F209" i="1"/>
  <c r="L209" i="1" s="1"/>
  <c r="AG209" i="1" s="1"/>
  <c r="F202" i="1"/>
  <c r="L202" i="1" s="1"/>
  <c r="AG202" i="1" s="1"/>
  <c r="F191" i="1"/>
  <c r="L191" i="1" s="1"/>
  <c r="AG191" i="1" s="1"/>
  <c r="F190" i="1"/>
  <c r="L190" i="1" s="1"/>
  <c r="AG190" i="1" s="1"/>
  <c r="F185" i="1"/>
  <c r="L185" i="1" s="1"/>
  <c r="AG185" i="1" s="1"/>
  <c r="F179" i="1"/>
  <c r="L179" i="1" s="1"/>
  <c r="AG179" i="1" s="1"/>
  <c r="F176" i="1"/>
  <c r="L176" i="1" s="1"/>
  <c r="AG176" i="1" s="1"/>
  <c r="F174" i="1"/>
  <c r="L174" i="1" s="1"/>
  <c r="F167" i="1"/>
  <c r="L167" i="1" s="1"/>
  <c r="AG167" i="1" s="1"/>
  <c r="F165" i="1"/>
  <c r="L165" i="1" s="1"/>
  <c r="AG165" i="1" s="1"/>
  <c r="F161" i="1"/>
  <c r="L161" i="1" s="1"/>
  <c r="AG161" i="1" s="1"/>
  <c r="F160" i="1"/>
  <c r="L160" i="1" s="1"/>
  <c r="AG160" i="1" s="1"/>
  <c r="F157" i="1"/>
  <c r="L157" i="1" s="1"/>
  <c r="F151" i="1"/>
  <c r="L151" i="1" s="1"/>
  <c r="F147" i="1"/>
  <c r="L147" i="1" s="1"/>
  <c r="AG147" i="1" s="1"/>
  <c r="F144" i="1"/>
  <c r="L144" i="1" s="1"/>
  <c r="F136" i="1"/>
  <c r="L136" i="1" s="1"/>
  <c r="AG136" i="1" s="1"/>
  <c r="F134" i="1"/>
  <c r="L134" i="1" s="1"/>
  <c r="AG134" i="1" s="1"/>
  <c r="F130" i="1"/>
  <c r="L130" i="1" s="1"/>
  <c r="AG130" i="1" s="1"/>
  <c r="F122" i="1"/>
  <c r="L122" i="1" s="1"/>
  <c r="AG122" i="1" s="1"/>
  <c r="F116" i="1"/>
  <c r="L116" i="1" s="1"/>
  <c r="AG116" i="1" s="1"/>
  <c r="F115" i="1"/>
  <c r="L115" i="1" s="1"/>
  <c r="AG115" i="1" s="1"/>
  <c r="F113" i="1"/>
  <c r="L113" i="1" s="1"/>
  <c r="AG113" i="1" s="1"/>
  <c r="F111" i="1"/>
  <c r="L111" i="1" s="1"/>
  <c r="AG111" i="1" s="1"/>
  <c r="F110" i="1"/>
  <c r="L110" i="1" s="1"/>
  <c r="AG110" i="1" s="1"/>
  <c r="F108" i="1"/>
  <c r="L108" i="1" s="1"/>
  <c r="F89" i="1"/>
  <c r="L89" i="1" s="1"/>
  <c r="AG89" i="1" s="1"/>
  <c r="F86" i="1"/>
  <c r="L86" i="1" s="1"/>
  <c r="AG86" i="1" s="1"/>
  <c r="F82" i="1"/>
  <c r="L82" i="1" s="1"/>
  <c r="AG82" i="1" s="1"/>
  <c r="F81" i="1"/>
  <c r="L81" i="1" s="1"/>
  <c r="AG81" i="1" s="1"/>
  <c r="F78" i="1"/>
  <c r="L78" i="1" s="1"/>
  <c r="AG78" i="1" s="1"/>
  <c r="F76" i="1"/>
  <c r="L76" i="1" s="1"/>
  <c r="AG76" i="1" s="1"/>
  <c r="F69" i="1"/>
  <c r="L69" i="1" s="1"/>
  <c r="AG69" i="1" s="1"/>
  <c r="F63" i="1"/>
  <c r="L63" i="1" s="1"/>
  <c r="AG63" i="1" s="1"/>
  <c r="F57" i="1"/>
  <c r="L57" i="1" s="1"/>
  <c r="AG57" i="1" s="1"/>
  <c r="F60" i="1"/>
  <c r="L60" i="1" s="1"/>
  <c r="F56" i="1"/>
  <c r="L56" i="1" s="1"/>
  <c r="F54" i="1"/>
  <c r="L54" i="1" s="1"/>
  <c r="F52" i="1"/>
  <c r="L52" i="1" s="1"/>
  <c r="AG52" i="1" s="1"/>
  <c r="F50" i="1"/>
  <c r="L50" i="1" s="1"/>
  <c r="AG50" i="1" s="1"/>
  <c r="F44" i="1"/>
  <c r="L44" i="1" s="1"/>
  <c r="AG44" i="1" s="1"/>
  <c r="F43" i="1"/>
  <c r="L43" i="1" s="1"/>
  <c r="AG43" i="1" s="1"/>
  <c r="F40" i="1"/>
  <c r="L40" i="1" s="1"/>
  <c r="AG40" i="1" s="1"/>
  <c r="F26" i="1"/>
  <c r="L26" i="1" s="1"/>
  <c r="F19" i="1"/>
  <c r="L19" i="1" s="1"/>
  <c r="AG19" i="1" s="1"/>
  <c r="F17" i="1"/>
  <c r="L17" i="1" s="1"/>
  <c r="F15" i="1"/>
  <c r="L15" i="1" s="1"/>
  <c r="AG15" i="1" s="1"/>
  <c r="S219" i="1"/>
  <c r="S216" i="1"/>
  <c r="S213" i="1"/>
  <c r="S211" i="1"/>
  <c r="R219" i="1"/>
  <c r="U219" i="1" s="1"/>
  <c r="W219" i="1" s="1"/>
  <c r="R216" i="1"/>
  <c r="U216" i="1" s="1"/>
  <c r="W216" i="1" s="1"/>
  <c r="R213" i="1"/>
  <c r="U213" i="1" s="1"/>
  <c r="W213" i="1" s="1"/>
  <c r="R211" i="1"/>
  <c r="U211" i="1" s="1"/>
  <c r="W211" i="1" s="1"/>
  <c r="F213" i="1"/>
  <c r="L213" i="1" s="1"/>
  <c r="AG213" i="1" s="1"/>
  <c r="F216" i="1"/>
  <c r="L216" i="1" s="1"/>
  <c r="F219" i="1"/>
  <c r="L219" i="1" s="1"/>
  <c r="F211" i="1"/>
  <c r="L211" i="1" s="1"/>
  <c r="AG211" i="1" s="1"/>
  <c r="AS18" i="8" l="1"/>
  <c r="AT18" i="8" s="1"/>
  <c r="AU18" i="8" s="1"/>
  <c r="AR19" i="8"/>
  <c r="V44" i="1"/>
  <c r="V82" i="1"/>
  <c r="V136" i="1"/>
  <c r="V185" i="1"/>
  <c r="V26" i="1"/>
  <c r="V50" i="1"/>
  <c r="V60" i="1"/>
  <c r="V76" i="1"/>
  <c r="V86" i="1"/>
  <c r="V111" i="1"/>
  <c r="V122" i="1"/>
  <c r="V144" i="1"/>
  <c r="V160" i="1"/>
  <c r="V174" i="1"/>
  <c r="V190" i="1"/>
  <c r="V221" i="1"/>
  <c r="V211" i="1"/>
  <c r="V19" i="1"/>
  <c r="V69" i="1"/>
  <c r="V116" i="1"/>
  <c r="V167" i="1"/>
  <c r="V216" i="1"/>
  <c r="V15" i="1"/>
  <c r="V40" i="1"/>
  <c r="V52" i="1"/>
  <c r="V57" i="1"/>
  <c r="V78" i="1"/>
  <c r="V89" i="1"/>
  <c r="V113" i="1"/>
  <c r="V130" i="1"/>
  <c r="V147" i="1"/>
  <c r="V161" i="1"/>
  <c r="V176" i="1"/>
  <c r="V191" i="1"/>
  <c r="V56" i="1"/>
  <c r="V110" i="1"/>
  <c r="V157" i="1"/>
  <c r="V209" i="1"/>
  <c r="V213" i="1"/>
  <c r="V219" i="1"/>
  <c r="V17" i="1"/>
  <c r="V43" i="1"/>
  <c r="V54" i="1"/>
  <c r="V63" i="1"/>
  <c r="V81" i="1"/>
  <c r="V108" i="1"/>
  <c r="V115" i="1"/>
  <c r="V134" i="1"/>
  <c r="V151" i="1"/>
  <c r="V165" i="1"/>
  <c r="V179" i="1"/>
  <c r="V202" i="1"/>
  <c r="X209" i="1"/>
  <c r="X190" i="1"/>
  <c r="X185" i="1"/>
  <c r="X179" i="1"/>
  <c r="X167" i="1"/>
  <c r="X165" i="1"/>
  <c r="X161" i="1"/>
  <c r="X160" i="1"/>
  <c r="X147" i="1"/>
  <c r="X136" i="1"/>
  <c r="X134" i="1"/>
  <c r="X130" i="1"/>
  <c r="X122" i="1"/>
  <c r="X116" i="1"/>
  <c r="X115" i="1"/>
  <c r="X113" i="1"/>
  <c r="X111" i="1"/>
  <c r="X110" i="1"/>
  <c r="X86" i="1"/>
  <c r="X82" i="1"/>
  <c r="X78" i="1"/>
  <c r="X69" i="1"/>
  <c r="X63" i="1"/>
  <c r="X56" i="1"/>
  <c r="X52" i="1"/>
  <c r="X44" i="1"/>
  <c r="X43" i="1"/>
  <c r="X40" i="1"/>
  <c r="X19" i="1"/>
  <c r="X17" i="1"/>
  <c r="X213" i="1"/>
  <c r="X211" i="1"/>
  <c r="AF24" i="1"/>
  <c r="AF22" i="1"/>
  <c r="AF20" i="1"/>
  <c r="AF16" i="1"/>
  <c r="AF8" i="1"/>
  <c r="AF7" i="1"/>
  <c r="AF5" i="1"/>
  <c r="AE24" i="1"/>
  <c r="AE20" i="1"/>
  <c r="AE16" i="1"/>
  <c r="AE8" i="1"/>
  <c r="AE7" i="1"/>
  <c r="AE5" i="1"/>
  <c r="J223" i="1"/>
  <c r="S207" i="1"/>
  <c r="S206" i="1"/>
  <c r="S203" i="1"/>
  <c r="S200" i="1"/>
  <c r="S198" i="1"/>
  <c r="S192" i="1"/>
  <c r="R189" i="1"/>
  <c r="U189" i="1" s="1"/>
  <c r="W189" i="1" s="1"/>
  <c r="S188" i="1"/>
  <c r="S187" i="1"/>
  <c r="S186" i="1"/>
  <c r="S182" i="1"/>
  <c r="S172" i="1"/>
  <c r="S168" i="1"/>
  <c r="R162" i="1"/>
  <c r="U162" i="1" s="1"/>
  <c r="W162" i="1" s="1"/>
  <c r="S156" i="1"/>
  <c r="S153" i="1"/>
  <c r="S152" i="1"/>
  <c r="R150" i="1"/>
  <c r="U150" i="1" s="1"/>
  <c r="W150" i="1" s="1"/>
  <c r="S149" i="1"/>
  <c r="R148" i="1"/>
  <c r="U148" i="1" s="1"/>
  <c r="W148" i="1" s="1"/>
  <c r="S145" i="1"/>
  <c r="S143" i="1"/>
  <c r="S142" i="1"/>
  <c r="S140" i="1"/>
  <c r="S137" i="1"/>
  <c r="R133" i="1"/>
  <c r="U133" i="1" s="1"/>
  <c r="W133" i="1" s="1"/>
  <c r="S132" i="1"/>
  <c r="S128" i="1"/>
  <c r="S127" i="1"/>
  <c r="S121" i="1"/>
  <c r="S120" i="1"/>
  <c r="S118" i="1"/>
  <c r="S117" i="1"/>
  <c r="R104" i="1"/>
  <c r="U104" i="1" s="1"/>
  <c r="W104" i="1" s="1"/>
  <c r="R99" i="1"/>
  <c r="U99" i="1" s="1"/>
  <c r="W99" i="1" s="1"/>
  <c r="S98" i="1"/>
  <c r="S96" i="1"/>
  <c r="S88" i="1"/>
  <c r="S87" i="1"/>
  <c r="S79" i="1"/>
  <c r="R77" i="1"/>
  <c r="U77" i="1" s="1"/>
  <c r="W77" i="1" s="1"/>
  <c r="R68" i="1"/>
  <c r="U68" i="1" s="1"/>
  <c r="W68" i="1" s="1"/>
  <c r="S67" i="1"/>
  <c r="S62" i="1"/>
  <c r="S61" i="1"/>
  <c r="S49" i="1"/>
  <c r="S36" i="1"/>
  <c r="S35" i="1"/>
  <c r="S32" i="1"/>
  <c r="S25" i="1"/>
  <c r="R24" i="1"/>
  <c r="U24" i="1" s="1"/>
  <c r="W24" i="1" s="1"/>
  <c r="R22" i="1"/>
  <c r="U22" i="1" s="1"/>
  <c r="W22" i="1" s="1"/>
  <c r="R20" i="1"/>
  <c r="U20" i="1" s="1"/>
  <c r="W20" i="1" s="1"/>
  <c r="S16" i="1"/>
  <c r="S8" i="1"/>
  <c r="S7" i="1"/>
  <c r="S5" i="1"/>
  <c r="AB3" i="1"/>
  <c r="S150" i="1"/>
  <c r="S77" i="1"/>
  <c r="S155" i="1"/>
  <c r="S159" i="1"/>
  <c r="S139" i="1"/>
  <c r="S83" i="1"/>
  <c r="R73" i="1"/>
  <c r="U73" i="1" s="1"/>
  <c r="W73" i="1" s="1"/>
  <c r="S38" i="1"/>
  <c r="S33" i="1"/>
  <c r="R29" i="1"/>
  <c r="U29" i="1" s="1"/>
  <c r="W29" i="1" s="1"/>
  <c r="F207" i="1"/>
  <c r="L207" i="1" s="1"/>
  <c r="AG207" i="1" s="1"/>
  <c r="F206" i="1"/>
  <c r="L206" i="1" s="1"/>
  <c r="AG206" i="1" s="1"/>
  <c r="F203" i="1"/>
  <c r="L203" i="1" s="1"/>
  <c r="AG203" i="1" s="1"/>
  <c r="F200" i="1"/>
  <c r="L200" i="1" s="1"/>
  <c r="AG200" i="1" s="1"/>
  <c r="F198" i="1"/>
  <c r="L198" i="1" s="1"/>
  <c r="AG198" i="1" s="1"/>
  <c r="F192" i="1"/>
  <c r="L192" i="1" s="1"/>
  <c r="F189" i="1"/>
  <c r="L189" i="1" s="1"/>
  <c r="AG189" i="1" s="1"/>
  <c r="F188" i="1"/>
  <c r="L188" i="1" s="1"/>
  <c r="AG188" i="1" s="1"/>
  <c r="F187" i="1"/>
  <c r="L187" i="1" s="1"/>
  <c r="F186" i="1"/>
  <c r="L186" i="1" s="1"/>
  <c r="AG186" i="1" s="1"/>
  <c r="F182" i="1"/>
  <c r="L182" i="1" s="1"/>
  <c r="F172" i="1"/>
  <c r="L172" i="1" s="1"/>
  <c r="F169" i="1"/>
  <c r="L169" i="1" s="1"/>
  <c r="F168" i="1"/>
  <c r="L168" i="1" s="1"/>
  <c r="AG168" i="1" s="1"/>
  <c r="F162" i="1"/>
  <c r="L162" i="1" s="1"/>
  <c r="AG162" i="1" s="1"/>
  <c r="F155" i="1"/>
  <c r="L155" i="1" s="1"/>
  <c r="AG155" i="1" s="1"/>
  <c r="F156" i="1"/>
  <c r="L156" i="1" s="1"/>
  <c r="AG156" i="1" s="1"/>
  <c r="F159" i="1"/>
  <c r="L159" i="1" s="1"/>
  <c r="F153" i="1"/>
  <c r="L153" i="1" s="1"/>
  <c r="AG153" i="1" s="1"/>
  <c r="F152" i="1"/>
  <c r="L152" i="1" s="1"/>
  <c r="AG152" i="1" s="1"/>
  <c r="F150" i="1"/>
  <c r="L150" i="1" s="1"/>
  <c r="AG150" i="1" s="1"/>
  <c r="F149" i="1"/>
  <c r="L149" i="1" s="1"/>
  <c r="F148" i="1"/>
  <c r="L148" i="1" s="1"/>
  <c r="F145" i="1"/>
  <c r="L145" i="1" s="1"/>
  <c r="AG145" i="1" s="1"/>
  <c r="F143" i="1"/>
  <c r="L143" i="1" s="1"/>
  <c r="F142" i="1"/>
  <c r="L142" i="1" s="1"/>
  <c r="AG142" i="1" s="1"/>
  <c r="F140" i="1"/>
  <c r="L140" i="1" s="1"/>
  <c r="AG140" i="1" s="1"/>
  <c r="F139" i="1"/>
  <c r="L139" i="1" s="1"/>
  <c r="AG139" i="1" s="1"/>
  <c r="F137" i="1"/>
  <c r="L137" i="1" s="1"/>
  <c r="AG137" i="1" s="1"/>
  <c r="F133" i="1"/>
  <c r="L133" i="1" s="1"/>
  <c r="F132" i="1"/>
  <c r="L132" i="1" s="1"/>
  <c r="AG132" i="1" s="1"/>
  <c r="F128" i="1"/>
  <c r="L128" i="1" s="1"/>
  <c r="F127" i="1"/>
  <c r="L127" i="1" s="1"/>
  <c r="AG127" i="1" s="1"/>
  <c r="F121" i="1"/>
  <c r="L121" i="1" s="1"/>
  <c r="AG121" i="1" s="1"/>
  <c r="F120" i="1"/>
  <c r="L120" i="1" s="1"/>
  <c r="AG120" i="1" s="1"/>
  <c r="F118" i="1"/>
  <c r="L118" i="1" s="1"/>
  <c r="AG118" i="1" s="1"/>
  <c r="F117" i="1"/>
  <c r="L117" i="1" s="1"/>
  <c r="AG117" i="1" s="1"/>
  <c r="F104" i="1"/>
  <c r="L104" i="1" s="1"/>
  <c r="AG104" i="1" s="1"/>
  <c r="F99" i="1"/>
  <c r="L99" i="1" s="1"/>
  <c r="AG99" i="1" s="1"/>
  <c r="F98" i="1"/>
  <c r="L98" i="1" s="1"/>
  <c r="AG98" i="1" s="1"/>
  <c r="F96" i="1"/>
  <c r="L96" i="1" s="1"/>
  <c r="AG96" i="1" s="1"/>
  <c r="F88" i="1"/>
  <c r="L88" i="1" s="1"/>
  <c r="F87" i="1"/>
  <c r="L87" i="1" s="1"/>
  <c r="AG87" i="1" s="1"/>
  <c r="F83" i="1"/>
  <c r="L83" i="1" s="1"/>
  <c r="F79" i="1"/>
  <c r="L79" i="1" s="1"/>
  <c r="AG79" i="1" s="1"/>
  <c r="F77" i="1"/>
  <c r="L77" i="1" s="1"/>
  <c r="AG77" i="1" s="1"/>
  <c r="F73" i="1"/>
  <c r="L73" i="1" s="1"/>
  <c r="AG73" i="1" s="1"/>
  <c r="F68" i="1"/>
  <c r="L68" i="1" s="1"/>
  <c r="F67" i="1"/>
  <c r="L67" i="1" s="1"/>
  <c r="F62" i="1"/>
  <c r="L62" i="1" s="1"/>
  <c r="AG62" i="1" s="1"/>
  <c r="F61" i="1"/>
  <c r="L61" i="1" s="1"/>
  <c r="AG61" i="1" s="1"/>
  <c r="F49" i="1"/>
  <c r="L49" i="1" s="1"/>
  <c r="AG49" i="1" s="1"/>
  <c r="F38" i="1"/>
  <c r="L38" i="1" s="1"/>
  <c r="F36" i="1"/>
  <c r="L36" i="1" s="1"/>
  <c r="F35" i="1"/>
  <c r="L35" i="1" s="1"/>
  <c r="AG35" i="1" s="1"/>
  <c r="F33" i="1"/>
  <c r="L33" i="1" s="1"/>
  <c r="AG33" i="1" s="1"/>
  <c r="F32" i="1"/>
  <c r="L32" i="1" s="1"/>
  <c r="AG32" i="1" s="1"/>
  <c r="F29" i="1"/>
  <c r="L29" i="1" s="1"/>
  <c r="AG29" i="1" s="1"/>
  <c r="F25" i="1"/>
  <c r="L25" i="1" s="1"/>
  <c r="AG25" i="1" s="1"/>
  <c r="F24" i="1"/>
  <c r="L24" i="1" s="1"/>
  <c r="AG24" i="1" s="1"/>
  <c r="F22" i="1"/>
  <c r="L22" i="1" s="1"/>
  <c r="AG22" i="1" s="1"/>
  <c r="F20" i="1"/>
  <c r="L20" i="1" s="1"/>
  <c r="AG20" i="1" s="1"/>
  <c r="F16" i="1"/>
  <c r="L16" i="1" s="1"/>
  <c r="AG16" i="1" s="1"/>
  <c r="F8" i="1"/>
  <c r="L8" i="1" s="1"/>
  <c r="AG8" i="1" s="1"/>
  <c r="F7" i="1"/>
  <c r="L7" i="1" s="1"/>
  <c r="F5" i="1"/>
  <c r="L5" i="1" s="1"/>
  <c r="AG5" i="1" s="1"/>
  <c r="AR20" i="8" l="1"/>
  <c r="AS19" i="8"/>
  <c r="AT19" i="8" s="1"/>
  <c r="AU19" i="8" s="1"/>
  <c r="AW18" i="8"/>
  <c r="AV18" i="8"/>
  <c r="AB302" i="1"/>
  <c r="AB293" i="1"/>
  <c r="AB304" i="1"/>
  <c r="AB303" i="1"/>
  <c r="AB301" i="1"/>
  <c r="AB297" i="1"/>
  <c r="AB309" i="1"/>
  <c r="AB306" i="1"/>
  <c r="AB300" i="1"/>
  <c r="AB298" i="1"/>
  <c r="AB294" i="1"/>
  <c r="AB299" i="1"/>
  <c r="AB296" i="1"/>
  <c r="AB311" i="1"/>
  <c r="AB295" i="1"/>
  <c r="AB307" i="1"/>
  <c r="AB305" i="1"/>
  <c r="AB308" i="1"/>
  <c r="AB312" i="1"/>
  <c r="AB310" i="1"/>
  <c r="X29" i="1"/>
  <c r="Y274" i="1"/>
  <c r="AA274" i="1" s="1"/>
  <c r="AB274" i="1" s="1"/>
  <c r="Y276" i="1"/>
  <c r="AA276" i="1" s="1"/>
  <c r="AB276" i="1" s="1"/>
  <c r="Y273" i="1"/>
  <c r="Y284" i="1"/>
  <c r="AA284" i="1" s="1"/>
  <c r="AB284" i="1" s="1"/>
  <c r="AD284" i="1" s="1"/>
  <c r="Y280" i="1"/>
  <c r="AA280" i="1" s="1"/>
  <c r="AB280" i="1" s="1"/>
  <c r="AD280" i="1" s="1"/>
  <c r="Y290" i="1"/>
  <c r="Y287" i="1"/>
  <c r="AA287" i="1" s="1"/>
  <c r="AB287" i="1" s="1"/>
  <c r="AD287" i="1" s="1"/>
  <c r="Y283" i="1"/>
  <c r="Y267" i="1"/>
  <c r="AA267" i="1" s="1"/>
  <c r="AB267" i="1" s="1"/>
  <c r="AD267" i="1" s="1"/>
  <c r="Y277" i="1"/>
  <c r="AA277" i="1" s="1"/>
  <c r="AB277" i="1" s="1"/>
  <c r="Y279" i="1"/>
  <c r="AA279" i="1" s="1"/>
  <c r="AB279" i="1" s="1"/>
  <c r="Y291" i="1"/>
  <c r="AA291" i="1" s="1"/>
  <c r="AB291" i="1" s="1"/>
  <c r="AD291" i="1" s="1"/>
  <c r="Y286" i="1"/>
  <c r="AA286" i="1" s="1"/>
  <c r="AB286" i="1" s="1"/>
  <c r="AD286" i="1" s="1"/>
  <c r="Y289" i="1"/>
  <c r="AA289" i="1" s="1"/>
  <c r="AB289" i="1" s="1"/>
  <c r="Y272" i="1"/>
  <c r="Y270" i="1"/>
  <c r="Y269" i="1"/>
  <c r="Y281" i="1"/>
  <c r="AA281" i="1" s="1"/>
  <c r="AB281" i="1" s="1"/>
  <c r="AD281" i="1" s="1"/>
  <c r="Y278" i="1"/>
  <c r="Y282" i="1"/>
  <c r="AA282" i="1" s="1"/>
  <c r="AB282" i="1" s="1"/>
  <c r="AD282" i="1" s="1"/>
  <c r="Y257" i="1"/>
  <c r="AA257" i="1" s="1"/>
  <c r="AB257" i="1" s="1"/>
  <c r="Y275" i="1"/>
  <c r="AA275" i="1" s="1"/>
  <c r="AB275" i="1" s="1"/>
  <c r="AD275" i="1" s="1"/>
  <c r="Y265" i="1"/>
  <c r="AA265" i="1" s="1"/>
  <c r="AB265" i="1" s="1"/>
  <c r="Y292" i="1"/>
  <c r="Y285" i="1"/>
  <c r="Y288" i="1"/>
  <c r="Y266" i="1"/>
  <c r="Y264" i="1"/>
  <c r="AA264" i="1" s="1"/>
  <c r="AB264" i="1" s="1"/>
  <c r="Y250" i="1"/>
  <c r="AA250" i="1" s="1"/>
  <c r="Y260" i="1"/>
  <c r="AA260" i="1" s="1"/>
  <c r="Y259" i="1"/>
  <c r="AA259" i="1" s="1"/>
  <c r="AB259" i="1" s="1"/>
  <c r="Y256" i="1"/>
  <c r="AA256" i="1" s="1"/>
  <c r="Y263" i="1"/>
  <c r="AA263" i="1" s="1"/>
  <c r="Y258" i="1"/>
  <c r="AA258" i="1" s="1"/>
  <c r="AB258" i="1" s="1"/>
  <c r="Y271" i="1"/>
  <c r="AA271" i="1" s="1"/>
  <c r="Y252" i="1"/>
  <c r="AA252" i="1" s="1"/>
  <c r="Y251" i="1"/>
  <c r="AA251" i="1" s="1"/>
  <c r="Y268" i="1"/>
  <c r="AA268" i="1" s="1"/>
  <c r="Y262" i="1"/>
  <c r="AA262" i="1" s="1"/>
  <c r="Y261" i="1"/>
  <c r="AA261" i="1" s="1"/>
  <c r="Y255" i="1"/>
  <c r="AA255" i="1" s="1"/>
  <c r="Y253" i="1"/>
  <c r="AA253" i="1" s="1"/>
  <c r="AB253" i="1" s="1"/>
  <c r="Y254" i="1"/>
  <c r="AA254" i="1" s="1"/>
  <c r="X26" i="1"/>
  <c r="Y247" i="1"/>
  <c r="AA247" i="1" s="1"/>
  <c r="AB247" i="1" s="1"/>
  <c r="AD247" i="1" s="1"/>
  <c r="Y242" i="1"/>
  <c r="AA242" i="1" s="1"/>
  <c r="AB242" i="1" s="1"/>
  <c r="Y244" i="1"/>
  <c r="AA244" i="1" s="1"/>
  <c r="AB244" i="1" s="1"/>
  <c r="Y246" i="1"/>
  <c r="AA246" i="1" s="1"/>
  <c r="AB246" i="1" s="1"/>
  <c r="Y248" i="1"/>
  <c r="AA248" i="1" s="1"/>
  <c r="Y243" i="1"/>
  <c r="AA243" i="1" s="1"/>
  <c r="AB243" i="1" s="1"/>
  <c r="Y245" i="1"/>
  <c r="AA245" i="1" s="1"/>
  <c r="AB245" i="1" s="1"/>
  <c r="AD245" i="1" s="1"/>
  <c r="Y249" i="1"/>
  <c r="AA249" i="1" s="1"/>
  <c r="AB249" i="1" s="1"/>
  <c r="Y236" i="1"/>
  <c r="AA236" i="1" s="1"/>
  <c r="Y241" i="1"/>
  <c r="AA241" i="1" s="1"/>
  <c r="AB241" i="1" s="1"/>
  <c r="Y238" i="1"/>
  <c r="Y240" i="1"/>
  <c r="Y239" i="1"/>
  <c r="AA239" i="1" s="1"/>
  <c r="AB239" i="1" s="1"/>
  <c r="AD239" i="1" s="1"/>
  <c r="Y237" i="1"/>
  <c r="AA237" i="1" s="1"/>
  <c r="AB237" i="1" s="1"/>
  <c r="Y235" i="1"/>
  <c r="Y234" i="1"/>
  <c r="Y233" i="1"/>
  <c r="Y232" i="1"/>
  <c r="AT3" i="1"/>
  <c r="AM3" i="1"/>
  <c r="Y228" i="1"/>
  <c r="Y230" i="1"/>
  <c r="AA230" i="1" s="1"/>
  <c r="Y231" i="1"/>
  <c r="AA231" i="1" s="1"/>
  <c r="AB231" i="1" s="1"/>
  <c r="Y229" i="1"/>
  <c r="AA229" i="1" s="1"/>
  <c r="X20" i="1"/>
  <c r="X68" i="1"/>
  <c r="X77" i="1"/>
  <c r="X73" i="1"/>
  <c r="X24" i="1"/>
  <c r="V159" i="1"/>
  <c r="V7" i="1"/>
  <c r="V32" i="1"/>
  <c r="V96" i="1"/>
  <c r="V145" i="1"/>
  <c r="V187" i="1"/>
  <c r="V155" i="1"/>
  <c r="V8" i="1"/>
  <c r="V35" i="1"/>
  <c r="V62" i="1"/>
  <c r="V79" i="1"/>
  <c r="V98" i="1"/>
  <c r="V118" i="1"/>
  <c r="V128" i="1"/>
  <c r="V140" i="1"/>
  <c r="V153" i="1"/>
  <c r="V172" i="1"/>
  <c r="V188" i="1"/>
  <c r="V200" i="1"/>
  <c r="V38" i="1"/>
  <c r="V61" i="1"/>
  <c r="V117" i="1"/>
  <c r="V137" i="1"/>
  <c r="V168" i="1"/>
  <c r="V198" i="1"/>
  <c r="V83" i="1"/>
  <c r="V16" i="1"/>
  <c r="V25" i="1"/>
  <c r="V36" i="1"/>
  <c r="V67" i="1"/>
  <c r="V87" i="1"/>
  <c r="V120" i="1"/>
  <c r="V132" i="1"/>
  <c r="V142" i="1"/>
  <c r="V149" i="1"/>
  <c r="V156" i="1"/>
  <c r="V182" i="1"/>
  <c r="V203" i="1"/>
  <c r="V150" i="1"/>
  <c r="V127" i="1"/>
  <c r="V152" i="1"/>
  <c r="V207" i="1"/>
  <c r="V33" i="1"/>
  <c r="V139" i="1"/>
  <c r="V77" i="1"/>
  <c r="V5" i="1"/>
  <c r="V49" i="1"/>
  <c r="V88" i="1"/>
  <c r="V121" i="1"/>
  <c r="V143" i="1"/>
  <c r="V186" i="1"/>
  <c r="V192" i="1"/>
  <c r="V206" i="1"/>
  <c r="X169" i="1"/>
  <c r="X104" i="1"/>
  <c r="X151" i="1"/>
  <c r="Y224" i="1"/>
  <c r="AA224" i="1" s="1"/>
  <c r="AB224" i="1" s="1"/>
  <c r="Y226" i="1"/>
  <c r="Y227" i="1"/>
  <c r="Y223" i="1"/>
  <c r="AA223" i="1" s="1"/>
  <c r="AB223" i="1" s="1"/>
  <c r="AD223" i="1" s="1"/>
  <c r="Y225" i="1"/>
  <c r="Y11" i="1"/>
  <c r="AA11" i="1" s="1"/>
  <c r="Y71" i="1"/>
  <c r="AA71" i="1" s="1"/>
  <c r="Y58" i="1"/>
  <c r="AA58" i="1" s="1"/>
  <c r="Y13" i="1"/>
  <c r="AA13" i="1" s="1"/>
  <c r="Y109" i="1"/>
  <c r="AA109" i="1" s="1"/>
  <c r="Y178" i="1"/>
  <c r="AA178" i="1" s="1"/>
  <c r="Y102" i="1"/>
  <c r="AA102" i="1" s="1"/>
  <c r="Y158" i="1"/>
  <c r="AA158" i="1" s="1"/>
  <c r="Y30" i="1"/>
  <c r="AA30" i="1" s="1"/>
  <c r="Y47" i="1"/>
  <c r="AA47" i="1" s="1"/>
  <c r="Y39" i="1"/>
  <c r="AA39" i="1" s="1"/>
  <c r="Y48" i="1"/>
  <c r="AA48" i="1" s="1"/>
  <c r="Y55" i="1"/>
  <c r="AA55" i="1" s="1"/>
  <c r="Y66" i="1"/>
  <c r="AA66" i="1" s="1"/>
  <c r="Y59" i="1"/>
  <c r="AA59" i="1" s="1"/>
  <c r="Y218" i="1"/>
  <c r="AA218" i="1" s="1"/>
  <c r="Y212" i="1"/>
  <c r="AA212" i="1" s="1"/>
  <c r="Y171" i="1"/>
  <c r="AA171" i="1" s="1"/>
  <c r="Y199" i="1"/>
  <c r="AA199" i="1" s="1"/>
  <c r="Y126" i="1"/>
  <c r="AA126" i="1" s="1"/>
  <c r="Y146" i="1"/>
  <c r="AA146" i="1" s="1"/>
  <c r="Y204" i="1"/>
  <c r="AA204" i="1" s="1"/>
  <c r="Y114" i="1"/>
  <c r="AA114" i="1" s="1"/>
  <c r="Y23" i="1"/>
  <c r="AA23" i="1" s="1"/>
  <c r="Y41" i="1"/>
  <c r="AA41" i="1" s="1"/>
  <c r="Y51" i="1"/>
  <c r="AA51" i="1" s="1"/>
  <c r="Y164" i="1"/>
  <c r="AA164" i="1" s="1"/>
  <c r="Y215" i="1"/>
  <c r="AA215" i="1" s="1"/>
  <c r="Y138" i="1"/>
  <c r="AA138" i="1" s="1"/>
  <c r="Y154" i="1"/>
  <c r="AA154" i="1" s="1"/>
  <c r="Y10" i="1"/>
  <c r="AA10" i="1" s="1"/>
  <c r="Y170" i="1"/>
  <c r="AA170" i="1" s="1"/>
  <c r="Y214" i="1"/>
  <c r="AA214" i="1" s="1"/>
  <c r="Y196" i="1"/>
  <c r="AA196" i="1" s="1"/>
  <c r="AB196" i="1" s="1"/>
  <c r="Y34" i="1"/>
  <c r="AA34" i="1" s="1"/>
  <c r="Y27" i="1"/>
  <c r="AA27" i="1" s="1"/>
  <c r="Y103" i="1"/>
  <c r="AA103" i="1" s="1"/>
  <c r="Y123" i="1"/>
  <c r="AA123" i="1" s="1"/>
  <c r="Y101" i="1"/>
  <c r="AA101" i="1" s="1"/>
  <c r="Y180" i="1"/>
  <c r="AA180" i="1" s="1"/>
  <c r="Y72" i="1"/>
  <c r="AA72" i="1" s="1"/>
  <c r="Y175" i="1"/>
  <c r="AA175" i="1" s="1"/>
  <c r="Y217" i="1"/>
  <c r="AA217" i="1" s="1"/>
  <c r="Y107" i="1"/>
  <c r="AA107" i="1" s="1"/>
  <c r="Y21" i="1"/>
  <c r="AA21" i="1" s="1"/>
  <c r="Y31" i="1"/>
  <c r="AA31" i="1" s="1"/>
  <c r="Y46" i="1"/>
  <c r="AA46" i="1" s="1"/>
  <c r="Y53" i="1"/>
  <c r="AA53" i="1" s="1"/>
  <c r="Y64" i="1"/>
  <c r="AA64" i="1" s="1"/>
  <c r="Y105" i="1"/>
  <c r="AA105" i="1" s="1"/>
  <c r="Y177" i="1"/>
  <c r="AA177" i="1" s="1"/>
  <c r="Y112" i="1"/>
  <c r="AA112" i="1" s="1"/>
  <c r="AB109" i="1"/>
  <c r="AD109" i="1" s="1"/>
  <c r="Y108" i="1"/>
  <c r="AA108" i="1" s="1"/>
  <c r="Y220" i="1"/>
  <c r="AA220" i="1" s="1"/>
  <c r="AB220" i="1" s="1"/>
  <c r="Y201" i="1"/>
  <c r="Y42" i="1"/>
  <c r="AA42" i="1" s="1"/>
  <c r="AB42" i="1" s="1"/>
  <c r="AD42" i="1" s="1"/>
  <c r="Y45" i="1"/>
  <c r="AA45" i="1" s="1"/>
  <c r="AB45" i="1" s="1"/>
  <c r="AD45" i="1" s="1"/>
  <c r="Y135" i="1"/>
  <c r="Y18" i="1"/>
  <c r="AA18" i="1" s="1"/>
  <c r="AB18" i="1" s="1"/>
  <c r="Y97" i="1"/>
  <c r="Y169" i="1"/>
  <c r="AA169" i="1" s="1"/>
  <c r="AB169" i="1" s="1"/>
  <c r="Y163" i="1"/>
  <c r="Y37" i="1"/>
  <c r="AA37" i="1" s="1"/>
  <c r="AB37" i="1" s="1"/>
  <c r="AD37" i="1" s="1"/>
  <c r="Y9" i="1"/>
  <c r="Y28" i="1"/>
  <c r="Y92" i="1"/>
  <c r="Y210" i="1"/>
  <c r="Y94" i="1"/>
  <c r="AA94" i="1" s="1"/>
  <c r="AB94" i="1" s="1"/>
  <c r="AD94" i="1" s="1"/>
  <c r="Y90" i="1"/>
  <c r="Y193" i="1"/>
  <c r="Y14" i="1"/>
  <c r="Y106" i="1"/>
  <c r="AA106" i="1" s="1"/>
  <c r="AB106" i="1" s="1"/>
  <c r="Y85" i="1"/>
  <c r="AA85" i="1" s="1"/>
  <c r="AB85" i="1" s="1"/>
  <c r="Y181" i="1"/>
  <c r="Y12" i="1"/>
  <c r="Y70" i="1"/>
  <c r="AA70" i="1" s="1"/>
  <c r="AB70" i="1" s="1"/>
  <c r="Y95" i="1"/>
  <c r="Y119" i="1"/>
  <c r="Y173" i="1"/>
  <c r="Y91" i="1"/>
  <c r="AA91" i="1" s="1"/>
  <c r="AB91" i="1" s="1"/>
  <c r="AD91" i="1" s="1"/>
  <c r="Y84" i="1"/>
  <c r="AA84" i="1" s="1"/>
  <c r="AB84" i="1" s="1"/>
  <c r="Y93" i="1"/>
  <c r="Y205" i="1"/>
  <c r="Y74" i="1"/>
  <c r="AA74" i="1" s="1"/>
  <c r="AB74" i="1" s="1"/>
  <c r="AD74" i="1" s="1"/>
  <c r="Y129" i="1"/>
  <c r="Y125" i="1"/>
  <c r="AA125" i="1" s="1"/>
  <c r="AB125" i="1" s="1"/>
  <c r="Y194" i="1"/>
  <c r="Y65" i="1"/>
  <c r="Y80" i="1"/>
  <c r="Y124" i="1"/>
  <c r="Y195" i="1"/>
  <c r="AA195" i="1" s="1"/>
  <c r="AB195" i="1" s="1"/>
  <c r="AD195" i="1" s="1"/>
  <c r="Y208" i="1"/>
  <c r="Y197" i="1"/>
  <c r="AA197" i="1" s="1"/>
  <c r="AB197" i="1" s="1"/>
  <c r="AD197" i="1" s="1"/>
  <c r="Y6" i="1"/>
  <c r="Y100" i="1"/>
  <c r="Y222" i="1"/>
  <c r="Y75" i="1"/>
  <c r="AA75" i="1" s="1"/>
  <c r="AB75" i="1" s="1"/>
  <c r="Y183" i="1"/>
  <c r="Y141" i="1"/>
  <c r="Y131" i="1"/>
  <c r="Y184" i="1"/>
  <c r="AA184" i="1" s="1"/>
  <c r="AB184" i="1" s="1"/>
  <c r="Y166" i="1"/>
  <c r="Y213" i="1"/>
  <c r="AA213" i="1" s="1"/>
  <c r="AB213" i="1" s="1"/>
  <c r="Y219" i="1"/>
  <c r="Y19" i="1"/>
  <c r="Y40" i="1"/>
  <c r="Y44" i="1"/>
  <c r="Y56" i="1"/>
  <c r="Y57" i="1"/>
  <c r="Y69" i="1"/>
  <c r="Y78" i="1"/>
  <c r="Y82" i="1"/>
  <c r="Y89" i="1"/>
  <c r="Y110" i="1"/>
  <c r="Y113" i="1"/>
  <c r="Y116" i="1"/>
  <c r="Y136" i="1"/>
  <c r="Y147" i="1"/>
  <c r="Y157" i="1"/>
  <c r="Y161" i="1"/>
  <c r="Y167" i="1"/>
  <c r="Y176" i="1"/>
  <c r="Y185" i="1"/>
  <c r="Y191" i="1"/>
  <c r="Y209" i="1"/>
  <c r="Y52" i="1"/>
  <c r="Y130" i="1"/>
  <c r="Y211" i="1"/>
  <c r="Y216" i="1"/>
  <c r="Y17" i="1"/>
  <c r="Y26" i="1"/>
  <c r="Y43" i="1"/>
  <c r="Y54" i="1"/>
  <c r="Y60" i="1"/>
  <c r="Y63" i="1"/>
  <c r="Y76" i="1"/>
  <c r="Y81" i="1"/>
  <c r="Y86" i="1"/>
  <c r="Y111" i="1"/>
  <c r="Y115" i="1"/>
  <c r="Y122" i="1"/>
  <c r="Y134" i="1"/>
  <c r="Y144" i="1"/>
  <c r="Y151" i="1"/>
  <c r="Y160" i="1"/>
  <c r="Y165" i="1"/>
  <c r="Y174" i="1"/>
  <c r="Y179" i="1"/>
  <c r="Y190" i="1"/>
  <c r="Y202" i="1"/>
  <c r="Y221" i="1"/>
  <c r="Y15" i="1"/>
  <c r="Y50" i="1"/>
  <c r="Y24" i="1"/>
  <c r="Y68" i="1"/>
  <c r="R8" i="1"/>
  <c r="U8" i="1" s="1"/>
  <c r="W8" i="1" s="1"/>
  <c r="R49" i="1"/>
  <c r="U49" i="1" s="1"/>
  <c r="W49" i="1" s="1"/>
  <c r="Y150" i="1"/>
  <c r="AA150" i="1" s="1"/>
  <c r="Y104" i="1"/>
  <c r="Y22" i="1"/>
  <c r="R7" i="1"/>
  <c r="U7" i="1" s="1"/>
  <c r="W7" i="1" s="1"/>
  <c r="Y20" i="1"/>
  <c r="Y73" i="1"/>
  <c r="Y162" i="1"/>
  <c r="Y77" i="1"/>
  <c r="AA77" i="1" s="1"/>
  <c r="Y133" i="1"/>
  <c r="Y29" i="1"/>
  <c r="Y99" i="1"/>
  <c r="Y148" i="1"/>
  <c r="Y189" i="1"/>
  <c r="R5" i="1"/>
  <c r="U5" i="1" s="1"/>
  <c r="W5" i="1" s="1"/>
  <c r="R16" i="1"/>
  <c r="U16" i="1" s="1"/>
  <c r="W16" i="1" s="1"/>
  <c r="S148" i="1"/>
  <c r="S68" i="1"/>
  <c r="R192" i="1"/>
  <c r="U192" i="1" s="1"/>
  <c r="W192" i="1" s="1"/>
  <c r="R120" i="1"/>
  <c r="U120" i="1" s="1"/>
  <c r="W120" i="1" s="1"/>
  <c r="S22" i="1"/>
  <c r="S73" i="1"/>
  <c r="R168" i="1"/>
  <c r="U168" i="1" s="1"/>
  <c r="W168" i="1" s="1"/>
  <c r="S99" i="1"/>
  <c r="S189" i="1"/>
  <c r="R182" i="1"/>
  <c r="U182" i="1" s="1"/>
  <c r="W182" i="1" s="1"/>
  <c r="S162" i="1"/>
  <c r="R132" i="1"/>
  <c r="U132" i="1" s="1"/>
  <c r="W132" i="1" s="1"/>
  <c r="R153" i="1"/>
  <c r="U153" i="1" s="1"/>
  <c r="W153" i="1" s="1"/>
  <c r="R203" i="1"/>
  <c r="U203" i="1" s="1"/>
  <c r="W203" i="1" s="1"/>
  <c r="R61" i="1"/>
  <c r="U61" i="1" s="1"/>
  <c r="W61" i="1" s="1"/>
  <c r="R87" i="1"/>
  <c r="U87" i="1" s="1"/>
  <c r="W87" i="1" s="1"/>
  <c r="R140" i="1"/>
  <c r="U140" i="1" s="1"/>
  <c r="W140" i="1" s="1"/>
  <c r="R159" i="1"/>
  <c r="U159" i="1" s="1"/>
  <c r="W159" i="1" s="1"/>
  <c r="R186" i="1"/>
  <c r="U186" i="1" s="1"/>
  <c r="W186" i="1" s="1"/>
  <c r="R206" i="1"/>
  <c r="U206" i="1" s="1"/>
  <c r="W206" i="1" s="1"/>
  <c r="S20" i="1"/>
  <c r="R25" i="1"/>
  <c r="U25" i="1" s="1"/>
  <c r="W25" i="1" s="1"/>
  <c r="R35" i="1"/>
  <c r="U35" i="1" s="1"/>
  <c r="W35" i="1" s="1"/>
  <c r="R36" i="1"/>
  <c r="U36" i="1" s="1"/>
  <c r="W36" i="1" s="1"/>
  <c r="R62" i="1"/>
  <c r="U62" i="1" s="1"/>
  <c r="W62" i="1" s="1"/>
  <c r="R88" i="1"/>
  <c r="U88" i="1" s="1"/>
  <c r="W88" i="1" s="1"/>
  <c r="R121" i="1"/>
  <c r="U121" i="1" s="1"/>
  <c r="W121" i="1" s="1"/>
  <c r="R142" i="1"/>
  <c r="U142" i="1" s="1"/>
  <c r="W142" i="1" s="1"/>
  <c r="R149" i="1"/>
  <c r="U149" i="1" s="1"/>
  <c r="W149" i="1" s="1"/>
  <c r="S29" i="1"/>
  <c r="S104" i="1"/>
  <c r="S133" i="1"/>
  <c r="R32" i="1"/>
  <c r="U32" i="1" s="1"/>
  <c r="W32" i="1" s="1"/>
  <c r="R38" i="1"/>
  <c r="U38" i="1" s="1"/>
  <c r="W38" i="1" s="1"/>
  <c r="R67" i="1"/>
  <c r="U67" i="1" s="1"/>
  <c r="W67" i="1" s="1"/>
  <c r="R79" i="1"/>
  <c r="U79" i="1" s="1"/>
  <c r="W79" i="1" s="1"/>
  <c r="R96" i="1"/>
  <c r="U96" i="1" s="1"/>
  <c r="W96" i="1" s="1"/>
  <c r="R117" i="1"/>
  <c r="U117" i="1" s="1"/>
  <c r="W117" i="1" s="1"/>
  <c r="R127" i="1"/>
  <c r="U127" i="1" s="1"/>
  <c r="W127" i="1" s="1"/>
  <c r="R137" i="1"/>
  <c r="U137" i="1" s="1"/>
  <c r="W137" i="1" s="1"/>
  <c r="R143" i="1"/>
  <c r="U143" i="1" s="1"/>
  <c r="W143" i="1" s="1"/>
  <c r="R156" i="1"/>
  <c r="U156" i="1" s="1"/>
  <c r="W156" i="1" s="1"/>
  <c r="R187" i="1"/>
  <c r="U187" i="1" s="1"/>
  <c r="W187" i="1" s="1"/>
  <c r="R198" i="1"/>
  <c r="U198" i="1" s="1"/>
  <c r="W198" i="1" s="1"/>
  <c r="R207" i="1"/>
  <c r="U207" i="1" s="1"/>
  <c r="W207" i="1" s="1"/>
  <c r="S24" i="1"/>
  <c r="R33" i="1"/>
  <c r="U33" i="1" s="1"/>
  <c r="W33" i="1" s="1"/>
  <c r="R83" i="1"/>
  <c r="U83" i="1" s="1"/>
  <c r="W83" i="1" s="1"/>
  <c r="R98" i="1"/>
  <c r="U98" i="1" s="1"/>
  <c r="W98" i="1" s="1"/>
  <c r="R118" i="1"/>
  <c r="U118" i="1" s="1"/>
  <c r="W118" i="1" s="1"/>
  <c r="R128" i="1"/>
  <c r="U128" i="1" s="1"/>
  <c r="W128" i="1" s="1"/>
  <c r="R139" i="1"/>
  <c r="U139" i="1" s="1"/>
  <c r="W139" i="1" s="1"/>
  <c r="R145" i="1"/>
  <c r="U145" i="1" s="1"/>
  <c r="W145" i="1" s="1"/>
  <c r="R152" i="1"/>
  <c r="U152" i="1" s="1"/>
  <c r="W152" i="1" s="1"/>
  <c r="R155" i="1"/>
  <c r="U155" i="1" s="1"/>
  <c r="W155" i="1" s="1"/>
  <c r="R172" i="1"/>
  <c r="U172" i="1" s="1"/>
  <c r="W172" i="1" s="1"/>
  <c r="R188" i="1"/>
  <c r="U188" i="1" s="1"/>
  <c r="W188" i="1" s="1"/>
  <c r="R200" i="1"/>
  <c r="U200" i="1" s="1"/>
  <c r="W200" i="1" s="1"/>
  <c r="AV19" i="8" l="1"/>
  <c r="AW19" i="8" s="1"/>
  <c r="AS20" i="8"/>
  <c r="AT20" i="8" s="1"/>
  <c r="AU20" i="8" s="1"/>
  <c r="AR21" i="8"/>
  <c r="AS21" i="8" s="1"/>
  <c r="AT21" i="8" s="1"/>
  <c r="AD310" i="1"/>
  <c r="AG310" i="1"/>
  <c r="AH310" i="1"/>
  <c r="AJ310" i="1" s="1"/>
  <c r="AD307" i="1"/>
  <c r="AG307" i="1"/>
  <c r="AH307" i="1"/>
  <c r="AJ307" i="1" s="1"/>
  <c r="AG299" i="1"/>
  <c r="AD299" i="1"/>
  <c r="AH299" i="1"/>
  <c r="AJ299" i="1" s="1"/>
  <c r="AD306" i="1"/>
  <c r="AG306" i="1"/>
  <c r="AH306" i="1"/>
  <c r="AJ306" i="1" s="1"/>
  <c r="AH303" i="1"/>
  <c r="AJ303" i="1" s="1"/>
  <c r="AD303" i="1"/>
  <c r="AG303" i="1"/>
  <c r="AG312" i="1"/>
  <c r="AH312" i="1"/>
  <c r="AJ312" i="1" s="1"/>
  <c r="AD312" i="1"/>
  <c r="AH295" i="1"/>
  <c r="AG295" i="1"/>
  <c r="AD295" i="1"/>
  <c r="AH294" i="1"/>
  <c r="AD294" i="1"/>
  <c r="AG294" i="1"/>
  <c r="AH309" i="1"/>
  <c r="AJ309" i="1" s="1"/>
  <c r="AD309" i="1"/>
  <c r="AG309" i="1"/>
  <c r="AG304" i="1"/>
  <c r="AH304" i="1"/>
  <c r="AJ304" i="1" s="1"/>
  <c r="AD304" i="1"/>
  <c r="AD308" i="1"/>
  <c r="AG308" i="1"/>
  <c r="AH308" i="1"/>
  <c r="AJ308" i="1" s="1"/>
  <c r="AH311" i="1"/>
  <c r="AJ311" i="1" s="1"/>
  <c r="AD311" i="1"/>
  <c r="AG311" i="1"/>
  <c r="AD298" i="1"/>
  <c r="AG298" i="1"/>
  <c r="AH298" i="1"/>
  <c r="AJ298" i="1" s="1"/>
  <c r="AD297" i="1"/>
  <c r="AG297" i="1"/>
  <c r="AH297" i="1"/>
  <c r="AJ297" i="1" s="1"/>
  <c r="AG293" i="1"/>
  <c r="AH293" i="1"/>
  <c r="AD293" i="1"/>
  <c r="AD305" i="1"/>
  <c r="AG305" i="1"/>
  <c r="AH305" i="1"/>
  <c r="AJ305" i="1" s="1"/>
  <c r="AD296" i="1"/>
  <c r="AG296" i="1"/>
  <c r="AH296" i="1"/>
  <c r="AD300" i="1"/>
  <c r="AG300" i="1"/>
  <c r="AH300" i="1"/>
  <c r="AJ300" i="1" s="1"/>
  <c r="AH301" i="1"/>
  <c r="AJ301" i="1" s="1"/>
  <c r="AD301" i="1"/>
  <c r="AG301" i="1"/>
  <c r="AH302" i="1"/>
  <c r="AJ302" i="1" s="1"/>
  <c r="AD302" i="1"/>
  <c r="AG302" i="1"/>
  <c r="AH213" i="1"/>
  <c r="AJ213" i="1" s="1"/>
  <c r="AD213" i="1"/>
  <c r="AH18" i="1"/>
  <c r="AJ18" i="1" s="1"/>
  <c r="AD18" i="1"/>
  <c r="AH224" i="1"/>
  <c r="AJ224" i="1" s="1"/>
  <c r="AD224" i="1"/>
  <c r="AH237" i="1"/>
  <c r="AJ237" i="1" s="1"/>
  <c r="AD237" i="1"/>
  <c r="AH241" i="1"/>
  <c r="AJ241" i="1" s="1"/>
  <c r="AD241" i="1"/>
  <c r="AH243" i="1"/>
  <c r="AJ243" i="1" s="1"/>
  <c r="AD243" i="1"/>
  <c r="AH242" i="1"/>
  <c r="AJ242" i="1" s="1"/>
  <c r="AD242" i="1"/>
  <c r="AH253" i="1"/>
  <c r="AJ253" i="1" s="1"/>
  <c r="AD253" i="1"/>
  <c r="AF258" i="1"/>
  <c r="AD258" i="1"/>
  <c r="AH277" i="1"/>
  <c r="AJ277" i="1" s="1"/>
  <c r="AD277" i="1"/>
  <c r="AH276" i="1"/>
  <c r="AJ276" i="1" s="1"/>
  <c r="AD276" i="1"/>
  <c r="AH125" i="1"/>
  <c r="AJ125" i="1" s="1"/>
  <c r="AD125" i="1"/>
  <c r="AG220" i="1"/>
  <c r="AD220" i="1"/>
  <c r="AH257" i="1"/>
  <c r="AJ257" i="1" s="1"/>
  <c r="AD257" i="1"/>
  <c r="AH274" i="1"/>
  <c r="AJ274" i="1" s="1"/>
  <c r="AD274" i="1"/>
  <c r="AH184" i="1"/>
  <c r="AJ184" i="1" s="1"/>
  <c r="AD184" i="1"/>
  <c r="AH75" i="1"/>
  <c r="AJ75" i="1" s="1"/>
  <c r="AD75" i="1"/>
  <c r="AG84" i="1"/>
  <c r="AD84" i="1"/>
  <c r="AG85" i="1"/>
  <c r="AD85" i="1"/>
  <c r="AG169" i="1"/>
  <c r="AD169" i="1"/>
  <c r="AH196" i="1"/>
  <c r="AJ196" i="1" s="1"/>
  <c r="AD196" i="1"/>
  <c r="AH249" i="1"/>
  <c r="AJ249" i="1" s="1"/>
  <c r="AD249" i="1"/>
  <c r="AH246" i="1"/>
  <c r="AJ246" i="1" s="1"/>
  <c r="AD246" i="1"/>
  <c r="AH264" i="1"/>
  <c r="AJ264" i="1" s="1"/>
  <c r="AD264" i="1"/>
  <c r="AH70" i="1"/>
  <c r="AJ70" i="1" s="1"/>
  <c r="AD70" i="1"/>
  <c r="AH106" i="1"/>
  <c r="AJ106" i="1" s="1"/>
  <c r="AD106" i="1"/>
  <c r="AG231" i="1"/>
  <c r="AD231" i="1"/>
  <c r="AH244" i="1"/>
  <c r="AJ244" i="1" s="1"/>
  <c r="AD244" i="1"/>
  <c r="AF259" i="1"/>
  <c r="AD259" i="1"/>
  <c r="AH265" i="1"/>
  <c r="AJ265" i="1" s="1"/>
  <c r="AD265" i="1"/>
  <c r="AH279" i="1"/>
  <c r="AJ279" i="1" s="1"/>
  <c r="AD279" i="1"/>
  <c r="AE289" i="1"/>
  <c r="AD289" i="1"/>
  <c r="AH287" i="1"/>
  <c r="AJ287" i="1" s="1"/>
  <c r="AG287" i="1"/>
  <c r="AH289" i="1"/>
  <c r="AJ289" i="1" s="1"/>
  <c r="AG289" i="1"/>
  <c r="AH291" i="1"/>
  <c r="AJ291" i="1" s="1"/>
  <c r="AG291" i="1"/>
  <c r="AH286" i="1"/>
  <c r="AJ286" i="1" s="1"/>
  <c r="AE286" i="1"/>
  <c r="AH284" i="1"/>
  <c r="AJ284" i="1" s="1"/>
  <c r="AF284" i="1"/>
  <c r="AH282" i="1"/>
  <c r="AJ282" i="1" s="1"/>
  <c r="AF282" i="1"/>
  <c r="AH281" i="1"/>
  <c r="AJ281" i="1" s="1"/>
  <c r="AF281" i="1"/>
  <c r="AH280" i="1"/>
  <c r="AJ280" i="1" s="1"/>
  <c r="AG280" i="1"/>
  <c r="AA292" i="1"/>
  <c r="AB292" i="1" s="1"/>
  <c r="AD292" i="1" s="1"/>
  <c r="AA270" i="1"/>
  <c r="AB270" i="1" s="1"/>
  <c r="AA283" i="1"/>
  <c r="AB283" i="1" s="1"/>
  <c r="AD283" i="1" s="1"/>
  <c r="AA266" i="1"/>
  <c r="AB266" i="1" s="1"/>
  <c r="AA278" i="1"/>
  <c r="AB278" i="1" s="1"/>
  <c r="AA272" i="1"/>
  <c r="AB272" i="1"/>
  <c r="AA273" i="1"/>
  <c r="AB273" i="1"/>
  <c r="AA288" i="1"/>
  <c r="AB288" i="1" s="1"/>
  <c r="AG275" i="1"/>
  <c r="AH275" i="1"/>
  <c r="AJ275" i="1" s="1"/>
  <c r="AA290" i="1"/>
  <c r="AB290" i="1" s="1"/>
  <c r="AD290" i="1" s="1"/>
  <c r="AA285" i="1"/>
  <c r="AB285" i="1" s="1"/>
  <c r="AD285" i="1" s="1"/>
  <c r="AA269" i="1"/>
  <c r="AB269" i="1"/>
  <c r="AD269" i="1" s="1"/>
  <c r="AG267" i="1"/>
  <c r="AH267" i="1"/>
  <c r="AJ267" i="1" s="1"/>
  <c r="AB250" i="1"/>
  <c r="AB268" i="1"/>
  <c r="AB261" i="1"/>
  <c r="AB252" i="1"/>
  <c r="AB256" i="1"/>
  <c r="AB262" i="1"/>
  <c r="AD262" i="1" s="1"/>
  <c r="AB271" i="1"/>
  <c r="AB255" i="1"/>
  <c r="AB263" i="1"/>
  <c r="AB254" i="1"/>
  <c r="AB251" i="1"/>
  <c r="AB260" i="1"/>
  <c r="AD260" i="1" s="1"/>
  <c r="AH258" i="1"/>
  <c r="AJ258" i="1" s="1"/>
  <c r="AG258" i="1"/>
  <c r="AG259" i="1"/>
  <c r="AH259" i="1"/>
  <c r="AJ259" i="1" s="1"/>
  <c r="AB248" i="1"/>
  <c r="AE231" i="1"/>
  <c r="AH231" i="1"/>
  <c r="AJ231" i="1" s="1"/>
  <c r="AF220" i="1"/>
  <c r="AH220" i="1"/>
  <c r="AJ220" i="1" s="1"/>
  <c r="AE223" i="1"/>
  <c r="AH223" i="1"/>
  <c r="AJ223" i="1" s="1"/>
  <c r="AF239" i="1"/>
  <c r="AH239" i="1"/>
  <c r="AJ239" i="1" s="1"/>
  <c r="AG239" i="1"/>
  <c r="AE197" i="1"/>
  <c r="AH197" i="1"/>
  <c r="AJ197" i="1" s="1"/>
  <c r="AF84" i="1"/>
  <c r="AH84" i="1"/>
  <c r="AJ84" i="1" s="1"/>
  <c r="AF85" i="1"/>
  <c r="AH85" i="1"/>
  <c r="AJ85" i="1" s="1"/>
  <c r="AE45" i="1"/>
  <c r="AH45" i="1"/>
  <c r="AJ45" i="1" s="1"/>
  <c r="AF247" i="1"/>
  <c r="AH247" i="1"/>
  <c r="AJ247" i="1" s="1"/>
  <c r="AG195" i="1"/>
  <c r="AH195" i="1"/>
  <c r="AJ195" i="1" s="1"/>
  <c r="AF37" i="1"/>
  <c r="AE37" i="1"/>
  <c r="AH37" i="1"/>
  <c r="AJ37" i="1" s="1"/>
  <c r="AE74" i="1"/>
  <c r="AF74" i="1"/>
  <c r="AH74" i="1"/>
  <c r="AJ74" i="1" s="1"/>
  <c r="AG74" i="1"/>
  <c r="AE91" i="1"/>
  <c r="AH91" i="1"/>
  <c r="AJ91" i="1" s="1"/>
  <c r="AE94" i="1"/>
  <c r="AH94" i="1"/>
  <c r="AJ94" i="1" s="1"/>
  <c r="AE42" i="1"/>
  <c r="AH42" i="1"/>
  <c r="AJ42" i="1" s="1"/>
  <c r="AE109" i="1"/>
  <c r="AG109" i="1"/>
  <c r="AH109" i="1"/>
  <c r="AJ109" i="1" s="1"/>
  <c r="AH169" i="1"/>
  <c r="AJ169" i="1" s="1"/>
  <c r="AE245" i="1"/>
  <c r="AH245" i="1"/>
  <c r="AJ245" i="1" s="1"/>
  <c r="AB236" i="1"/>
  <c r="AD236" i="1" s="1"/>
  <c r="AA240" i="1"/>
  <c r="AB240" i="1" s="1"/>
  <c r="AA238" i="1"/>
  <c r="AB238" i="1"/>
  <c r="AD238" i="1" s="1"/>
  <c r="AA228" i="1"/>
  <c r="AB228" i="1" s="1"/>
  <c r="AD228" i="1" s="1"/>
  <c r="AB230" i="1"/>
  <c r="AB229" i="1"/>
  <c r="AA232" i="1"/>
  <c r="AB232" i="1" s="1"/>
  <c r="AD232" i="1" s="1"/>
  <c r="AA233" i="1"/>
  <c r="AB233" i="1" s="1"/>
  <c r="AA234" i="1"/>
  <c r="AB234" i="1" s="1"/>
  <c r="AA235" i="1"/>
  <c r="AB235" i="1" s="1"/>
  <c r="X168" i="1"/>
  <c r="X120" i="1"/>
  <c r="V22" i="1"/>
  <c r="V133" i="1"/>
  <c r="AB133" i="1" s="1"/>
  <c r="AD133" i="1" s="1"/>
  <c r="V99" i="1"/>
  <c r="AB99" i="1" s="1"/>
  <c r="AD99" i="1" s="1"/>
  <c r="V189" i="1"/>
  <c r="V104" i="1"/>
  <c r="V162" i="1"/>
  <c r="V20" i="1"/>
  <c r="AB20" i="1" s="1"/>
  <c r="V148" i="1"/>
  <c r="V24" i="1"/>
  <c r="V29" i="1"/>
  <c r="V73" i="1"/>
  <c r="AB73" i="1" s="1"/>
  <c r="V68" i="1"/>
  <c r="AB178" i="1"/>
  <c r="AD178" i="1" s="1"/>
  <c r="AB171" i="1"/>
  <c r="AA227" i="1"/>
  <c r="AB227" i="1" s="1"/>
  <c r="AB226" i="1"/>
  <c r="AA226" i="1"/>
  <c r="AA225" i="1"/>
  <c r="AB225" i="1"/>
  <c r="AB66" i="1"/>
  <c r="AD66" i="1" s="1"/>
  <c r="AB71" i="1"/>
  <c r="AB47" i="1"/>
  <c r="AB212" i="1"/>
  <c r="AB51" i="1"/>
  <c r="AB154" i="1"/>
  <c r="AD154" i="1" s="1"/>
  <c r="AB123" i="1"/>
  <c r="AB103" i="1"/>
  <c r="AB204" i="1"/>
  <c r="AD204" i="1" s="1"/>
  <c r="AB41" i="1"/>
  <c r="AD41" i="1" s="1"/>
  <c r="AB146" i="1"/>
  <c r="AB39" i="1"/>
  <c r="AD39" i="1" s="1"/>
  <c r="AB46" i="1"/>
  <c r="AB55" i="1"/>
  <c r="AD55" i="1" s="1"/>
  <c r="AB138" i="1"/>
  <c r="AB30" i="1"/>
  <c r="AD30" i="1" s="1"/>
  <c r="AB11" i="1"/>
  <c r="AD11" i="1" s="1"/>
  <c r="AB214" i="1"/>
  <c r="AD214" i="1" s="1"/>
  <c r="AB105" i="1"/>
  <c r="AB108" i="1"/>
  <c r="AD108" i="1" s="1"/>
  <c r="AB58" i="1"/>
  <c r="AB102" i="1"/>
  <c r="AD102" i="1" s="1"/>
  <c r="AB114" i="1"/>
  <c r="AB53" i="1"/>
  <c r="AD53" i="1" s="1"/>
  <c r="AB215" i="1"/>
  <c r="AD215" i="1" s="1"/>
  <c r="AB72" i="1"/>
  <c r="AD72" i="1" s="1"/>
  <c r="AB177" i="1"/>
  <c r="AD177" i="1" s="1"/>
  <c r="AB64" i="1"/>
  <c r="AB23" i="1"/>
  <c r="AD23" i="1" s="1"/>
  <c r="AB180" i="1"/>
  <c r="AD180" i="1" s="1"/>
  <c r="AB107" i="1"/>
  <c r="AD107" i="1" s="1"/>
  <c r="AB170" i="1"/>
  <c r="AB48" i="1"/>
  <c r="AB218" i="1"/>
  <c r="AB101" i="1"/>
  <c r="AB27" i="1"/>
  <c r="AD27" i="1" s="1"/>
  <c r="AB10" i="1"/>
  <c r="AD10" i="1" s="1"/>
  <c r="AB126" i="1"/>
  <c r="AD126" i="1" s="1"/>
  <c r="AB217" i="1"/>
  <c r="AD217" i="1" s="1"/>
  <c r="AB34" i="1"/>
  <c r="AB164" i="1"/>
  <c r="AB112" i="1"/>
  <c r="AB59" i="1"/>
  <c r="AB199" i="1"/>
  <c r="AB13" i="1"/>
  <c r="AD13" i="1" s="1"/>
  <c r="AB158" i="1"/>
  <c r="AD158" i="1" s="1"/>
  <c r="AB21" i="1"/>
  <c r="AD21" i="1" s="1"/>
  <c r="AB31" i="1"/>
  <c r="AD31" i="1" s="1"/>
  <c r="AB175" i="1"/>
  <c r="AA104" i="1"/>
  <c r="AA131" i="1"/>
  <c r="AB131" i="1"/>
  <c r="AA222" i="1"/>
  <c r="AB222" i="1"/>
  <c r="AD222" i="1" s="1"/>
  <c r="AA208" i="1"/>
  <c r="AB208" i="1" s="1"/>
  <c r="AD208" i="1" s="1"/>
  <c r="AA65" i="1"/>
  <c r="AB65" i="1" s="1"/>
  <c r="AB9" i="1"/>
  <c r="AA9" i="1"/>
  <c r="AB97" i="1"/>
  <c r="AA97" i="1"/>
  <c r="AA141" i="1"/>
  <c r="AB141" i="1"/>
  <c r="AA100" i="1"/>
  <c r="AB100" i="1"/>
  <c r="AD100" i="1" s="1"/>
  <c r="AA194" i="1"/>
  <c r="AB194" i="1" s="1"/>
  <c r="AD194" i="1" s="1"/>
  <c r="AA205" i="1"/>
  <c r="AB205" i="1" s="1"/>
  <c r="AD205" i="1" s="1"/>
  <c r="AA173" i="1"/>
  <c r="AB173" i="1" s="1"/>
  <c r="AA12" i="1"/>
  <c r="AB12" i="1" s="1"/>
  <c r="AD12" i="1" s="1"/>
  <c r="AB14" i="1"/>
  <c r="AA14" i="1"/>
  <c r="AA210" i="1"/>
  <c r="AB210" i="1" s="1"/>
  <c r="AD210" i="1" s="1"/>
  <c r="AB201" i="1"/>
  <c r="AA201" i="1"/>
  <c r="AB166" i="1"/>
  <c r="AA166" i="1"/>
  <c r="AA183" i="1"/>
  <c r="AB183" i="1" s="1"/>
  <c r="AA6" i="1"/>
  <c r="AB6" i="1" s="1"/>
  <c r="AA124" i="1"/>
  <c r="AB124" i="1" s="1"/>
  <c r="AA93" i="1"/>
  <c r="AB93" i="1"/>
  <c r="AA119" i="1"/>
  <c r="AB119" i="1" s="1"/>
  <c r="AA181" i="1"/>
  <c r="AB181" i="1" s="1"/>
  <c r="AA193" i="1"/>
  <c r="AB193" i="1" s="1"/>
  <c r="AD193" i="1" s="1"/>
  <c r="AA92" i="1"/>
  <c r="AB92" i="1" s="1"/>
  <c r="AD92" i="1" s="1"/>
  <c r="AA163" i="1"/>
  <c r="AB163" i="1"/>
  <c r="AA135" i="1"/>
  <c r="AB135" i="1" s="1"/>
  <c r="AD135" i="1" s="1"/>
  <c r="AA80" i="1"/>
  <c r="AB80" i="1" s="1"/>
  <c r="AD80" i="1" s="1"/>
  <c r="AA129" i="1"/>
  <c r="AB129" i="1"/>
  <c r="AA95" i="1"/>
  <c r="AB95" i="1" s="1"/>
  <c r="AA90" i="1"/>
  <c r="AB90" i="1"/>
  <c r="AA28" i="1"/>
  <c r="AB28" i="1"/>
  <c r="AD28" i="1" s="1"/>
  <c r="AA189" i="1"/>
  <c r="AA133" i="1"/>
  <c r="AA20" i="1"/>
  <c r="AA24" i="1"/>
  <c r="AA73" i="1"/>
  <c r="AA148" i="1"/>
  <c r="AA29" i="1"/>
  <c r="AA68" i="1"/>
  <c r="AA99" i="1"/>
  <c r="AA162" i="1"/>
  <c r="AA22" i="1"/>
  <c r="AA15" i="1"/>
  <c r="AB15" i="1"/>
  <c r="AA179" i="1"/>
  <c r="AB179" i="1" s="1"/>
  <c r="AA151" i="1"/>
  <c r="AB151" i="1"/>
  <c r="AD151" i="1" s="1"/>
  <c r="AA115" i="1"/>
  <c r="AB115" i="1" s="1"/>
  <c r="AA76" i="1"/>
  <c r="AB76" i="1" s="1"/>
  <c r="AD76" i="1" s="1"/>
  <c r="AA43" i="1"/>
  <c r="AB43" i="1" s="1"/>
  <c r="AB211" i="1"/>
  <c r="AA211" i="1"/>
  <c r="AA191" i="1"/>
  <c r="AB191" i="1"/>
  <c r="AD191" i="1" s="1"/>
  <c r="AA161" i="1"/>
  <c r="AB161" i="1"/>
  <c r="AA116" i="1"/>
  <c r="AB116" i="1"/>
  <c r="AA82" i="1"/>
  <c r="AB82" i="1" s="1"/>
  <c r="AA56" i="1"/>
  <c r="AB56" i="1" s="1"/>
  <c r="AD56" i="1" s="1"/>
  <c r="AA219" i="1"/>
  <c r="AB219" i="1" s="1"/>
  <c r="AA221" i="1"/>
  <c r="AB221" i="1"/>
  <c r="AD221" i="1" s="1"/>
  <c r="AA174" i="1"/>
  <c r="AB174" i="1" s="1"/>
  <c r="AA144" i="1"/>
  <c r="AB144" i="1"/>
  <c r="AD144" i="1" s="1"/>
  <c r="AA111" i="1"/>
  <c r="AB111" i="1" s="1"/>
  <c r="AA63" i="1"/>
  <c r="AB63" i="1" s="1"/>
  <c r="AA26" i="1"/>
  <c r="AB26" i="1" s="1"/>
  <c r="AD26" i="1" s="1"/>
  <c r="AA130" i="1"/>
  <c r="AB130" i="1" s="1"/>
  <c r="AA185" i="1"/>
  <c r="AB185" i="1" s="1"/>
  <c r="AA157" i="1"/>
  <c r="AB157" i="1" s="1"/>
  <c r="AD157" i="1" s="1"/>
  <c r="AA113" i="1"/>
  <c r="AB113" i="1"/>
  <c r="AA78" i="1"/>
  <c r="AB78" i="1" s="1"/>
  <c r="AA44" i="1"/>
  <c r="AB44" i="1" s="1"/>
  <c r="AA202" i="1"/>
  <c r="AB202" i="1" s="1"/>
  <c r="AD202" i="1" s="1"/>
  <c r="AA165" i="1"/>
  <c r="AB165" i="1"/>
  <c r="AA134" i="1"/>
  <c r="AB134" i="1" s="1"/>
  <c r="AA86" i="1"/>
  <c r="AB86" i="1" s="1"/>
  <c r="AA60" i="1"/>
  <c r="AB60" i="1" s="1"/>
  <c r="AA17" i="1"/>
  <c r="AB17" i="1"/>
  <c r="AD17" i="1" s="1"/>
  <c r="AA52" i="1"/>
  <c r="AB52" i="1"/>
  <c r="AA176" i="1"/>
  <c r="AB176" i="1"/>
  <c r="AD176" i="1" s="1"/>
  <c r="AA147" i="1"/>
  <c r="AB147" i="1" s="1"/>
  <c r="AA110" i="1"/>
  <c r="AB110" i="1"/>
  <c r="AA69" i="1"/>
  <c r="AB69" i="1" s="1"/>
  <c r="AA40" i="1"/>
  <c r="AB40" i="1" s="1"/>
  <c r="AA50" i="1"/>
  <c r="AB50" i="1" s="1"/>
  <c r="AD50" i="1" s="1"/>
  <c r="AA190" i="1"/>
  <c r="AB190" i="1" s="1"/>
  <c r="AA160" i="1"/>
  <c r="AB160" i="1"/>
  <c r="AA122" i="1"/>
  <c r="AB122" i="1"/>
  <c r="AA81" i="1"/>
  <c r="AB81" i="1" s="1"/>
  <c r="AD81" i="1" s="1"/>
  <c r="AA54" i="1"/>
  <c r="AB54" i="1"/>
  <c r="AD54" i="1" s="1"/>
  <c r="AA216" i="1"/>
  <c r="AB216" i="1" s="1"/>
  <c r="AD216" i="1" s="1"/>
  <c r="AA209" i="1"/>
  <c r="AB209" i="1" s="1"/>
  <c r="AA167" i="1"/>
  <c r="AB167" i="1"/>
  <c r="AA136" i="1"/>
  <c r="AB136" i="1"/>
  <c r="AA89" i="1"/>
  <c r="AB89" i="1" s="1"/>
  <c r="AD89" i="1" s="1"/>
  <c r="AA57" i="1"/>
  <c r="AB57" i="1" s="1"/>
  <c r="AD57" i="1" s="1"/>
  <c r="AA19" i="1"/>
  <c r="AB19" i="1"/>
  <c r="Y128" i="1"/>
  <c r="AA128" i="1" s="1"/>
  <c r="X128" i="1"/>
  <c r="Y137" i="1"/>
  <c r="AA137" i="1" s="1"/>
  <c r="X137" i="1"/>
  <c r="Y36" i="1"/>
  <c r="AA36" i="1" s="1"/>
  <c r="X36" i="1"/>
  <c r="Y49" i="1"/>
  <c r="AA49" i="1" s="1"/>
  <c r="Y200" i="1"/>
  <c r="AA200" i="1" s="1"/>
  <c r="Y152" i="1"/>
  <c r="AA152" i="1" s="1"/>
  <c r="Y118" i="1"/>
  <c r="AA118" i="1" s="1"/>
  <c r="X118" i="1"/>
  <c r="Y127" i="1"/>
  <c r="AA127" i="1" s="1"/>
  <c r="Y67" i="1"/>
  <c r="X67" i="1"/>
  <c r="Y121" i="1"/>
  <c r="X121" i="1"/>
  <c r="Y35" i="1"/>
  <c r="Y186" i="1"/>
  <c r="AA186" i="1" s="1"/>
  <c r="X186" i="1"/>
  <c r="Y61" i="1"/>
  <c r="AA61" i="1" s="1"/>
  <c r="Y8" i="1"/>
  <c r="AA8" i="1" s="1"/>
  <c r="Y155" i="1"/>
  <c r="AA155" i="1" s="1"/>
  <c r="Y187" i="1"/>
  <c r="AA187" i="1" s="1"/>
  <c r="X187" i="1"/>
  <c r="Y188" i="1"/>
  <c r="AA188" i="1" s="1"/>
  <c r="X188" i="1"/>
  <c r="Y145" i="1"/>
  <c r="AA145" i="1" s="1"/>
  <c r="X145" i="1"/>
  <c r="Y98" i="1"/>
  <c r="X98" i="1"/>
  <c r="Y207" i="1"/>
  <c r="Y156" i="1"/>
  <c r="Y117" i="1"/>
  <c r="AA117" i="1" s="1"/>
  <c r="Y38" i="1"/>
  <c r="X38" i="1"/>
  <c r="Y88" i="1"/>
  <c r="AA88" i="1" s="1"/>
  <c r="X88" i="1"/>
  <c r="Y25" i="1"/>
  <c r="Y159" i="1"/>
  <c r="AA159" i="1" s="1"/>
  <c r="Y203" i="1"/>
  <c r="AA203" i="1" s="1"/>
  <c r="X203" i="1"/>
  <c r="Y182" i="1"/>
  <c r="AA182" i="1" s="1"/>
  <c r="Y33" i="1"/>
  <c r="Y79" i="1"/>
  <c r="X79" i="1"/>
  <c r="Y142" i="1"/>
  <c r="AA142" i="1" s="1"/>
  <c r="X142" i="1"/>
  <c r="Y206" i="1"/>
  <c r="AA206" i="1" s="1"/>
  <c r="Y87" i="1"/>
  <c r="AA87" i="1" s="1"/>
  <c r="Y132" i="1"/>
  <c r="AA132" i="1" s="1"/>
  <c r="X132" i="1"/>
  <c r="Y16" i="1"/>
  <c r="AA16" i="1" s="1"/>
  <c r="X16" i="1"/>
  <c r="Y172" i="1"/>
  <c r="Y139" i="1"/>
  <c r="AA139" i="1" s="1"/>
  <c r="Y83" i="1"/>
  <c r="Y198" i="1"/>
  <c r="AA198" i="1" s="1"/>
  <c r="X198" i="1"/>
  <c r="Y143" i="1"/>
  <c r="AA143" i="1" s="1"/>
  <c r="Y96" i="1"/>
  <c r="AA96" i="1" s="1"/>
  <c r="X96" i="1"/>
  <c r="Y32" i="1"/>
  <c r="Y149" i="1"/>
  <c r="AA149" i="1" s="1"/>
  <c r="Y62" i="1"/>
  <c r="AA62" i="1" s="1"/>
  <c r="X62" i="1"/>
  <c r="Y140" i="1"/>
  <c r="AA140" i="1" s="1"/>
  <c r="Y153" i="1"/>
  <c r="AA153" i="1" s="1"/>
  <c r="X153" i="1"/>
  <c r="AB150" i="1"/>
  <c r="AD150" i="1" s="1"/>
  <c r="Y5" i="1"/>
  <c r="AA5" i="1" s="1"/>
  <c r="Y120" i="1"/>
  <c r="AA120" i="1" s="1"/>
  <c r="Y7" i="1"/>
  <c r="Y168" i="1"/>
  <c r="AA168" i="1" s="1"/>
  <c r="Y192" i="1"/>
  <c r="AA192" i="1" s="1"/>
  <c r="AB77" i="1"/>
  <c r="AU21" i="8" l="1"/>
  <c r="AV20" i="8"/>
  <c r="AW20" i="8" s="1"/>
  <c r="AJ293" i="1"/>
  <c r="AJ296" i="1"/>
  <c r="AJ295" i="1"/>
  <c r="AJ294" i="1"/>
  <c r="AH160" i="1"/>
  <c r="AJ160" i="1" s="1"/>
  <c r="AD160" i="1"/>
  <c r="AH40" i="1"/>
  <c r="AJ40" i="1" s="1"/>
  <c r="AD40" i="1"/>
  <c r="AH147" i="1"/>
  <c r="AJ147" i="1" s="1"/>
  <c r="AD147" i="1"/>
  <c r="AH86" i="1"/>
  <c r="AJ86" i="1" s="1"/>
  <c r="AD86" i="1"/>
  <c r="AG219" i="1"/>
  <c r="AD219" i="1"/>
  <c r="AH179" i="1"/>
  <c r="AJ179" i="1" s="1"/>
  <c r="AD179" i="1"/>
  <c r="AH90" i="1"/>
  <c r="AJ90" i="1" s="1"/>
  <c r="AD90" i="1"/>
  <c r="AH119" i="1"/>
  <c r="AJ119" i="1" s="1"/>
  <c r="AD119" i="1"/>
  <c r="AH6" i="1"/>
  <c r="AJ6" i="1" s="1"/>
  <c r="AD6" i="1"/>
  <c r="AH14" i="1"/>
  <c r="AJ14" i="1" s="1"/>
  <c r="AD14" i="1"/>
  <c r="AH9" i="1"/>
  <c r="AJ9" i="1" s="1"/>
  <c r="AD9" i="1"/>
  <c r="AG175" i="1"/>
  <c r="AD175" i="1"/>
  <c r="AG164" i="1"/>
  <c r="AD164" i="1"/>
  <c r="AH48" i="1"/>
  <c r="AJ48" i="1" s="1"/>
  <c r="AD48" i="1"/>
  <c r="AH58" i="1"/>
  <c r="AJ58" i="1" s="1"/>
  <c r="AD58" i="1"/>
  <c r="AG46" i="1"/>
  <c r="AD46" i="1"/>
  <c r="AG51" i="1"/>
  <c r="AD51" i="1"/>
  <c r="AH226" i="1"/>
  <c r="AJ226" i="1" s="1"/>
  <c r="AD226" i="1"/>
  <c r="AH233" i="1"/>
  <c r="AJ233" i="1" s="1"/>
  <c r="AD233" i="1"/>
  <c r="AH254" i="1"/>
  <c r="AJ254" i="1" s="1"/>
  <c r="AD254" i="1"/>
  <c r="AG268" i="1"/>
  <c r="AD268" i="1"/>
  <c r="AH266" i="1"/>
  <c r="AJ266" i="1" s="1"/>
  <c r="AD266" i="1"/>
  <c r="AH19" i="1"/>
  <c r="AJ19" i="1" s="1"/>
  <c r="AD19" i="1"/>
  <c r="AH136" i="1"/>
  <c r="AJ136" i="1" s="1"/>
  <c r="AD136" i="1"/>
  <c r="AH209" i="1"/>
  <c r="AJ209" i="1" s="1"/>
  <c r="AD209" i="1"/>
  <c r="AH69" i="1"/>
  <c r="AJ69" i="1" s="1"/>
  <c r="AD69" i="1"/>
  <c r="AH134" i="1"/>
  <c r="AJ134" i="1" s="1"/>
  <c r="AD134" i="1"/>
  <c r="AH44" i="1"/>
  <c r="AJ44" i="1" s="1"/>
  <c r="AD44" i="1"/>
  <c r="AH63" i="1"/>
  <c r="AJ63" i="1" s="1"/>
  <c r="AD63" i="1"/>
  <c r="AG174" i="1"/>
  <c r="AD174" i="1"/>
  <c r="AH161" i="1"/>
  <c r="AJ161" i="1" s="1"/>
  <c r="AD161" i="1"/>
  <c r="AH115" i="1"/>
  <c r="AJ115" i="1" s="1"/>
  <c r="AD115" i="1"/>
  <c r="AH15" i="1"/>
  <c r="AJ15" i="1" s="1"/>
  <c r="AD15" i="1"/>
  <c r="AH93" i="1"/>
  <c r="AJ93" i="1" s="1"/>
  <c r="AD93" i="1"/>
  <c r="AH183" i="1"/>
  <c r="AJ183" i="1" s="1"/>
  <c r="AD183" i="1"/>
  <c r="AH201" i="1"/>
  <c r="AJ201" i="1" s="1"/>
  <c r="AD201" i="1"/>
  <c r="AH65" i="1"/>
  <c r="AJ65" i="1" s="1"/>
  <c r="AD65" i="1"/>
  <c r="AH131" i="1"/>
  <c r="AJ131" i="1" s="1"/>
  <c r="AD131" i="1"/>
  <c r="AH199" i="1"/>
  <c r="AJ199" i="1" s="1"/>
  <c r="AD199" i="1"/>
  <c r="AH34" i="1"/>
  <c r="AJ34" i="1" s="1"/>
  <c r="AD34" i="1"/>
  <c r="AG170" i="1"/>
  <c r="AD170" i="1"/>
  <c r="AH64" i="1"/>
  <c r="AJ64" i="1" s="1"/>
  <c r="AD64" i="1"/>
  <c r="AG103" i="1"/>
  <c r="AD103" i="1"/>
  <c r="AG212" i="1"/>
  <c r="AD212" i="1"/>
  <c r="AH225" i="1"/>
  <c r="AJ225" i="1" s="1"/>
  <c r="AD225" i="1"/>
  <c r="AH227" i="1"/>
  <c r="AJ227" i="1" s="1"/>
  <c r="AD227" i="1"/>
  <c r="AH73" i="1"/>
  <c r="AJ73" i="1" s="1"/>
  <c r="AD73" i="1"/>
  <c r="AH20" i="1"/>
  <c r="AJ20" i="1" s="1"/>
  <c r="AD20" i="1"/>
  <c r="AH248" i="1"/>
  <c r="AJ248" i="1" s="1"/>
  <c r="AD248" i="1"/>
  <c r="AH263" i="1"/>
  <c r="AJ263" i="1" s="1"/>
  <c r="AD263" i="1"/>
  <c r="AH256" i="1"/>
  <c r="AJ256" i="1" s="1"/>
  <c r="AD256" i="1"/>
  <c r="AH250" i="1"/>
  <c r="AJ250" i="1" s="1"/>
  <c r="AD250" i="1"/>
  <c r="AH272" i="1"/>
  <c r="AJ272" i="1" s="1"/>
  <c r="AD272" i="1"/>
  <c r="AH77" i="1"/>
  <c r="AJ77" i="1" s="1"/>
  <c r="AD77" i="1"/>
  <c r="AH122" i="1"/>
  <c r="AJ122" i="1" s="1"/>
  <c r="AD122" i="1"/>
  <c r="AH190" i="1"/>
  <c r="AJ190" i="1" s="1"/>
  <c r="AD190" i="1"/>
  <c r="AH110" i="1"/>
  <c r="AJ110" i="1" s="1"/>
  <c r="AD110" i="1"/>
  <c r="AH165" i="1"/>
  <c r="AJ165" i="1" s="1"/>
  <c r="AD165" i="1"/>
  <c r="AH78" i="1"/>
  <c r="AJ78" i="1" s="1"/>
  <c r="AD78" i="1"/>
  <c r="AH185" i="1"/>
  <c r="AJ185" i="1" s="1"/>
  <c r="AD185" i="1"/>
  <c r="AH111" i="1"/>
  <c r="AJ111" i="1" s="1"/>
  <c r="AD111" i="1"/>
  <c r="AH82" i="1"/>
  <c r="AJ82" i="1" s="1"/>
  <c r="AD82" i="1"/>
  <c r="AH211" i="1"/>
  <c r="AJ211" i="1" s="1"/>
  <c r="AD211" i="1"/>
  <c r="AH95" i="1"/>
  <c r="AJ95" i="1" s="1"/>
  <c r="AD95" i="1"/>
  <c r="AG173" i="1"/>
  <c r="AD173" i="1"/>
  <c r="AH97" i="1"/>
  <c r="AJ97" i="1" s="1"/>
  <c r="AD97" i="1"/>
  <c r="AH59" i="1"/>
  <c r="AJ59" i="1" s="1"/>
  <c r="AD59" i="1"/>
  <c r="AH101" i="1"/>
  <c r="AJ101" i="1" s="1"/>
  <c r="AD101" i="1"/>
  <c r="AH114" i="1"/>
  <c r="AJ114" i="1" s="1"/>
  <c r="AD114" i="1"/>
  <c r="AH105" i="1"/>
  <c r="AJ105" i="1" s="1"/>
  <c r="AD105" i="1"/>
  <c r="AH138" i="1"/>
  <c r="AJ138" i="1" s="1"/>
  <c r="AD138" i="1"/>
  <c r="AH146" i="1"/>
  <c r="AJ146" i="1" s="1"/>
  <c r="AD146" i="1"/>
  <c r="AH123" i="1"/>
  <c r="AJ123" i="1" s="1"/>
  <c r="AD123" i="1"/>
  <c r="AH47" i="1"/>
  <c r="AJ47" i="1" s="1"/>
  <c r="AD47" i="1"/>
  <c r="AG171" i="1"/>
  <c r="AD171" i="1"/>
  <c r="AH235" i="1"/>
  <c r="AJ235" i="1" s="1"/>
  <c r="AD235" i="1"/>
  <c r="AH229" i="1"/>
  <c r="AJ229" i="1" s="1"/>
  <c r="AD229" i="1"/>
  <c r="AH255" i="1"/>
  <c r="AJ255" i="1" s="1"/>
  <c r="AD255" i="1"/>
  <c r="AH252" i="1"/>
  <c r="AJ252" i="1" s="1"/>
  <c r="AD252" i="1"/>
  <c r="AH270" i="1"/>
  <c r="AJ270" i="1" s="1"/>
  <c r="AD270" i="1"/>
  <c r="AH167" i="1"/>
  <c r="AJ167" i="1" s="1"/>
  <c r="AD167" i="1"/>
  <c r="AH52" i="1"/>
  <c r="AJ52" i="1" s="1"/>
  <c r="AD52" i="1"/>
  <c r="AG60" i="1"/>
  <c r="AD60" i="1"/>
  <c r="AH113" i="1"/>
  <c r="AJ113" i="1" s="1"/>
  <c r="AD113" i="1"/>
  <c r="AH130" i="1"/>
  <c r="AJ130" i="1" s="1"/>
  <c r="AD130" i="1"/>
  <c r="AH116" i="1"/>
  <c r="AJ116" i="1" s="1"/>
  <c r="AD116" i="1"/>
  <c r="AH43" i="1"/>
  <c r="AJ43" i="1" s="1"/>
  <c r="AD43" i="1"/>
  <c r="AH129" i="1"/>
  <c r="AJ129" i="1" s="1"/>
  <c r="AD129" i="1"/>
  <c r="AH163" i="1"/>
  <c r="AJ163" i="1" s="1"/>
  <c r="AD163" i="1"/>
  <c r="AH181" i="1"/>
  <c r="AJ181" i="1" s="1"/>
  <c r="AD181" i="1"/>
  <c r="AH124" i="1"/>
  <c r="AJ124" i="1" s="1"/>
  <c r="AD124" i="1"/>
  <c r="AH166" i="1"/>
  <c r="AJ166" i="1" s="1"/>
  <c r="AD166" i="1"/>
  <c r="AH141" i="1"/>
  <c r="AJ141" i="1" s="1"/>
  <c r="AD141" i="1"/>
  <c r="AH112" i="1"/>
  <c r="AJ112" i="1" s="1"/>
  <c r="AD112" i="1"/>
  <c r="AG218" i="1"/>
  <c r="AD218" i="1"/>
  <c r="AH71" i="1"/>
  <c r="AJ71" i="1" s="1"/>
  <c r="AD71" i="1"/>
  <c r="AH234" i="1"/>
  <c r="AJ234" i="1" s="1"/>
  <c r="AD234" i="1"/>
  <c r="AG230" i="1"/>
  <c r="AD230" i="1"/>
  <c r="AH240" i="1"/>
  <c r="AJ240" i="1" s="1"/>
  <c r="AD240" i="1"/>
  <c r="AE251" i="1"/>
  <c r="AD251" i="1"/>
  <c r="AH271" i="1"/>
  <c r="AJ271" i="1" s="1"/>
  <c r="AD271" i="1"/>
  <c r="AH261" i="1"/>
  <c r="AJ261" i="1" s="1"/>
  <c r="AD261" i="1"/>
  <c r="AH273" i="1"/>
  <c r="AJ273" i="1" s="1"/>
  <c r="AD273" i="1"/>
  <c r="AH278" i="1"/>
  <c r="AJ278" i="1" s="1"/>
  <c r="AD278" i="1"/>
  <c r="AE288" i="1"/>
  <c r="AD288" i="1"/>
  <c r="AH228" i="1"/>
  <c r="AJ228" i="1" s="1"/>
  <c r="AG228" i="1"/>
  <c r="AH269" i="1"/>
  <c r="AJ269" i="1" s="1"/>
  <c r="AG269" i="1"/>
  <c r="AH17" i="1"/>
  <c r="AJ17" i="1" s="1"/>
  <c r="AG17" i="1"/>
  <c r="AH92" i="1"/>
  <c r="AJ92" i="1" s="1"/>
  <c r="AG92" i="1"/>
  <c r="AH27" i="1"/>
  <c r="AJ27" i="1" s="1"/>
  <c r="AG27" i="1"/>
  <c r="AH30" i="1"/>
  <c r="AJ30" i="1" s="1"/>
  <c r="AG30" i="1"/>
  <c r="AH26" i="1"/>
  <c r="AJ26" i="1" s="1"/>
  <c r="AG26" i="1"/>
  <c r="AH107" i="1"/>
  <c r="AJ107" i="1" s="1"/>
  <c r="AG107" i="1"/>
  <c r="AH55" i="1"/>
  <c r="AJ55" i="1" s="1"/>
  <c r="AG55" i="1"/>
  <c r="AH151" i="1"/>
  <c r="AJ151" i="1" s="1"/>
  <c r="AG151" i="1"/>
  <c r="AH288" i="1"/>
  <c r="AJ288" i="1" s="1"/>
  <c r="AG288" i="1"/>
  <c r="AH290" i="1"/>
  <c r="AJ290" i="1" s="1"/>
  <c r="AG290" i="1"/>
  <c r="AH292" i="1"/>
  <c r="AJ292" i="1" s="1"/>
  <c r="AG292" i="1"/>
  <c r="AH285" i="1"/>
  <c r="AJ285" i="1" s="1"/>
  <c r="AF285" i="1"/>
  <c r="AH283" i="1"/>
  <c r="AJ283" i="1" s="1"/>
  <c r="AF283" i="1"/>
  <c r="AG260" i="1"/>
  <c r="AF260" i="1"/>
  <c r="AG262" i="1"/>
  <c r="AE262" i="1"/>
  <c r="AH268" i="1"/>
  <c r="AJ268" i="1" s="1"/>
  <c r="AG261" i="1"/>
  <c r="AE254" i="1"/>
  <c r="AH262" i="1"/>
  <c r="AJ262" i="1" s="1"/>
  <c r="AG255" i="1"/>
  <c r="AG271" i="1"/>
  <c r="AH251" i="1"/>
  <c r="AJ251" i="1" s="1"/>
  <c r="AG263" i="1"/>
  <c r="AG256" i="1"/>
  <c r="AH260" i="1"/>
  <c r="AJ260" i="1" s="1"/>
  <c r="AB24" i="1"/>
  <c r="AF57" i="1"/>
  <c r="AH57" i="1"/>
  <c r="AJ57" i="1" s="1"/>
  <c r="AF157" i="1"/>
  <c r="AH157" i="1"/>
  <c r="AJ157" i="1" s="1"/>
  <c r="AG157" i="1"/>
  <c r="AF76" i="1"/>
  <c r="AH76" i="1"/>
  <c r="AJ76" i="1" s="1"/>
  <c r="AF205" i="1"/>
  <c r="AH205" i="1"/>
  <c r="AJ205" i="1" s="1"/>
  <c r="AE222" i="1"/>
  <c r="AF222" i="1"/>
  <c r="AH222" i="1"/>
  <c r="AJ222" i="1" s="1"/>
  <c r="AG222" i="1"/>
  <c r="AF126" i="1"/>
  <c r="AG126" i="1"/>
  <c r="AH126" i="1"/>
  <c r="AJ126" i="1" s="1"/>
  <c r="AF154" i="1"/>
  <c r="AH154" i="1"/>
  <c r="AJ154" i="1" s="1"/>
  <c r="AF171" i="1"/>
  <c r="AH171" i="1"/>
  <c r="AJ171" i="1" s="1"/>
  <c r="AF89" i="1"/>
  <c r="AH89" i="1"/>
  <c r="AJ89" i="1" s="1"/>
  <c r="AF60" i="1"/>
  <c r="AH60" i="1"/>
  <c r="AJ60" i="1" s="1"/>
  <c r="AF174" i="1"/>
  <c r="AH174" i="1"/>
  <c r="AJ174" i="1" s="1"/>
  <c r="AG56" i="1"/>
  <c r="AH56" i="1"/>
  <c r="AJ56" i="1" s="1"/>
  <c r="AE80" i="1"/>
  <c r="AH80" i="1"/>
  <c r="AJ80" i="1" s="1"/>
  <c r="AG80" i="1"/>
  <c r="AE194" i="1"/>
  <c r="AH194" i="1"/>
  <c r="AJ194" i="1" s="1"/>
  <c r="AF175" i="1"/>
  <c r="AH175" i="1"/>
  <c r="AJ175" i="1" s="1"/>
  <c r="AE164" i="1"/>
  <c r="AH164" i="1"/>
  <c r="AJ164" i="1" s="1"/>
  <c r="AE215" i="1"/>
  <c r="AH215" i="1"/>
  <c r="AJ215" i="1" s="1"/>
  <c r="AE46" i="1"/>
  <c r="AH46" i="1"/>
  <c r="AJ46" i="1" s="1"/>
  <c r="AF204" i="1"/>
  <c r="AH204" i="1"/>
  <c r="AJ204" i="1" s="1"/>
  <c r="AE51" i="1"/>
  <c r="AH51" i="1"/>
  <c r="AJ51" i="1" s="1"/>
  <c r="AG66" i="1"/>
  <c r="AH66" i="1"/>
  <c r="AJ66" i="1" s="1"/>
  <c r="AF178" i="1"/>
  <c r="AH178" i="1"/>
  <c r="AJ178" i="1" s="1"/>
  <c r="AF50" i="1"/>
  <c r="AH50" i="1"/>
  <c r="AJ50" i="1" s="1"/>
  <c r="AG158" i="1"/>
  <c r="AH158" i="1"/>
  <c r="AJ158" i="1" s="1"/>
  <c r="AF218" i="1"/>
  <c r="AE218" i="1"/>
  <c r="AH218" i="1"/>
  <c r="AJ218" i="1" s="1"/>
  <c r="AF72" i="1"/>
  <c r="AH72" i="1"/>
  <c r="AJ72" i="1" s="1"/>
  <c r="AG72" i="1"/>
  <c r="AE214" i="1"/>
  <c r="AH214" i="1"/>
  <c r="AJ214" i="1" s="1"/>
  <c r="AF41" i="1"/>
  <c r="AH41" i="1"/>
  <c r="AJ41" i="1" s="1"/>
  <c r="AE81" i="1"/>
  <c r="AH81" i="1"/>
  <c r="AJ81" i="1" s="1"/>
  <c r="AE221" i="1"/>
  <c r="AF221" i="1"/>
  <c r="AH221" i="1"/>
  <c r="AJ221" i="1" s="1"/>
  <c r="AG28" i="1"/>
  <c r="AH28" i="1"/>
  <c r="AJ28" i="1" s="1"/>
  <c r="AE135" i="1"/>
  <c r="AH135" i="1"/>
  <c r="AJ135" i="1" s="1"/>
  <c r="AF193" i="1"/>
  <c r="AH193" i="1"/>
  <c r="AJ193" i="1" s="1"/>
  <c r="AG193" i="1"/>
  <c r="AF100" i="1"/>
  <c r="AE100" i="1"/>
  <c r="AH100" i="1"/>
  <c r="AJ100" i="1" s="1"/>
  <c r="AE31" i="1"/>
  <c r="AH31" i="1"/>
  <c r="AJ31" i="1" s="1"/>
  <c r="AF170" i="1"/>
  <c r="AH170" i="1"/>
  <c r="AJ170" i="1" s="1"/>
  <c r="AF53" i="1"/>
  <c r="AH53" i="1"/>
  <c r="AJ53" i="1" s="1"/>
  <c r="AE108" i="1"/>
  <c r="AH108" i="1"/>
  <c r="AJ108" i="1" s="1"/>
  <c r="AG108" i="1"/>
  <c r="AF39" i="1"/>
  <c r="AH39" i="1"/>
  <c r="AJ39" i="1" s="1"/>
  <c r="AF103" i="1"/>
  <c r="AH103" i="1"/>
  <c r="AJ103" i="1" s="1"/>
  <c r="AE212" i="1"/>
  <c r="AH212" i="1"/>
  <c r="AJ212" i="1" s="1"/>
  <c r="AF232" i="1"/>
  <c r="AH232" i="1"/>
  <c r="AJ232" i="1" s="1"/>
  <c r="AE238" i="1"/>
  <c r="AH238" i="1"/>
  <c r="AJ238" i="1" s="1"/>
  <c r="AF54" i="1"/>
  <c r="AH54" i="1"/>
  <c r="AJ54" i="1" s="1"/>
  <c r="AG54" i="1"/>
  <c r="AF219" i="1"/>
  <c r="AH219" i="1"/>
  <c r="AJ219" i="1" s="1"/>
  <c r="AF180" i="1"/>
  <c r="AH180" i="1"/>
  <c r="AJ180" i="1" s="1"/>
  <c r="AE102" i="1"/>
  <c r="AH102" i="1"/>
  <c r="AJ102" i="1" s="1"/>
  <c r="AF133" i="1"/>
  <c r="AH133" i="1"/>
  <c r="AJ133" i="1" s="1"/>
  <c r="AG133" i="1"/>
  <c r="AE230" i="1"/>
  <c r="AH230" i="1"/>
  <c r="AJ230" i="1" s="1"/>
  <c r="AE150" i="1"/>
  <c r="AH150" i="1"/>
  <c r="AJ150" i="1" s="1"/>
  <c r="AF216" i="1"/>
  <c r="AH216" i="1"/>
  <c r="AJ216" i="1" s="1"/>
  <c r="AG216" i="1"/>
  <c r="AF176" i="1"/>
  <c r="AH176" i="1"/>
  <c r="AJ176" i="1" s="1"/>
  <c r="AE202" i="1"/>
  <c r="AH202" i="1"/>
  <c r="AJ202" i="1" s="1"/>
  <c r="AF144" i="1"/>
  <c r="AH144" i="1"/>
  <c r="AJ144" i="1" s="1"/>
  <c r="AG144" i="1"/>
  <c r="AE191" i="1"/>
  <c r="AH191" i="1"/>
  <c r="AJ191" i="1" s="1"/>
  <c r="AE210" i="1"/>
  <c r="AH210" i="1"/>
  <c r="AJ210" i="1" s="1"/>
  <c r="AF173" i="1"/>
  <c r="AH173" i="1"/>
  <c r="AJ173" i="1" s="1"/>
  <c r="AF208" i="1"/>
  <c r="AH208" i="1"/>
  <c r="AJ208" i="1" s="1"/>
  <c r="AG208" i="1"/>
  <c r="AF217" i="1"/>
  <c r="AE217" i="1"/>
  <c r="AH217" i="1"/>
  <c r="AJ217" i="1" s="1"/>
  <c r="AG217" i="1"/>
  <c r="AF177" i="1"/>
  <c r="AH177" i="1"/>
  <c r="AJ177" i="1" s="1"/>
  <c r="AE99" i="1"/>
  <c r="AH99" i="1"/>
  <c r="AJ99" i="1" s="1"/>
  <c r="AE236" i="1"/>
  <c r="AH236" i="1"/>
  <c r="AJ236" i="1" s="1"/>
  <c r="AB22" i="1"/>
  <c r="AB104" i="1"/>
  <c r="X7" i="1"/>
  <c r="X8" i="1"/>
  <c r="X5" i="1"/>
  <c r="AH12" i="1"/>
  <c r="AB29" i="1"/>
  <c r="AB68" i="1"/>
  <c r="AD68" i="1" s="1"/>
  <c r="AB162" i="1"/>
  <c r="AD162" i="1" s="1"/>
  <c r="AB148" i="1"/>
  <c r="AA7" i="1"/>
  <c r="AB7" i="1" s="1"/>
  <c r="AD7" i="1" s="1"/>
  <c r="AB189" i="1"/>
  <c r="AD189" i="1" s="1"/>
  <c r="X140" i="1"/>
  <c r="W316" i="1"/>
  <c r="AH13" i="1"/>
  <c r="AJ13" i="1" s="1"/>
  <c r="AH10" i="1"/>
  <c r="AJ10" i="1" s="1"/>
  <c r="AH23" i="1"/>
  <c r="AJ23" i="1" s="1"/>
  <c r="AH11" i="1"/>
  <c r="AJ11" i="1" s="1"/>
  <c r="AE21" i="1"/>
  <c r="AH21" i="1"/>
  <c r="AJ21" i="1" s="1"/>
  <c r="AE15" i="1"/>
  <c r="AB137" i="1"/>
  <c r="AE12" i="1"/>
  <c r="AA33" i="1"/>
  <c r="AB33" i="1" s="1"/>
  <c r="AD33" i="1" s="1"/>
  <c r="AA32" i="1"/>
  <c r="AB32" i="1" s="1"/>
  <c r="AD32" i="1" s="1"/>
  <c r="AA83" i="1"/>
  <c r="AB83" i="1" s="1"/>
  <c r="AD83" i="1" s="1"/>
  <c r="AA172" i="1"/>
  <c r="AB172" i="1" s="1"/>
  <c r="AA79" i="1"/>
  <c r="AB79" i="1" s="1"/>
  <c r="AA25" i="1"/>
  <c r="AB25" i="1" s="1"/>
  <c r="AA156" i="1"/>
  <c r="AB156" i="1" s="1"/>
  <c r="AD156" i="1" s="1"/>
  <c r="AA98" i="1"/>
  <c r="AB98" i="1" s="1"/>
  <c r="AA35" i="1"/>
  <c r="AB35" i="1" s="1"/>
  <c r="AD35" i="1" s="1"/>
  <c r="AA207" i="1"/>
  <c r="AB207" i="1" s="1"/>
  <c r="AD207" i="1" s="1"/>
  <c r="AA121" i="1"/>
  <c r="AB121" i="1" s="1"/>
  <c r="AA38" i="1"/>
  <c r="AB38" i="1" s="1"/>
  <c r="AA67" i="1"/>
  <c r="AB67" i="1" s="1"/>
  <c r="AB186" i="1"/>
  <c r="AB118" i="1"/>
  <c r="AB143" i="1"/>
  <c r="AB132" i="1"/>
  <c r="AB159" i="1"/>
  <c r="AD159" i="1" s="1"/>
  <c r="AB155" i="1"/>
  <c r="AD155" i="1" s="1"/>
  <c r="AB187" i="1"/>
  <c r="AB61" i="1"/>
  <c r="AD61" i="1" s="1"/>
  <c r="AB152" i="1"/>
  <c r="AD152" i="1" s="1"/>
  <c r="AB128" i="1"/>
  <c r="AD128" i="1" s="1"/>
  <c r="AB62" i="1"/>
  <c r="AB8" i="1"/>
  <c r="AD8" i="1" s="1"/>
  <c r="AB127" i="1"/>
  <c r="AD127" i="1" s="1"/>
  <c r="AB200" i="1"/>
  <c r="AD200" i="1" s="1"/>
  <c r="AB149" i="1"/>
  <c r="AB140" i="1"/>
  <c r="AD140" i="1" s="1"/>
  <c r="AB139" i="1"/>
  <c r="AD139" i="1" s="1"/>
  <c r="AB142" i="1"/>
  <c r="AB182" i="1"/>
  <c r="AD182" i="1" s="1"/>
  <c r="AB88" i="1"/>
  <c r="AD88" i="1" s="1"/>
  <c r="AB117" i="1"/>
  <c r="AD117" i="1" s="1"/>
  <c r="AB145" i="1"/>
  <c r="AB36" i="1"/>
  <c r="AB96" i="1"/>
  <c r="AB87" i="1"/>
  <c r="AD87" i="1" s="1"/>
  <c r="AB198" i="1"/>
  <c r="AB153" i="1"/>
  <c r="AB206" i="1"/>
  <c r="AD206" i="1" s="1"/>
  <c r="AB203" i="1"/>
  <c r="AB188" i="1"/>
  <c r="AB49" i="1"/>
  <c r="AD49" i="1" s="1"/>
  <c r="AB120" i="1"/>
  <c r="AB5" i="1"/>
  <c r="AB192" i="1"/>
  <c r="AD192" i="1" s="1"/>
  <c r="AB168" i="1"/>
  <c r="AB16" i="1"/>
  <c r="AR22" i="8" l="1"/>
  <c r="AS22" i="8" s="1"/>
  <c r="AT22" i="8" s="1"/>
  <c r="AU22" i="8" s="1"/>
  <c r="AV21" i="8"/>
  <c r="AW21" i="8" s="1"/>
  <c r="AD143" i="1"/>
  <c r="AH142" i="1"/>
  <c r="AJ142" i="1" s="1"/>
  <c r="AD142" i="1"/>
  <c r="AH118" i="1"/>
  <c r="AJ118" i="1" s="1"/>
  <c r="AD118" i="1"/>
  <c r="AH121" i="1"/>
  <c r="AJ121" i="1" s="1"/>
  <c r="AD121" i="1"/>
  <c r="AH137" i="1"/>
  <c r="AJ137" i="1" s="1"/>
  <c r="AD137" i="1"/>
  <c r="AG148" i="1"/>
  <c r="AD148" i="1"/>
  <c r="AH104" i="1"/>
  <c r="AJ104" i="1" s="1"/>
  <c r="AD104" i="1"/>
  <c r="AH5" i="1"/>
  <c r="AJ5" i="1" s="1"/>
  <c r="AD5" i="1"/>
  <c r="AH203" i="1"/>
  <c r="AJ203" i="1" s="1"/>
  <c r="AD203" i="1"/>
  <c r="AH186" i="1"/>
  <c r="AJ186" i="1" s="1"/>
  <c r="AD186" i="1"/>
  <c r="AH25" i="1"/>
  <c r="AJ25" i="1" s="1"/>
  <c r="AD25" i="1"/>
  <c r="AH22" i="1"/>
  <c r="AJ22" i="1" s="1"/>
  <c r="AD22" i="1"/>
  <c r="AH198" i="1"/>
  <c r="AJ198" i="1" s="1"/>
  <c r="AD198" i="1"/>
  <c r="AG67" i="1"/>
  <c r="AD67" i="1"/>
  <c r="AH79" i="1"/>
  <c r="AJ79" i="1" s="1"/>
  <c r="AD79" i="1"/>
  <c r="AH188" i="1"/>
  <c r="AJ188" i="1" s="1"/>
  <c r="AD188" i="1"/>
  <c r="AH16" i="1"/>
  <c r="AJ16" i="1" s="1"/>
  <c r="AD16" i="1"/>
  <c r="AH120" i="1"/>
  <c r="AJ120" i="1" s="1"/>
  <c r="AD120" i="1"/>
  <c r="AH96" i="1"/>
  <c r="AJ96" i="1" s="1"/>
  <c r="AD96" i="1"/>
  <c r="AH132" i="1"/>
  <c r="AJ132" i="1" s="1"/>
  <c r="AD132" i="1"/>
  <c r="AH168" i="1"/>
  <c r="AJ168" i="1" s="1"/>
  <c r="AD168" i="1"/>
  <c r="AH153" i="1"/>
  <c r="AJ153" i="1" s="1"/>
  <c r="AD153" i="1"/>
  <c r="AG36" i="1"/>
  <c r="AD36" i="1"/>
  <c r="AG149" i="1"/>
  <c r="AD149" i="1"/>
  <c r="AH62" i="1"/>
  <c r="AJ62" i="1" s="1"/>
  <c r="AD62" i="1"/>
  <c r="AG187" i="1"/>
  <c r="AD187" i="1"/>
  <c r="AG38" i="1"/>
  <c r="AD38" i="1"/>
  <c r="AH98" i="1"/>
  <c r="AJ98" i="1" s="1"/>
  <c r="AD98" i="1"/>
  <c r="AG172" i="1"/>
  <c r="AD172" i="1"/>
  <c r="AH29" i="1"/>
  <c r="AJ29" i="1" s="1"/>
  <c r="AD29" i="1"/>
  <c r="AH145" i="1"/>
  <c r="AJ145" i="1" s="1"/>
  <c r="AD145" i="1"/>
  <c r="AH24" i="1"/>
  <c r="AJ24" i="1" s="1"/>
  <c r="AD24" i="1"/>
  <c r="AH128" i="1"/>
  <c r="AJ128" i="1" s="1"/>
  <c r="AG128" i="1"/>
  <c r="AH88" i="1"/>
  <c r="AJ88" i="1" s="1"/>
  <c r="AG88" i="1"/>
  <c r="AF143" i="1"/>
  <c r="AH143" i="1"/>
  <c r="AG143" i="1"/>
  <c r="AF192" i="1"/>
  <c r="AH192" i="1"/>
  <c r="AJ192" i="1" s="1"/>
  <c r="AG192" i="1"/>
  <c r="AF155" i="1"/>
  <c r="AH155" i="1"/>
  <c r="AJ155" i="1" s="1"/>
  <c r="AF172" i="1"/>
  <c r="AH172" i="1"/>
  <c r="AJ172" i="1" s="1"/>
  <c r="AH36" i="1"/>
  <c r="AJ36" i="1" s="1"/>
  <c r="AH38" i="1"/>
  <c r="AJ38" i="1" s="1"/>
  <c r="AE182" i="1"/>
  <c r="AH182" i="1"/>
  <c r="AJ182" i="1" s="1"/>
  <c r="AG182" i="1"/>
  <c r="AF35" i="1"/>
  <c r="AH35" i="1"/>
  <c r="AJ35" i="1" s="1"/>
  <c r="AE189" i="1"/>
  <c r="AH189" i="1"/>
  <c r="AJ189" i="1" s="1"/>
  <c r="AH187" i="1"/>
  <c r="AJ187" i="1" s="1"/>
  <c r="AE87" i="1"/>
  <c r="AH87" i="1"/>
  <c r="AJ87" i="1" s="1"/>
  <c r="AE117" i="1"/>
  <c r="AH117" i="1"/>
  <c r="AJ117" i="1" s="1"/>
  <c r="AE139" i="1"/>
  <c r="AH139" i="1"/>
  <c r="AJ139" i="1" s="1"/>
  <c r="AE127" i="1"/>
  <c r="AH127" i="1"/>
  <c r="AJ127" i="1" s="1"/>
  <c r="AE152" i="1"/>
  <c r="AH152" i="1"/>
  <c r="AJ152" i="1" s="1"/>
  <c r="AF159" i="1"/>
  <c r="AH159" i="1"/>
  <c r="AJ159" i="1" s="1"/>
  <c r="AG159" i="1"/>
  <c r="AF156" i="1"/>
  <c r="AE156" i="1"/>
  <c r="AH156" i="1"/>
  <c r="AJ156" i="1" s="1"/>
  <c r="AF83" i="1"/>
  <c r="AH83" i="1"/>
  <c r="AJ83" i="1" s="1"/>
  <c r="AG83" i="1"/>
  <c r="AE148" i="1"/>
  <c r="AH148" i="1"/>
  <c r="AJ148" i="1" s="1"/>
  <c r="AE49" i="1"/>
  <c r="AF49" i="1"/>
  <c r="AH49" i="1"/>
  <c r="AJ49" i="1" s="1"/>
  <c r="AE149" i="1"/>
  <c r="AH149" i="1"/>
  <c r="AJ149" i="1" s="1"/>
  <c r="AE33" i="1"/>
  <c r="AH33" i="1"/>
  <c r="AJ33" i="1" s="1"/>
  <c r="AG68" i="1"/>
  <c r="AH68" i="1"/>
  <c r="AJ68" i="1" s="1"/>
  <c r="AE200" i="1"/>
  <c r="AH200" i="1"/>
  <c r="AJ200" i="1" s="1"/>
  <c r="AE206" i="1"/>
  <c r="AH206" i="1"/>
  <c r="AJ206" i="1" s="1"/>
  <c r="AE61" i="1"/>
  <c r="AH61" i="1"/>
  <c r="AJ61" i="1" s="1"/>
  <c r="AE22" i="1"/>
  <c r="AE207" i="1"/>
  <c r="AH207" i="1"/>
  <c r="AJ207" i="1" s="1"/>
  <c r="AE32" i="1"/>
  <c r="AH32" i="1"/>
  <c r="AJ32" i="1" s="1"/>
  <c r="AH140" i="1"/>
  <c r="AJ140" i="1" s="1"/>
  <c r="AE162" i="1"/>
  <c r="AH162" i="1"/>
  <c r="AJ162" i="1" s="1"/>
  <c r="AH67" i="1"/>
  <c r="AJ67" i="1" s="1"/>
  <c r="AH8" i="1"/>
  <c r="AJ8" i="1" s="1"/>
  <c r="AJ12" i="1"/>
  <c r="X316" i="1"/>
  <c r="AH7" i="1"/>
  <c r="AJ7" i="1" s="1"/>
  <c r="AG7" i="1"/>
  <c r="AB316" i="1"/>
  <c r="AB317" i="1" s="1"/>
  <c r="AB318" i="1" s="1"/>
  <c r="AE25" i="1"/>
  <c r="AF25" i="1"/>
  <c r="AR23" i="8" l="1"/>
  <c r="AV22" i="8"/>
  <c r="AW22" i="8" s="1"/>
  <c r="AJ143" i="1"/>
  <c r="AD316" i="1"/>
  <c r="AD317" i="1" s="1"/>
  <c r="AH316" i="1"/>
  <c r="AH317" i="1" s="1"/>
  <c r="AH318" i="1" s="1"/>
  <c r="AE316" i="1"/>
  <c r="AG316" i="1"/>
  <c r="AF316" i="1"/>
  <c r="AR24" i="8" l="1"/>
  <c r="AS23" i="8"/>
  <c r="AT23" i="8" s="1"/>
  <c r="AU23" i="8" s="1"/>
  <c r="AJ316" i="1"/>
  <c r="AJ317" i="1" s="1"/>
  <c r="AV23" i="8" l="1"/>
  <c r="AW23" i="8" s="1"/>
  <c r="AS24" i="8"/>
  <c r="AT24" i="8" s="1"/>
  <c r="AU24" i="8" s="1"/>
  <c r="AR25" i="8"/>
  <c r="AL5" i="1"/>
  <c r="AM5" i="1" s="1"/>
  <c r="AN5" i="1" s="1"/>
  <c r="AO5" i="1" s="1"/>
  <c r="AV24" i="8" l="1"/>
  <c r="AW24" i="8" s="1"/>
  <c r="AR26" i="8"/>
  <c r="AS25" i="8"/>
  <c r="AT25" i="8" s="1"/>
  <c r="AU25" i="8" s="1"/>
  <c r="AP5" i="1"/>
  <c r="AQ5" i="1" s="1"/>
  <c r="AV25" i="8" l="1"/>
  <c r="AW25" i="8" s="1"/>
  <c r="AS26" i="8"/>
  <c r="AT26" i="8" s="1"/>
  <c r="AU26" i="8" s="1"/>
  <c r="AR27" i="8"/>
  <c r="AS27" i="8" s="1"/>
  <c r="AT27" i="8" s="1"/>
  <c r="AS5" i="1"/>
  <c r="AU27" i="8" l="1"/>
  <c r="AV26" i="8"/>
  <c r="AW26" i="8" s="1"/>
  <c r="AT5" i="1"/>
  <c r="AU5" i="1" s="1"/>
  <c r="AV5" i="1" s="1"/>
  <c r="AR28" i="8" l="1"/>
  <c r="AV27" i="8"/>
  <c r="AW27" i="8" s="1"/>
  <c r="AW5" i="1"/>
  <c r="AX5" i="1" s="1"/>
  <c r="AS28" i="8" l="1"/>
  <c r="AT28" i="8" s="1"/>
  <c r="AU28" i="8" s="1"/>
  <c r="AR29" i="8"/>
  <c r="AL6" i="1"/>
  <c r="AM6" i="1" s="1"/>
  <c r="AN6" i="1" s="1"/>
  <c r="AO6" i="1" s="1"/>
  <c r="AR30" i="8" l="1"/>
  <c r="AS30" i="8" s="1"/>
  <c r="AT30" i="8" s="1"/>
  <c r="AS29" i="8"/>
  <c r="AT29" i="8" s="1"/>
  <c r="AU29" i="8" s="1"/>
  <c r="AV28" i="8"/>
  <c r="AW28" i="8" s="1"/>
  <c r="AP6" i="1"/>
  <c r="AQ6" i="1" s="1"/>
  <c r="AU30" i="8" l="1"/>
  <c r="AV29" i="8"/>
  <c r="AW29" i="8" s="1"/>
  <c r="AS6" i="1"/>
  <c r="AR31" i="8" l="1"/>
  <c r="AV30" i="8"/>
  <c r="AW30" i="8" s="1"/>
  <c r="AT6" i="1"/>
  <c r="AU6" i="1" s="1"/>
  <c r="AV6" i="1" s="1"/>
  <c r="AR32" i="8" l="1"/>
  <c r="AS31" i="8"/>
  <c r="AT31" i="8" s="1"/>
  <c r="AU31" i="8" s="1"/>
  <c r="AW6" i="1"/>
  <c r="AX6" i="1" s="1"/>
  <c r="AV31" i="8" l="1"/>
  <c r="AW31" i="8" s="1"/>
  <c r="AS32" i="8"/>
  <c r="AT32" i="8" s="1"/>
  <c r="AU32" i="8" s="1"/>
  <c r="AR33" i="8"/>
  <c r="AS33" i="8" s="1"/>
  <c r="AT33" i="8" s="1"/>
  <c r="AL7" i="1"/>
  <c r="AM7" i="1" s="1"/>
  <c r="AN7" i="1" s="1"/>
  <c r="AO7" i="1" s="1"/>
  <c r="AU33" i="8" l="1"/>
  <c r="AV32" i="8"/>
  <c r="AW32" i="8" s="1"/>
  <c r="AP7" i="1"/>
  <c r="AQ7" i="1" s="1"/>
  <c r="AR34" i="8" l="1"/>
  <c r="AV33" i="8"/>
  <c r="AW33" i="8" s="1"/>
  <c r="AS7" i="1"/>
  <c r="AT7" i="1" s="1"/>
  <c r="AU7" i="1" s="1"/>
  <c r="AS34" i="8" l="1"/>
  <c r="AT34" i="8" s="1"/>
  <c r="AU34" i="8" s="1"/>
  <c r="AR35" i="8"/>
  <c r="AV7" i="1"/>
  <c r="AS35" i="8" l="1"/>
  <c r="AT35" i="8" s="1"/>
  <c r="AU35" i="8" s="1"/>
  <c r="AR36" i="8"/>
  <c r="AV34" i="8"/>
  <c r="AW34" i="8" s="1"/>
  <c r="AW7" i="1"/>
  <c r="AX7" i="1" s="1"/>
  <c r="AV35" i="8" l="1"/>
  <c r="AW35" i="8" s="1"/>
  <c r="AS36" i="8"/>
  <c r="AT36" i="8" s="1"/>
  <c r="AU36" i="8" s="1"/>
  <c r="AR37" i="8"/>
  <c r="AS37" i="8" s="1"/>
  <c r="AT37" i="8" s="1"/>
  <c r="AL8" i="1"/>
  <c r="AM8" i="1" s="1"/>
  <c r="AN8" i="1" s="1"/>
  <c r="AO8" i="1" s="1"/>
  <c r="AU37" i="8" l="1"/>
  <c r="AV36" i="8"/>
  <c r="AW36" i="8" s="1"/>
  <c r="AL9" i="1"/>
  <c r="AP8" i="1"/>
  <c r="AQ8" i="1" s="1"/>
  <c r="AR38" i="8" l="1"/>
  <c r="AV37" i="8"/>
  <c r="AW37" i="8" s="1"/>
  <c r="AM9" i="1"/>
  <c r="AN9" i="1" s="1"/>
  <c r="AO9" i="1" s="1"/>
  <c r="AL10" i="1"/>
  <c r="AM10" i="1" s="1"/>
  <c r="AN10" i="1" s="1"/>
  <c r="AS38" i="8" l="1"/>
  <c r="AT38" i="8" s="1"/>
  <c r="AU38" i="8" s="1"/>
  <c r="AR39" i="8"/>
  <c r="AO10" i="1"/>
  <c r="AL11" i="1" s="1"/>
  <c r="AM11" i="1" s="1"/>
  <c r="AN11" i="1" s="1"/>
  <c r="AO11" i="1" s="1"/>
  <c r="AP11" i="1" s="1"/>
  <c r="AQ11" i="1" s="1"/>
  <c r="AP9" i="1"/>
  <c r="AQ9" i="1" s="1"/>
  <c r="AS39" i="8" l="1"/>
  <c r="AT39" i="8" s="1"/>
  <c r="AR40" i="8"/>
  <c r="AU39" i="8"/>
  <c r="AV38" i="8"/>
  <c r="AW38" i="8" s="1"/>
  <c r="AP10" i="1"/>
  <c r="AQ10" i="1" s="1"/>
  <c r="AL12" i="1"/>
  <c r="AL13" i="1" s="1"/>
  <c r="AV39" i="8" l="1"/>
  <c r="AW39" i="8" s="1"/>
  <c r="AS40" i="8"/>
  <c r="AT40" i="8" s="1"/>
  <c r="AU40" i="8" s="1"/>
  <c r="AR41" i="8"/>
  <c r="AM12" i="1"/>
  <c r="AN12" i="1" s="1"/>
  <c r="AO12" i="1" s="1"/>
  <c r="AP12" i="1" s="1"/>
  <c r="AQ12" i="1" s="1"/>
  <c r="AL14" i="1"/>
  <c r="AM13" i="1"/>
  <c r="AN13" i="1" s="1"/>
  <c r="AV40" i="8" l="1"/>
  <c r="AW40" i="8" s="1"/>
  <c r="AR42" i="8"/>
  <c r="AS42" i="8" s="1"/>
  <c r="AT42" i="8" s="1"/>
  <c r="AS41" i="8"/>
  <c r="AT41" i="8" s="1"/>
  <c r="AU41" i="8" s="1"/>
  <c r="AO13" i="1"/>
  <c r="AP13" i="1" s="1"/>
  <c r="AQ13" i="1" s="1"/>
  <c r="AM14" i="1"/>
  <c r="AN14" i="1" s="1"/>
  <c r="AL15" i="1"/>
  <c r="AU42" i="8" l="1"/>
  <c r="AV41" i="8"/>
  <c r="AW41" i="8" s="1"/>
  <c r="AO14" i="1"/>
  <c r="AP14" i="1" s="1"/>
  <c r="AQ14" i="1" s="1"/>
  <c r="AM15" i="1"/>
  <c r="AN15" i="1" s="1"/>
  <c r="AO15" i="1" s="1"/>
  <c r="AL16" i="1"/>
  <c r="AR43" i="8" l="1"/>
  <c r="AV42" i="8"/>
  <c r="AW42" i="8" s="1"/>
  <c r="AM16" i="1"/>
  <c r="AN16" i="1" s="1"/>
  <c r="AO16" i="1" s="1"/>
  <c r="AP16" i="1" s="1"/>
  <c r="AQ16" i="1" s="1"/>
  <c r="AL17" i="1"/>
  <c r="AM17" i="1" s="1"/>
  <c r="AN17" i="1" s="1"/>
  <c r="AP15" i="1"/>
  <c r="AQ15" i="1" s="1"/>
  <c r="AR44" i="8" l="1"/>
  <c r="AS43" i="8"/>
  <c r="AT43" i="8" s="1"/>
  <c r="AU43" i="8" s="1"/>
  <c r="AO17" i="1"/>
  <c r="AL18" i="1" s="1"/>
  <c r="AM18" i="1" s="1"/>
  <c r="AN18" i="1" s="1"/>
  <c r="AO18" i="1" s="1"/>
  <c r="AV43" i="8" l="1"/>
  <c r="AW43" i="8" s="1"/>
  <c r="AS44" i="8"/>
  <c r="AT44" i="8" s="1"/>
  <c r="AU44" i="8" s="1"/>
  <c r="AR45" i="8"/>
  <c r="AL19" i="1"/>
  <c r="AM19" i="1" s="1"/>
  <c r="AN19" i="1" s="1"/>
  <c r="AO19" i="1" s="1"/>
  <c r="AP19" i="1" s="1"/>
  <c r="AQ19" i="1" s="1"/>
  <c r="AP17" i="1"/>
  <c r="AQ17" i="1" s="1"/>
  <c r="AP18" i="1"/>
  <c r="AQ18" i="1" s="1"/>
  <c r="AV44" i="8" l="1"/>
  <c r="AW44" i="8" s="1"/>
  <c r="AR46" i="8"/>
  <c r="AS46" i="8" s="1"/>
  <c r="AT46" i="8" s="1"/>
  <c r="AS45" i="8"/>
  <c r="AT45" i="8" s="1"/>
  <c r="AU45" i="8" s="1"/>
  <c r="AL20" i="1"/>
  <c r="AM20" i="1" s="1"/>
  <c r="AN20" i="1" s="1"/>
  <c r="AO20" i="1" s="1"/>
  <c r="AU46" i="8" l="1"/>
  <c r="AV45" i="8"/>
  <c r="AW45" i="8" s="1"/>
  <c r="AL21" i="1"/>
  <c r="AM21" i="1" s="1"/>
  <c r="AN21" i="1" s="1"/>
  <c r="AO21" i="1" s="1"/>
  <c r="AP20" i="1"/>
  <c r="AQ20" i="1" s="1"/>
  <c r="AR47" i="8" l="1"/>
  <c r="AV46" i="8"/>
  <c r="AW46" i="8" s="1"/>
  <c r="AL22" i="1"/>
  <c r="AM22" i="1" s="1"/>
  <c r="AN22" i="1" s="1"/>
  <c r="AO22" i="1" s="1"/>
  <c r="AP21" i="1"/>
  <c r="AQ21" i="1" s="1"/>
  <c r="AR48" i="8" l="1"/>
  <c r="AS47" i="8"/>
  <c r="AT47" i="8" s="1"/>
  <c r="AU47" i="8" s="1"/>
  <c r="AL23" i="1"/>
  <c r="AP22" i="1"/>
  <c r="AQ22" i="1" s="1"/>
  <c r="AV47" i="8" l="1"/>
  <c r="AW47" i="8" s="1"/>
  <c r="AS48" i="8"/>
  <c r="AT48" i="8" s="1"/>
  <c r="AU48" i="8" s="1"/>
  <c r="AR49" i="8"/>
  <c r="AM23" i="1"/>
  <c r="AN23" i="1" s="1"/>
  <c r="AO23" i="1" s="1"/>
  <c r="AL24" i="1"/>
  <c r="AV48" i="8" l="1"/>
  <c r="AW48" i="8" s="1"/>
  <c r="AR50" i="8"/>
  <c r="AS49" i="8"/>
  <c r="AT49" i="8" s="1"/>
  <c r="AU49" i="8" s="1"/>
  <c r="AM24" i="1"/>
  <c r="AN24" i="1" s="1"/>
  <c r="AO24" i="1" s="1"/>
  <c r="AP24" i="1" s="1"/>
  <c r="AQ24" i="1" s="1"/>
  <c r="AL25" i="1"/>
  <c r="AP23" i="1"/>
  <c r="AQ23" i="1" s="1"/>
  <c r="AV49" i="8" l="1"/>
  <c r="AW49" i="8" s="1"/>
  <c r="AS50" i="8"/>
  <c r="AT50" i="8" s="1"/>
  <c r="AU50" i="8" s="1"/>
  <c r="AR51" i="8"/>
  <c r="AS51" i="8" s="1"/>
  <c r="AT51" i="8" s="1"/>
  <c r="AM25" i="1"/>
  <c r="AN25" i="1" s="1"/>
  <c r="AO25" i="1" s="1"/>
  <c r="AL26" i="1"/>
  <c r="AU51" i="8" l="1"/>
  <c r="AV50" i="8"/>
  <c r="AW50" i="8" s="1"/>
  <c r="AM26" i="1"/>
  <c r="AN26" i="1" s="1"/>
  <c r="AO26" i="1" s="1"/>
  <c r="AL27" i="1"/>
  <c r="AM27" i="1" s="1"/>
  <c r="AN27" i="1" s="1"/>
  <c r="AP25" i="1"/>
  <c r="AQ25" i="1" s="1"/>
  <c r="AR52" i="8" l="1"/>
  <c r="AV51" i="8"/>
  <c r="AW51" i="8" s="1"/>
  <c r="AO27" i="1"/>
  <c r="AL28" i="1" s="1"/>
  <c r="AP26" i="1"/>
  <c r="AQ26" i="1" s="1"/>
  <c r="AS52" i="8" l="1"/>
  <c r="AT52" i="8" s="1"/>
  <c r="AU52" i="8" s="1"/>
  <c r="AR53" i="8"/>
  <c r="AP27" i="1"/>
  <c r="AQ27" i="1" s="1"/>
  <c r="AM28" i="1"/>
  <c r="AN28" i="1" s="1"/>
  <c r="AO28" i="1" s="1"/>
  <c r="AL29" i="1"/>
  <c r="AR54" i="8" l="1"/>
  <c r="AS53" i="8"/>
  <c r="AT53" i="8" s="1"/>
  <c r="AU53" i="8" s="1"/>
  <c r="AV52" i="8"/>
  <c r="AW52" i="8" s="1"/>
  <c r="AM29" i="1"/>
  <c r="AN29" i="1" s="1"/>
  <c r="AO29" i="1" s="1"/>
  <c r="AP29" i="1" s="1"/>
  <c r="AQ29" i="1" s="1"/>
  <c r="AL30" i="1"/>
  <c r="AM30" i="1" s="1"/>
  <c r="AN30" i="1" s="1"/>
  <c r="AP28" i="1"/>
  <c r="AQ28" i="1" s="1"/>
  <c r="AV53" i="8" l="1"/>
  <c r="AW53" i="8" s="1"/>
  <c r="AS54" i="8"/>
  <c r="AT54" i="8" s="1"/>
  <c r="AU54" i="8" s="1"/>
  <c r="AR55" i="8"/>
  <c r="AS55" i="8" s="1"/>
  <c r="AT55" i="8" s="1"/>
  <c r="AO30" i="1"/>
  <c r="AL31" i="1" s="1"/>
  <c r="AM31" i="1" s="1"/>
  <c r="AN31" i="1" s="1"/>
  <c r="AO31" i="1" s="1"/>
  <c r="AU55" i="8" l="1"/>
  <c r="AV54" i="8"/>
  <c r="AW54" i="8" s="1"/>
  <c r="AL32" i="1"/>
  <c r="AM32" i="1" s="1"/>
  <c r="AN32" i="1" s="1"/>
  <c r="AO32" i="1" s="1"/>
  <c r="AP30" i="1"/>
  <c r="AQ30" i="1" s="1"/>
  <c r="AP31" i="1"/>
  <c r="AQ31" i="1" s="1"/>
  <c r="AR56" i="8" l="1"/>
  <c r="AS56" i="8" s="1"/>
  <c r="AT56" i="8" s="1"/>
  <c r="AU56" i="8" s="1"/>
  <c r="AV55" i="8"/>
  <c r="AW55" i="8" s="1"/>
  <c r="AL33" i="1"/>
  <c r="AM33" i="1" s="1"/>
  <c r="AN33" i="1" s="1"/>
  <c r="AO33" i="1" s="1"/>
  <c r="AP32" i="1"/>
  <c r="AQ32" i="1" s="1"/>
  <c r="AR57" i="8" l="1"/>
  <c r="AV56" i="8"/>
  <c r="AW56" i="8" s="1"/>
  <c r="AL34" i="1"/>
  <c r="AP33" i="1"/>
  <c r="AQ33" i="1" s="1"/>
  <c r="AR58" i="8" l="1"/>
  <c r="AS57" i="8"/>
  <c r="AT57" i="8" s="1"/>
  <c r="AU57" i="8" s="1"/>
  <c r="AM34" i="1"/>
  <c r="AN34" i="1" s="1"/>
  <c r="AO34" i="1" s="1"/>
  <c r="AL35" i="1"/>
  <c r="AV57" i="8" l="1"/>
  <c r="AW57" i="8" s="1"/>
  <c r="AS58" i="8"/>
  <c r="AT58" i="8" s="1"/>
  <c r="AU58" i="8" s="1"/>
  <c r="AR59" i="8"/>
  <c r="AM35" i="1"/>
  <c r="AN35" i="1" s="1"/>
  <c r="AO35" i="1" s="1"/>
  <c r="AL36" i="1"/>
  <c r="AP34" i="1"/>
  <c r="AQ34" i="1" s="1"/>
  <c r="AV58" i="8" l="1"/>
  <c r="AW58" i="8" s="1"/>
  <c r="AR60" i="8"/>
  <c r="AS60" i="8" s="1"/>
  <c r="AT60" i="8" s="1"/>
  <c r="AS59" i="8"/>
  <c r="AT59" i="8" s="1"/>
  <c r="AU59" i="8" s="1"/>
  <c r="AM36" i="1"/>
  <c r="AN36" i="1" s="1"/>
  <c r="AO36" i="1" s="1"/>
  <c r="AL37" i="1"/>
  <c r="AM37" i="1" s="1"/>
  <c r="AN37" i="1" s="1"/>
  <c r="AP35" i="1"/>
  <c r="AQ35" i="1" s="1"/>
  <c r="AU60" i="8" l="1"/>
  <c r="AV59" i="8"/>
  <c r="AW59" i="8" s="1"/>
  <c r="AO37" i="1"/>
  <c r="AP36" i="1"/>
  <c r="AQ36" i="1" s="1"/>
  <c r="AR61" i="8" l="1"/>
  <c r="AV60" i="8"/>
  <c r="AW60" i="8" s="1"/>
  <c r="AL38" i="1"/>
  <c r="AP37" i="1"/>
  <c r="AQ37" i="1" s="1"/>
  <c r="AR62" i="8" l="1"/>
  <c r="AS61" i="8"/>
  <c r="AT61" i="8" s="1"/>
  <c r="AU61" i="8" s="1"/>
  <c r="AM38" i="1"/>
  <c r="AN38" i="1" s="1"/>
  <c r="AO38" i="1" s="1"/>
  <c r="AL39" i="1"/>
  <c r="AS62" i="8" l="1"/>
  <c r="AT62" i="8" s="1"/>
  <c r="AR63" i="8"/>
  <c r="AU62" i="8"/>
  <c r="AV61" i="8"/>
  <c r="AW61" i="8" s="1"/>
  <c r="AL40" i="1"/>
  <c r="AM39" i="1"/>
  <c r="AN39" i="1" s="1"/>
  <c r="AO39" i="1" s="1"/>
  <c r="AP38" i="1"/>
  <c r="AQ38" i="1" s="1"/>
  <c r="AV62" i="8" l="1"/>
  <c r="AW62" i="8" s="1"/>
  <c r="AR64" i="8"/>
  <c r="AS64" i="8" s="1"/>
  <c r="AT64" i="8" s="1"/>
  <c r="AS63" i="8"/>
  <c r="AT63" i="8" s="1"/>
  <c r="AU63" i="8" s="1"/>
  <c r="AP39" i="1"/>
  <c r="AQ39" i="1" s="1"/>
  <c r="AM40" i="1"/>
  <c r="AN40" i="1" s="1"/>
  <c r="AO40" i="1" s="1"/>
  <c r="AL41" i="1"/>
  <c r="AU64" i="8" l="1"/>
  <c r="AV63" i="8"/>
  <c r="AW63" i="8" s="1"/>
  <c r="AP40" i="1"/>
  <c r="AQ40" i="1" s="1"/>
  <c r="AM41" i="1"/>
  <c r="AN41" i="1" s="1"/>
  <c r="AO41" i="1" s="1"/>
  <c r="AP41" i="1" s="1"/>
  <c r="AQ41" i="1" s="1"/>
  <c r="AL42" i="1"/>
  <c r="AM42" i="1" s="1"/>
  <c r="AN42" i="1" s="1"/>
  <c r="AR65" i="8" l="1"/>
  <c r="AV64" i="8"/>
  <c r="AW64" i="8" s="1"/>
  <c r="AO42" i="1"/>
  <c r="AL43" i="1" s="1"/>
  <c r="AP42" i="1"/>
  <c r="AQ42" i="1" s="1"/>
  <c r="AS65" i="8" l="1"/>
  <c r="AT65" i="8" s="1"/>
  <c r="AU65" i="8" s="1"/>
  <c r="AR66" i="8"/>
  <c r="AM43" i="1"/>
  <c r="AN43" i="1" s="1"/>
  <c r="AO43" i="1" s="1"/>
  <c r="AL44" i="1"/>
  <c r="AR67" i="8" l="1"/>
  <c r="AS66" i="8"/>
  <c r="AT66" i="8" s="1"/>
  <c r="AU66" i="8" s="1"/>
  <c r="AV65" i="8"/>
  <c r="AW65" i="8" s="1"/>
  <c r="AM44" i="1"/>
  <c r="AN44" i="1" s="1"/>
  <c r="AO44" i="1" s="1"/>
  <c r="AL45" i="1"/>
  <c r="AP43" i="1"/>
  <c r="AQ43" i="1" s="1"/>
  <c r="AV66" i="8" l="1"/>
  <c r="AW66" i="8" s="1"/>
  <c r="AS67" i="8"/>
  <c r="AT67" i="8" s="1"/>
  <c r="AU67" i="8" s="1"/>
  <c r="AR68" i="8"/>
  <c r="AP44" i="1"/>
  <c r="AQ44" i="1" s="1"/>
  <c r="AM45" i="1"/>
  <c r="AN45" i="1" s="1"/>
  <c r="AO45" i="1" s="1"/>
  <c r="AL46" i="1"/>
  <c r="AM46" i="1" s="1"/>
  <c r="AN46" i="1" s="1"/>
  <c r="AO46" i="1" s="1"/>
  <c r="AV67" i="8" l="1"/>
  <c r="AW67" i="8" s="1"/>
  <c r="AR69" i="8"/>
  <c r="AS68" i="8"/>
  <c r="AT68" i="8" s="1"/>
  <c r="AU68" i="8" s="1"/>
  <c r="AL47" i="1"/>
  <c r="AP46" i="1"/>
  <c r="AQ46" i="1" s="1"/>
  <c r="AP45" i="1"/>
  <c r="AQ45" i="1" s="1"/>
  <c r="AV68" i="8" l="1"/>
  <c r="AW68" i="8" s="1"/>
  <c r="AS69" i="8"/>
  <c r="AT69" i="8" s="1"/>
  <c r="AU69" i="8" s="1"/>
  <c r="AR70" i="8"/>
  <c r="AS70" i="8" s="1"/>
  <c r="AT70" i="8" s="1"/>
  <c r="AM47" i="1"/>
  <c r="AN47" i="1" s="1"/>
  <c r="AO47" i="1" s="1"/>
  <c r="AL48" i="1"/>
  <c r="AU70" i="8" l="1"/>
  <c r="AV69" i="8"/>
  <c r="AW69" i="8" s="1"/>
  <c r="AM48" i="1"/>
  <c r="AN48" i="1" s="1"/>
  <c r="AO48" i="1" s="1"/>
  <c r="AP48" i="1" s="1"/>
  <c r="AQ48" i="1" s="1"/>
  <c r="AL49" i="1"/>
  <c r="AP47" i="1"/>
  <c r="AQ47" i="1" s="1"/>
  <c r="AR71" i="8" l="1"/>
  <c r="AV70" i="8"/>
  <c r="AW70" i="8" s="1"/>
  <c r="AM49" i="1"/>
  <c r="AN49" i="1" s="1"/>
  <c r="AO49" i="1" s="1"/>
  <c r="AL50" i="1"/>
  <c r="AS71" i="8" l="1"/>
  <c r="AT71" i="8" s="1"/>
  <c r="AU71" i="8" s="1"/>
  <c r="AR72" i="8"/>
  <c r="AS72" i="8" s="1"/>
  <c r="AT72" i="8" s="1"/>
  <c r="AM50" i="1"/>
  <c r="AN50" i="1" s="1"/>
  <c r="AO50" i="1" s="1"/>
  <c r="AP50" i="1" s="1"/>
  <c r="AQ50" i="1" s="1"/>
  <c r="AL51" i="1"/>
  <c r="AM51" i="1" s="1"/>
  <c r="AN51" i="1" s="1"/>
  <c r="AP49" i="1"/>
  <c r="AQ49" i="1" s="1"/>
  <c r="AU72" i="8" l="1"/>
  <c r="AV71" i="8"/>
  <c r="AW71" i="8" s="1"/>
  <c r="AO51" i="1"/>
  <c r="AL52" i="1" s="1"/>
  <c r="AP51" i="1"/>
  <c r="AQ51" i="1" s="1"/>
  <c r="AR73" i="8" l="1"/>
  <c r="AV72" i="8"/>
  <c r="AW72" i="8" s="1"/>
  <c r="AM52" i="1"/>
  <c r="AN52" i="1" s="1"/>
  <c r="AO52" i="1" s="1"/>
  <c r="AL53" i="1"/>
  <c r="AS73" i="8" l="1"/>
  <c r="AT73" i="8" s="1"/>
  <c r="AU73" i="8" s="1"/>
  <c r="AR74" i="8"/>
  <c r="AS74" i="8" s="1"/>
  <c r="AT74" i="8" s="1"/>
  <c r="AM53" i="1"/>
  <c r="AN53" i="1" s="1"/>
  <c r="AO53" i="1" s="1"/>
  <c r="AP53" i="1" s="1"/>
  <c r="AQ53" i="1" s="1"/>
  <c r="AL54" i="1"/>
  <c r="AP52" i="1"/>
  <c r="AQ52" i="1" s="1"/>
  <c r="AU74" i="8" l="1"/>
  <c r="AV73" i="8"/>
  <c r="AW73" i="8" s="1"/>
  <c r="AM54" i="1"/>
  <c r="AN54" i="1" s="1"/>
  <c r="AO54" i="1" s="1"/>
  <c r="AL55" i="1"/>
  <c r="AM55" i="1" s="1"/>
  <c r="AN55" i="1" s="1"/>
  <c r="AR75" i="8" l="1"/>
  <c r="AS75" i="8" s="1"/>
  <c r="AT75" i="8" s="1"/>
  <c r="AU75" i="8" s="1"/>
  <c r="AV74" i="8"/>
  <c r="AW74" i="8" s="1"/>
  <c r="AO55" i="1"/>
  <c r="AP54" i="1"/>
  <c r="AQ54" i="1" s="1"/>
  <c r="AS8" i="1"/>
  <c r="AR76" i="8" l="1"/>
  <c r="AV75" i="8"/>
  <c r="AW75" i="8" s="1"/>
  <c r="AT8" i="1"/>
  <c r="AU8" i="1" s="1"/>
  <c r="AV8" i="1" s="1"/>
  <c r="AS9" i="1"/>
  <c r="AL56" i="1"/>
  <c r="AM56" i="1" s="1"/>
  <c r="AN56" i="1" s="1"/>
  <c r="AO56" i="1" s="1"/>
  <c r="AP55" i="1"/>
  <c r="AQ55" i="1" s="1"/>
  <c r="AR77" i="8" l="1"/>
  <c r="AS76" i="8"/>
  <c r="AT76" i="8" s="1"/>
  <c r="AU76" i="8" s="1"/>
  <c r="AL57" i="1"/>
  <c r="AP56" i="1"/>
  <c r="AQ56" i="1" s="1"/>
  <c r="AT9" i="1"/>
  <c r="AU9" i="1" s="1"/>
  <c r="AV9" i="1" s="1"/>
  <c r="AS10" i="1"/>
  <c r="AW8" i="1"/>
  <c r="AX8" i="1" s="1"/>
  <c r="AV76" i="8" l="1"/>
  <c r="AW76" i="8" s="1"/>
  <c r="AS77" i="8"/>
  <c r="AT77" i="8" s="1"/>
  <c r="AU77" i="8" s="1"/>
  <c r="AR78" i="8"/>
  <c r="AS78" i="8" s="1"/>
  <c r="AT78" i="8" s="1"/>
  <c r="AW9" i="1"/>
  <c r="AX9" i="1" s="1"/>
  <c r="AT10" i="1"/>
  <c r="AU10" i="1" s="1"/>
  <c r="AV10" i="1" s="1"/>
  <c r="AS11" i="1"/>
  <c r="AT11" i="1" s="1"/>
  <c r="AU11" i="1" s="1"/>
  <c r="AM57" i="1"/>
  <c r="AN57" i="1" s="1"/>
  <c r="AO57" i="1" s="1"/>
  <c r="AL58" i="1"/>
  <c r="AU78" i="8" l="1"/>
  <c r="AV77" i="8"/>
  <c r="AW77" i="8" s="1"/>
  <c r="AV11" i="1"/>
  <c r="AS12" i="1" s="1"/>
  <c r="AT12" i="1" s="1"/>
  <c r="AU12" i="1" s="1"/>
  <c r="AV12" i="1" s="1"/>
  <c r="AS13" i="1" s="1"/>
  <c r="AS14" i="1" s="1"/>
  <c r="AT14" i="1" s="1"/>
  <c r="AU14" i="1" s="1"/>
  <c r="AM58" i="1"/>
  <c r="AN58" i="1" s="1"/>
  <c r="AO58" i="1" s="1"/>
  <c r="AL59" i="1"/>
  <c r="AP57" i="1"/>
  <c r="AQ57" i="1" s="1"/>
  <c r="AW10" i="1"/>
  <c r="AX10" i="1" s="1"/>
  <c r="AR79" i="8" l="1"/>
  <c r="AV78" i="8"/>
  <c r="AW78" i="8" s="1"/>
  <c r="AT13" i="1"/>
  <c r="AU13" i="1" s="1"/>
  <c r="AV13" i="1" s="1"/>
  <c r="AW13" i="1" s="1"/>
  <c r="AX13" i="1" s="1"/>
  <c r="AW12" i="1"/>
  <c r="AX12" i="1" s="1"/>
  <c r="AW11" i="1"/>
  <c r="AX11" i="1" s="1"/>
  <c r="AP58" i="1"/>
  <c r="AQ58" i="1" s="1"/>
  <c r="AM59" i="1"/>
  <c r="AN59" i="1" s="1"/>
  <c r="AO59" i="1" s="1"/>
  <c r="AP59" i="1" s="1"/>
  <c r="AQ59" i="1" s="1"/>
  <c r="AL60" i="1"/>
  <c r="AM60" i="1" s="1"/>
  <c r="AN60" i="1" s="1"/>
  <c r="AS79" i="8" l="1"/>
  <c r="AT79" i="8" s="1"/>
  <c r="AU79" i="8" s="1"/>
  <c r="AR80" i="8"/>
  <c r="AV14" i="1"/>
  <c r="AS15" i="1" s="1"/>
  <c r="AT15" i="1" s="1"/>
  <c r="AU15" i="1" s="1"/>
  <c r="AV15" i="1" s="1"/>
  <c r="AS16" i="1" s="1"/>
  <c r="AO60" i="1"/>
  <c r="AR81" i="8" l="1"/>
  <c r="AS81" i="8" s="1"/>
  <c r="AT81" i="8" s="1"/>
  <c r="AS80" i="8"/>
  <c r="AT80" i="8" s="1"/>
  <c r="AU80" i="8" s="1"/>
  <c r="AV79" i="8"/>
  <c r="AW79" i="8" s="1"/>
  <c r="AW14" i="1"/>
  <c r="AX14" i="1" s="1"/>
  <c r="AW15" i="1"/>
  <c r="AX15" i="1" s="1"/>
  <c r="AT16" i="1"/>
  <c r="AU16" i="1" s="1"/>
  <c r="AV16" i="1" s="1"/>
  <c r="AW16" i="1" s="1"/>
  <c r="AX16" i="1" s="1"/>
  <c r="AS17" i="1"/>
  <c r="AL61" i="1"/>
  <c r="AP60" i="1"/>
  <c r="AQ60" i="1" s="1"/>
  <c r="AU81" i="8" l="1"/>
  <c r="AV80" i="8"/>
  <c r="AW80" i="8" s="1"/>
  <c r="AT17" i="1"/>
  <c r="AU17" i="1" s="1"/>
  <c r="AV17" i="1" s="1"/>
  <c r="AW17" i="1" s="1"/>
  <c r="AX17" i="1" s="1"/>
  <c r="AS18" i="1"/>
  <c r="AM61" i="1"/>
  <c r="AN61" i="1" s="1"/>
  <c r="AO61" i="1" s="1"/>
  <c r="AP61" i="1" s="1"/>
  <c r="AQ61" i="1" s="1"/>
  <c r="AL62" i="1"/>
  <c r="AR82" i="8" l="1"/>
  <c r="AV81" i="8"/>
  <c r="AW81" i="8" s="1"/>
  <c r="AT18" i="1"/>
  <c r="AU18" i="1" s="1"/>
  <c r="AV18" i="1" s="1"/>
  <c r="AW18" i="1" s="1"/>
  <c r="AX18" i="1" s="1"/>
  <c r="AS19" i="1"/>
  <c r="AM62" i="1"/>
  <c r="AN62" i="1" s="1"/>
  <c r="AO62" i="1" s="1"/>
  <c r="AP62" i="1" s="1"/>
  <c r="AQ62" i="1" s="1"/>
  <c r="AL63" i="1"/>
  <c r="AS82" i="8" l="1"/>
  <c r="AT82" i="8" s="1"/>
  <c r="AU82" i="8" s="1"/>
  <c r="AR83" i="8"/>
  <c r="AT19" i="1"/>
  <c r="AU19" i="1" s="1"/>
  <c r="AV19" i="1" s="1"/>
  <c r="AW19" i="1" s="1"/>
  <c r="AX19" i="1" s="1"/>
  <c r="AS20" i="1"/>
  <c r="AT20" i="1" s="1"/>
  <c r="AU20" i="1" s="1"/>
  <c r="AM63" i="1"/>
  <c r="AN63" i="1" s="1"/>
  <c r="AO63" i="1" s="1"/>
  <c r="AP63" i="1" s="1"/>
  <c r="AQ63" i="1" s="1"/>
  <c r="AL64" i="1"/>
  <c r="AM64" i="1" s="1"/>
  <c r="AN64" i="1" s="1"/>
  <c r="AS83" i="8" l="1"/>
  <c r="AT83" i="8" s="1"/>
  <c r="AU83" i="8" s="1"/>
  <c r="AR84" i="8"/>
  <c r="AV82" i="8"/>
  <c r="AW82" i="8" s="1"/>
  <c r="AV20" i="1"/>
  <c r="AO64" i="1"/>
  <c r="AV83" i="8" l="1"/>
  <c r="AW83" i="8" s="1"/>
  <c r="AS84" i="8"/>
  <c r="AT84" i="8" s="1"/>
  <c r="AU84" i="8" s="1"/>
  <c r="AR85" i="8"/>
  <c r="AS85" i="8" s="1"/>
  <c r="AT85" i="8" s="1"/>
  <c r="AS21" i="1"/>
  <c r="AW20" i="1"/>
  <c r="AX20" i="1" s="1"/>
  <c r="AL65" i="1"/>
  <c r="AP64" i="1"/>
  <c r="AQ64" i="1" s="1"/>
  <c r="AU85" i="8" l="1"/>
  <c r="AV84" i="8"/>
  <c r="AW84" i="8" s="1"/>
  <c r="AT21" i="1"/>
  <c r="AU21" i="1" s="1"/>
  <c r="AV21" i="1" s="1"/>
  <c r="AS22" i="1"/>
  <c r="AT22" i="1" s="1"/>
  <c r="AU22" i="1" s="1"/>
  <c r="AM65" i="1"/>
  <c r="AN65" i="1" s="1"/>
  <c r="AO65" i="1" s="1"/>
  <c r="AP65" i="1" s="1"/>
  <c r="AQ65" i="1" s="1"/>
  <c r="AL66" i="1"/>
  <c r="AR86" i="8" l="1"/>
  <c r="AV85" i="8"/>
  <c r="AW85" i="8" s="1"/>
  <c r="AV22" i="1"/>
  <c r="AW21" i="1"/>
  <c r="AX21" i="1" s="1"/>
  <c r="AM66" i="1"/>
  <c r="AN66" i="1" s="1"/>
  <c r="AO66" i="1" s="1"/>
  <c r="AP66" i="1" s="1"/>
  <c r="AQ66" i="1" s="1"/>
  <c r="AL67" i="1"/>
  <c r="AR87" i="8" l="1"/>
  <c r="AS86" i="8"/>
  <c r="AT86" i="8" s="1"/>
  <c r="AU86" i="8" s="1"/>
  <c r="AS23" i="1"/>
  <c r="AW22" i="1"/>
  <c r="AX22" i="1" s="1"/>
  <c r="AL68" i="1"/>
  <c r="AM67" i="1"/>
  <c r="AN67" i="1" s="1"/>
  <c r="AO67" i="1" s="1"/>
  <c r="AV86" i="8" l="1"/>
  <c r="AW86" i="8" s="1"/>
  <c r="AS87" i="8"/>
  <c r="AT87" i="8" s="1"/>
  <c r="AU87" i="8" s="1"/>
  <c r="AR88" i="8"/>
  <c r="AS88" i="8" s="1"/>
  <c r="AT88" i="8" s="1"/>
  <c r="AT23" i="1"/>
  <c r="AU23" i="1" s="1"/>
  <c r="AV23" i="1" s="1"/>
  <c r="AS24" i="1"/>
  <c r="AT24" i="1" s="1"/>
  <c r="AU24" i="1" s="1"/>
  <c r="AP67" i="1"/>
  <c r="AQ67" i="1" s="1"/>
  <c r="AM68" i="1"/>
  <c r="AN68" i="1" s="1"/>
  <c r="AO68" i="1" s="1"/>
  <c r="AP68" i="1" s="1"/>
  <c r="AQ68" i="1" s="1"/>
  <c r="AL69" i="1"/>
  <c r="AU88" i="8" l="1"/>
  <c r="AV87" i="8"/>
  <c r="AW87" i="8" s="1"/>
  <c r="AW23" i="1"/>
  <c r="AX23" i="1" s="1"/>
  <c r="AV24" i="1"/>
  <c r="AM69" i="1"/>
  <c r="AN69" i="1" s="1"/>
  <c r="AO69" i="1" s="1"/>
  <c r="AP69" i="1" s="1"/>
  <c r="AQ69" i="1" s="1"/>
  <c r="AL70" i="1"/>
  <c r="AM70" i="1" s="1"/>
  <c r="AN70" i="1" s="1"/>
  <c r="AR89" i="8" l="1"/>
  <c r="AV88" i="8"/>
  <c r="AW88" i="8" s="1"/>
  <c r="AS25" i="1"/>
  <c r="AT25" i="1" s="1"/>
  <c r="AU25" i="1" s="1"/>
  <c r="AV25" i="1" s="1"/>
  <c r="AW24" i="1"/>
  <c r="AX24" i="1" s="1"/>
  <c r="AO70" i="1"/>
  <c r="AL71" i="1" s="1"/>
  <c r="AS89" i="8" l="1"/>
  <c r="AT89" i="8" s="1"/>
  <c r="AU89" i="8" s="1"/>
  <c r="AR90" i="8"/>
  <c r="AP70" i="1"/>
  <c r="AQ70" i="1" s="1"/>
  <c r="AS26" i="1"/>
  <c r="AW25" i="1"/>
  <c r="AX25" i="1" s="1"/>
  <c r="AM71" i="1"/>
  <c r="AN71" i="1" s="1"/>
  <c r="AO71" i="1" s="1"/>
  <c r="AP71" i="1" s="1"/>
  <c r="AQ71" i="1" s="1"/>
  <c r="AL72" i="1"/>
  <c r="AM72" i="1" s="1"/>
  <c r="AN72" i="1" s="1"/>
  <c r="AR91" i="8" l="1"/>
  <c r="AS90" i="8"/>
  <c r="AT90" i="8" s="1"/>
  <c r="AU90" i="8" s="1"/>
  <c r="AV89" i="8"/>
  <c r="AW89" i="8" s="1"/>
  <c r="AO72" i="1"/>
  <c r="AL73" i="1" s="1"/>
  <c r="AS27" i="1"/>
  <c r="AT26" i="1"/>
  <c r="AU26" i="1" s="1"/>
  <c r="AV26" i="1" s="1"/>
  <c r="AW26" i="1" s="1"/>
  <c r="AX26" i="1" s="1"/>
  <c r="AV90" i="8" l="1"/>
  <c r="AW90" i="8" s="1"/>
  <c r="AS91" i="8"/>
  <c r="AT91" i="8" s="1"/>
  <c r="AU91" i="8" s="1"/>
  <c r="AR92" i="8"/>
  <c r="AS92" i="8" s="1"/>
  <c r="AT92" i="8" s="1"/>
  <c r="AP72" i="1"/>
  <c r="AQ72" i="1" s="1"/>
  <c r="AT27" i="1"/>
  <c r="AU27" i="1" s="1"/>
  <c r="AV27" i="1" s="1"/>
  <c r="AW27" i="1" s="1"/>
  <c r="AX27" i="1" s="1"/>
  <c r="AS28" i="1"/>
  <c r="AM73" i="1"/>
  <c r="AN73" i="1" s="1"/>
  <c r="AO73" i="1" s="1"/>
  <c r="AP73" i="1" s="1"/>
  <c r="AQ73" i="1" s="1"/>
  <c r="AL74" i="1"/>
  <c r="AM74" i="1" s="1"/>
  <c r="AN74" i="1" s="1"/>
  <c r="AO74" i="1" s="1"/>
  <c r="AU92" i="8" l="1"/>
  <c r="AV91" i="8"/>
  <c r="AW91" i="8" s="1"/>
  <c r="AS29" i="1"/>
  <c r="AT28" i="1"/>
  <c r="AU28" i="1" s="1"/>
  <c r="AV28" i="1" s="1"/>
  <c r="AL75" i="1"/>
  <c r="AM75" i="1" s="1"/>
  <c r="AN75" i="1" s="1"/>
  <c r="AO75" i="1" s="1"/>
  <c r="AP74" i="1"/>
  <c r="AQ74" i="1" s="1"/>
  <c r="AR93" i="8" l="1"/>
  <c r="AV92" i="8"/>
  <c r="AW92" i="8" s="1"/>
  <c r="AT29" i="1"/>
  <c r="AU29" i="1" s="1"/>
  <c r="AV29" i="1" s="1"/>
  <c r="AS30" i="1"/>
  <c r="AT30" i="1" s="1"/>
  <c r="AU30" i="1" s="1"/>
  <c r="AW28" i="1"/>
  <c r="AX28" i="1" s="1"/>
  <c r="AL76" i="1"/>
  <c r="AP75" i="1"/>
  <c r="AQ75" i="1" s="1"/>
  <c r="AS93" i="8" l="1"/>
  <c r="AT93" i="8" s="1"/>
  <c r="AU93" i="8" s="1"/>
  <c r="AR94" i="8"/>
  <c r="AW29" i="1"/>
  <c r="AX29" i="1" s="1"/>
  <c r="AV30" i="1"/>
  <c r="AS31" i="1" s="1"/>
  <c r="AM76" i="1"/>
  <c r="AN76" i="1" s="1"/>
  <c r="AO76" i="1" s="1"/>
  <c r="AP76" i="1" s="1"/>
  <c r="AQ76" i="1" s="1"/>
  <c r="AL77" i="1"/>
  <c r="AV93" i="8" l="1"/>
  <c r="AW93" i="8" s="1"/>
  <c r="AR95" i="8"/>
  <c r="AS94" i="8"/>
  <c r="AT94" i="8" s="1"/>
  <c r="AU94" i="8" s="1"/>
  <c r="AW30" i="1"/>
  <c r="AX30" i="1" s="1"/>
  <c r="AS32" i="1"/>
  <c r="AT31" i="1"/>
  <c r="AU31" i="1" s="1"/>
  <c r="AV31" i="1" s="1"/>
  <c r="AM77" i="1"/>
  <c r="AN77" i="1" s="1"/>
  <c r="AO77" i="1" s="1"/>
  <c r="AP77" i="1" s="1"/>
  <c r="AQ77" i="1" s="1"/>
  <c r="AL78" i="1"/>
  <c r="AM78" i="1" s="1"/>
  <c r="AN78" i="1" s="1"/>
  <c r="AV94" i="8" l="1"/>
  <c r="AW94" i="8" s="1"/>
  <c r="AS95" i="8"/>
  <c r="AT95" i="8" s="1"/>
  <c r="AU95" i="8" s="1"/>
  <c r="AR96" i="8"/>
  <c r="AS96" i="8" s="1"/>
  <c r="AT96" i="8" s="1"/>
  <c r="AW31" i="1"/>
  <c r="AX31" i="1" s="1"/>
  <c r="AS33" i="1"/>
  <c r="AT33" i="1" s="1"/>
  <c r="AU33" i="1" s="1"/>
  <c r="AT32" i="1"/>
  <c r="AU32" i="1" s="1"/>
  <c r="AV32" i="1" s="1"/>
  <c r="AO78" i="1"/>
  <c r="AU96" i="8" l="1"/>
  <c r="AV95" i="8"/>
  <c r="AW95" i="8" s="1"/>
  <c r="AV33" i="1"/>
  <c r="AW32" i="1"/>
  <c r="AX32" i="1" s="1"/>
  <c r="AL79" i="1"/>
  <c r="AP78" i="1"/>
  <c r="AQ78" i="1" s="1"/>
  <c r="AR97" i="8" l="1"/>
  <c r="AV96" i="8"/>
  <c r="AW96" i="8" s="1"/>
  <c r="AS34" i="1"/>
  <c r="AW33" i="1"/>
  <c r="AX33" i="1" s="1"/>
  <c r="AM79" i="1"/>
  <c r="AN79" i="1" s="1"/>
  <c r="AO79" i="1" s="1"/>
  <c r="AP79" i="1" s="1"/>
  <c r="AQ79" i="1" s="1"/>
  <c r="AL80" i="1"/>
  <c r="AS97" i="8" l="1"/>
  <c r="AT97" i="8" s="1"/>
  <c r="AU97" i="8" s="1"/>
  <c r="AR98" i="8"/>
  <c r="AT34" i="1"/>
  <c r="AU34" i="1" s="1"/>
  <c r="AV34" i="1" s="1"/>
  <c r="AS35" i="1"/>
  <c r="AM80" i="1"/>
  <c r="AN80" i="1" s="1"/>
  <c r="AO80" i="1" s="1"/>
  <c r="AP80" i="1" s="1"/>
  <c r="AQ80" i="1" s="1"/>
  <c r="AL81" i="1"/>
  <c r="AM81" i="1" s="1"/>
  <c r="AN81" i="1" s="1"/>
  <c r="AR99" i="8" l="1"/>
  <c r="AS98" i="8"/>
  <c r="AT98" i="8" s="1"/>
  <c r="AU98" i="8" s="1"/>
  <c r="AV97" i="8"/>
  <c r="AW97" i="8" s="1"/>
  <c r="AT35" i="1"/>
  <c r="AU35" i="1" s="1"/>
  <c r="AV35" i="1" s="1"/>
  <c r="AW35" i="1" s="1"/>
  <c r="AX35" i="1" s="1"/>
  <c r="AS36" i="1"/>
  <c r="AT36" i="1" s="1"/>
  <c r="AU36" i="1" s="1"/>
  <c r="AW34" i="1"/>
  <c r="AX34" i="1" s="1"/>
  <c r="AO81" i="1"/>
  <c r="AV98" i="8" l="1"/>
  <c r="AW98" i="8" s="1"/>
  <c r="AS99" i="8"/>
  <c r="AT99" i="8" s="1"/>
  <c r="AU99" i="8" s="1"/>
  <c r="AR100" i="8"/>
  <c r="AS100" i="8" s="1"/>
  <c r="AT100" i="8" s="1"/>
  <c r="AV36" i="1"/>
  <c r="AS37" i="1" s="1"/>
  <c r="AT37" i="1" s="1"/>
  <c r="AU37" i="1" s="1"/>
  <c r="AV37" i="1" s="1"/>
  <c r="AS38" i="1" s="1"/>
  <c r="AT38" i="1" s="1"/>
  <c r="AU38" i="1" s="1"/>
  <c r="AV38" i="1" s="1"/>
  <c r="AW38" i="1" s="1"/>
  <c r="AX38" i="1" s="1"/>
  <c r="AL82" i="1"/>
  <c r="AP81" i="1"/>
  <c r="AQ81" i="1" s="1"/>
  <c r="AU100" i="8" l="1"/>
  <c r="AV99" i="8"/>
  <c r="AW99" i="8" s="1"/>
  <c r="AW37" i="1"/>
  <c r="AX37" i="1" s="1"/>
  <c r="AS39" i="1"/>
  <c r="AS40" i="1" s="1"/>
  <c r="AW36" i="1"/>
  <c r="AX36" i="1" s="1"/>
  <c r="AM82" i="1"/>
  <c r="AN82" i="1" s="1"/>
  <c r="AO82" i="1" s="1"/>
  <c r="AP82" i="1" s="1"/>
  <c r="AQ82" i="1" s="1"/>
  <c r="AL83" i="1"/>
  <c r="AR101" i="8" l="1"/>
  <c r="AV100" i="8"/>
  <c r="AW100" i="8" s="1"/>
  <c r="AT39" i="1"/>
  <c r="AU39" i="1" s="1"/>
  <c r="AV39" i="1" s="1"/>
  <c r="AW39" i="1" s="1"/>
  <c r="AX39" i="1" s="1"/>
  <c r="AT40" i="1"/>
  <c r="AU40" i="1" s="1"/>
  <c r="AS41" i="1"/>
  <c r="AT41" i="1" s="1"/>
  <c r="AU41" i="1" s="1"/>
  <c r="AM83" i="1"/>
  <c r="AN83" i="1" s="1"/>
  <c r="AO83" i="1" s="1"/>
  <c r="AP83" i="1" s="1"/>
  <c r="AQ83" i="1" s="1"/>
  <c r="AL84" i="1"/>
  <c r="AS101" i="8" l="1"/>
  <c r="AT101" i="8" s="1"/>
  <c r="AU101" i="8" s="1"/>
  <c r="AR102" i="8"/>
  <c r="AS102" i="8" s="1"/>
  <c r="AT102" i="8" s="1"/>
  <c r="AV40" i="1"/>
  <c r="AW40" i="1" s="1"/>
  <c r="AX40" i="1" s="1"/>
  <c r="AM84" i="1"/>
  <c r="AN84" i="1" s="1"/>
  <c r="AO84" i="1" s="1"/>
  <c r="AP84" i="1" s="1"/>
  <c r="AQ84" i="1" s="1"/>
  <c r="AL85" i="1"/>
  <c r="AM85" i="1" s="1"/>
  <c r="AN85" i="1" s="1"/>
  <c r="AU102" i="8" l="1"/>
  <c r="AV101" i="8"/>
  <c r="AW101" i="8" s="1"/>
  <c r="AV41" i="1"/>
  <c r="AS42" i="1" s="1"/>
  <c r="AT42" i="1" s="1"/>
  <c r="AU42" i="1" s="1"/>
  <c r="AV42" i="1" s="1"/>
  <c r="AS43" i="1" s="1"/>
  <c r="AT43" i="1" s="1"/>
  <c r="AU43" i="1" s="1"/>
  <c r="AV43" i="1" s="1"/>
  <c r="AO85" i="1"/>
  <c r="AL86" i="1" s="1"/>
  <c r="AR103" i="8" l="1"/>
  <c r="AS103" i="8" s="1"/>
  <c r="AT103" i="8" s="1"/>
  <c r="AU103" i="8" s="1"/>
  <c r="AV102" i="8"/>
  <c r="AW102" i="8" s="1"/>
  <c r="AP85" i="1"/>
  <c r="AQ85" i="1" s="1"/>
  <c r="AS44" i="1"/>
  <c r="AT44" i="1" s="1"/>
  <c r="AU44" i="1" s="1"/>
  <c r="AV44" i="1" s="1"/>
  <c r="AW42" i="1"/>
  <c r="AX42" i="1" s="1"/>
  <c r="AW41" i="1"/>
  <c r="AX41" i="1" s="1"/>
  <c r="AM86" i="1"/>
  <c r="AN86" i="1" s="1"/>
  <c r="AO86" i="1" s="1"/>
  <c r="AP86" i="1" s="1"/>
  <c r="AQ86" i="1" s="1"/>
  <c r="AL87" i="1"/>
  <c r="AW43" i="1"/>
  <c r="AX43" i="1" s="1"/>
  <c r="AR104" i="8" l="1"/>
  <c r="AV103" i="8"/>
  <c r="AW103" i="8" s="1"/>
  <c r="AS45" i="1"/>
  <c r="AW44" i="1"/>
  <c r="AX44" i="1" s="1"/>
  <c r="AM87" i="1"/>
  <c r="AN87" i="1" s="1"/>
  <c r="AO87" i="1" s="1"/>
  <c r="AP87" i="1" s="1"/>
  <c r="AQ87" i="1" s="1"/>
  <c r="AL88" i="1"/>
  <c r="AM88" i="1" s="1"/>
  <c r="AN88" i="1" s="1"/>
  <c r="AR105" i="8" l="1"/>
  <c r="AS104" i="8"/>
  <c r="AT104" i="8" s="1"/>
  <c r="AU104" i="8" s="1"/>
  <c r="AO88" i="1"/>
  <c r="AL89" i="1" s="1"/>
  <c r="AT45" i="1"/>
  <c r="AU45" i="1" s="1"/>
  <c r="AV45" i="1" s="1"/>
  <c r="AS46" i="1"/>
  <c r="AT46" i="1" s="1"/>
  <c r="AU46" i="1" s="1"/>
  <c r="AV104" i="8" l="1"/>
  <c r="AW104" i="8" s="1"/>
  <c r="AS105" i="8"/>
  <c r="AT105" i="8" s="1"/>
  <c r="AU105" i="8" s="1"/>
  <c r="AR106" i="8"/>
  <c r="AP88" i="1"/>
  <c r="AQ88" i="1" s="1"/>
  <c r="AM89" i="1"/>
  <c r="AN89" i="1" s="1"/>
  <c r="AO89" i="1" s="1"/>
  <c r="AP89" i="1" s="1"/>
  <c r="AQ89" i="1" s="1"/>
  <c r="AL90" i="1"/>
  <c r="AW45" i="1"/>
  <c r="AX45" i="1" s="1"/>
  <c r="AV46" i="1"/>
  <c r="AV105" i="8" l="1"/>
  <c r="AW105" i="8" s="1"/>
  <c r="AR107" i="8"/>
  <c r="AS107" i="8" s="1"/>
  <c r="AT107" i="8" s="1"/>
  <c r="AS106" i="8"/>
  <c r="AT106" i="8" s="1"/>
  <c r="AU106" i="8" s="1"/>
  <c r="AS47" i="1"/>
  <c r="AW46" i="1"/>
  <c r="AX46" i="1" s="1"/>
  <c r="AM90" i="1"/>
  <c r="AN90" i="1" s="1"/>
  <c r="AO90" i="1" s="1"/>
  <c r="AP90" i="1" s="1"/>
  <c r="AQ90" i="1" s="1"/>
  <c r="AL91" i="1"/>
  <c r="AU107" i="8" l="1"/>
  <c r="AV106" i="8"/>
  <c r="AW106" i="8" s="1"/>
  <c r="AM91" i="1"/>
  <c r="AN91" i="1" s="1"/>
  <c r="AO91" i="1" s="1"/>
  <c r="AP91" i="1" s="1"/>
  <c r="AQ91" i="1" s="1"/>
  <c r="AL92" i="1"/>
  <c r="AM92" i="1" s="1"/>
  <c r="AN92" i="1" s="1"/>
  <c r="AT47" i="1"/>
  <c r="AU47" i="1" s="1"/>
  <c r="AV47" i="1" s="1"/>
  <c r="AS48" i="1"/>
  <c r="AT48" i="1" s="1"/>
  <c r="AU48" i="1" s="1"/>
  <c r="AR108" i="8" l="1"/>
  <c r="AV107" i="8"/>
  <c r="AW107" i="8" s="1"/>
  <c r="AV48" i="1"/>
  <c r="AS49" i="1" s="1"/>
  <c r="AT49" i="1" s="1"/>
  <c r="AU49" i="1" s="1"/>
  <c r="AV49" i="1" s="1"/>
  <c r="AW47" i="1"/>
  <c r="AX47" i="1" s="1"/>
  <c r="AO92" i="1"/>
  <c r="AR109" i="8" l="1"/>
  <c r="AS109" i="8" s="1"/>
  <c r="AT109" i="8" s="1"/>
  <c r="AS108" i="8"/>
  <c r="AT108" i="8" s="1"/>
  <c r="AU108" i="8" s="1"/>
  <c r="AW48" i="1"/>
  <c r="AX48" i="1" s="1"/>
  <c r="AS50" i="1"/>
  <c r="AT50" i="1" s="1"/>
  <c r="AU50" i="1" s="1"/>
  <c r="AV50" i="1" s="1"/>
  <c r="AW49" i="1"/>
  <c r="AX49" i="1" s="1"/>
  <c r="AL93" i="1"/>
  <c r="AP92" i="1"/>
  <c r="AQ92" i="1" s="1"/>
  <c r="AU109" i="8" l="1"/>
  <c r="AV108" i="8"/>
  <c r="AW108" i="8" s="1"/>
  <c r="AM93" i="1"/>
  <c r="AN93" i="1" s="1"/>
  <c r="AO93" i="1" s="1"/>
  <c r="AP93" i="1" s="1"/>
  <c r="AQ93" i="1" s="1"/>
  <c r="AL94" i="1"/>
  <c r="AW50" i="1"/>
  <c r="AX50" i="1" s="1"/>
  <c r="AS51" i="1"/>
  <c r="AT51" i="1" s="1"/>
  <c r="AU51" i="1" s="1"/>
  <c r="AV51" i="1" s="1"/>
  <c r="AR110" i="8" l="1"/>
  <c r="AS110" i="8" s="1"/>
  <c r="AT110" i="8" s="1"/>
  <c r="AU110" i="8" s="1"/>
  <c r="AV109" i="8"/>
  <c r="AW109" i="8" s="1"/>
  <c r="AM94" i="1"/>
  <c r="AN94" i="1" s="1"/>
  <c r="AO94" i="1" s="1"/>
  <c r="AP94" i="1" s="1"/>
  <c r="AQ94" i="1" s="1"/>
  <c r="AL95" i="1"/>
  <c r="AS52" i="1"/>
  <c r="AW51" i="1"/>
  <c r="AX51" i="1" s="1"/>
  <c r="AR111" i="8" l="1"/>
  <c r="AV110" i="8"/>
  <c r="AW110" i="8" s="1"/>
  <c r="AT52" i="1"/>
  <c r="AU52" i="1" s="1"/>
  <c r="AV52" i="1" s="1"/>
  <c r="AS53" i="1"/>
  <c r="AM95" i="1"/>
  <c r="AN95" i="1" s="1"/>
  <c r="AO95" i="1" s="1"/>
  <c r="AP95" i="1" s="1"/>
  <c r="AQ95" i="1" s="1"/>
  <c r="AL96" i="1"/>
  <c r="AM96" i="1" s="1"/>
  <c r="AN96" i="1" s="1"/>
  <c r="AS111" i="8" l="1"/>
  <c r="AT111" i="8" s="1"/>
  <c r="AU111" i="8" s="1"/>
  <c r="AR112" i="8"/>
  <c r="AS112" i="8" s="1"/>
  <c r="AT112" i="8" s="1"/>
  <c r="AO96" i="1"/>
  <c r="AT53" i="1"/>
  <c r="AU53" i="1" s="1"/>
  <c r="AV53" i="1" s="1"/>
  <c r="AS54" i="1"/>
  <c r="AW52" i="1"/>
  <c r="AX52" i="1" s="1"/>
  <c r="AL97" i="1"/>
  <c r="AP96" i="1"/>
  <c r="AQ96" i="1" s="1"/>
  <c r="AU112" i="8" l="1"/>
  <c r="AV111" i="8"/>
  <c r="AW111" i="8" s="1"/>
  <c r="AM97" i="1"/>
  <c r="AN97" i="1" s="1"/>
  <c r="AO97" i="1" s="1"/>
  <c r="AP97" i="1" s="1"/>
  <c r="AQ97" i="1" s="1"/>
  <c r="AL98" i="1"/>
  <c r="AT54" i="1"/>
  <c r="AU54" i="1" s="1"/>
  <c r="AV54" i="1" s="1"/>
  <c r="AS55" i="1"/>
  <c r="AW53" i="1"/>
  <c r="AX53" i="1" s="1"/>
  <c r="AR113" i="8" l="1"/>
  <c r="AV112" i="8"/>
  <c r="AW112" i="8" s="1"/>
  <c r="AW54" i="1"/>
  <c r="AX54" i="1" s="1"/>
  <c r="AS56" i="1"/>
  <c r="AT55" i="1"/>
  <c r="AU55" i="1" s="1"/>
  <c r="AV55" i="1" s="1"/>
  <c r="AW55" i="1" s="1"/>
  <c r="AX55" i="1" s="1"/>
  <c r="AM98" i="1"/>
  <c r="AN98" i="1" s="1"/>
  <c r="AO98" i="1" s="1"/>
  <c r="AP98" i="1" s="1"/>
  <c r="AQ98" i="1" s="1"/>
  <c r="AL99" i="1"/>
  <c r="AS113" i="8" l="1"/>
  <c r="AT113" i="8" s="1"/>
  <c r="AU113" i="8" s="1"/>
  <c r="AR114" i="8"/>
  <c r="AS114" i="8" s="1"/>
  <c r="AT114" i="8" s="1"/>
  <c r="AM99" i="1"/>
  <c r="AN99" i="1" s="1"/>
  <c r="AO99" i="1" s="1"/>
  <c r="AP99" i="1" s="1"/>
  <c r="AQ99" i="1" s="1"/>
  <c r="AL100" i="1"/>
  <c r="AM100" i="1" s="1"/>
  <c r="AN100" i="1" s="1"/>
  <c r="AS57" i="1"/>
  <c r="AT56" i="1"/>
  <c r="AU56" i="1" s="1"/>
  <c r="AV56" i="1" s="1"/>
  <c r="AU114" i="8" l="1"/>
  <c r="AV113" i="8"/>
  <c r="AW113" i="8" s="1"/>
  <c r="AW56" i="1"/>
  <c r="AX56" i="1" s="1"/>
  <c r="AS58" i="1"/>
  <c r="AT57" i="1"/>
  <c r="AU57" i="1" s="1"/>
  <c r="AV57" i="1" s="1"/>
  <c r="AO100" i="1"/>
  <c r="AR115" i="8" l="1"/>
  <c r="AV114" i="8"/>
  <c r="AW114" i="8" s="1"/>
  <c r="AW57" i="1"/>
  <c r="AX57" i="1" s="1"/>
  <c r="AT58" i="1"/>
  <c r="AU58" i="1" s="1"/>
  <c r="AV58" i="1" s="1"/>
  <c r="AS59" i="1"/>
  <c r="AL101" i="1"/>
  <c r="AP100" i="1"/>
  <c r="AQ100" i="1" s="1"/>
  <c r="AS115" i="8" l="1"/>
  <c r="AT115" i="8" s="1"/>
  <c r="AU115" i="8" s="1"/>
  <c r="AR116" i="8"/>
  <c r="AW58" i="1"/>
  <c r="AX58" i="1" s="1"/>
  <c r="AM101" i="1"/>
  <c r="AN101" i="1" s="1"/>
  <c r="AO101" i="1" s="1"/>
  <c r="AP101" i="1" s="1"/>
  <c r="AQ101" i="1" s="1"/>
  <c r="AL102" i="1"/>
  <c r="AM102" i="1" s="1"/>
  <c r="AN102" i="1" s="1"/>
  <c r="AT59" i="1"/>
  <c r="AU59" i="1" s="1"/>
  <c r="AV59" i="1" s="1"/>
  <c r="AW59" i="1" s="1"/>
  <c r="AX59" i="1" s="1"/>
  <c r="AS60" i="1"/>
  <c r="AT60" i="1" s="1"/>
  <c r="AU60" i="1" s="1"/>
  <c r="AV60" i="1" s="1"/>
  <c r="AR117" i="8" l="1"/>
  <c r="AS116" i="8"/>
  <c r="AT116" i="8" s="1"/>
  <c r="AU116" i="8" s="1"/>
  <c r="AV115" i="8"/>
  <c r="AW115" i="8" s="1"/>
  <c r="AO102" i="1"/>
  <c r="AL103" i="1" s="1"/>
  <c r="AM103" i="1" s="1"/>
  <c r="AN103" i="1" s="1"/>
  <c r="AO103" i="1" s="1"/>
  <c r="AS61" i="1"/>
  <c r="AT61" i="1" s="1"/>
  <c r="AU61" i="1" s="1"/>
  <c r="AV61" i="1" s="1"/>
  <c r="AW60" i="1"/>
  <c r="AX60" i="1" s="1"/>
  <c r="AV116" i="8" l="1"/>
  <c r="AW116" i="8" s="1"/>
  <c r="AS117" i="8"/>
  <c r="AT117" i="8" s="1"/>
  <c r="AU117" i="8" s="1"/>
  <c r="AR118" i="8"/>
  <c r="AS118" i="8" s="1"/>
  <c r="AT118" i="8" s="1"/>
  <c r="AP102" i="1"/>
  <c r="AQ102" i="1" s="1"/>
  <c r="AL104" i="1"/>
  <c r="AP103" i="1"/>
  <c r="AQ103" i="1" s="1"/>
  <c r="AS62" i="1"/>
  <c r="AW61" i="1"/>
  <c r="AX61" i="1" s="1"/>
  <c r="AU118" i="8" l="1"/>
  <c r="AV117" i="8"/>
  <c r="AW117" i="8" s="1"/>
  <c r="AT62" i="1"/>
  <c r="AU62" i="1" s="1"/>
  <c r="AV62" i="1" s="1"/>
  <c r="AW62" i="1" s="1"/>
  <c r="AX62" i="1" s="1"/>
  <c r="AS63" i="1"/>
  <c r="AM104" i="1"/>
  <c r="AN104" i="1" s="1"/>
  <c r="AO104" i="1" s="1"/>
  <c r="AP104" i="1" s="1"/>
  <c r="AQ104" i="1" s="1"/>
  <c r="AL105" i="1"/>
  <c r="AR119" i="8" l="1"/>
  <c r="AV118" i="8"/>
  <c r="AW118" i="8" s="1"/>
  <c r="AT63" i="1"/>
  <c r="AU63" i="1" s="1"/>
  <c r="AV63" i="1" s="1"/>
  <c r="AW63" i="1" s="1"/>
  <c r="AX63" i="1" s="1"/>
  <c r="AS64" i="1"/>
  <c r="AM105" i="1"/>
  <c r="AN105" i="1" s="1"/>
  <c r="AO105" i="1" s="1"/>
  <c r="AP105" i="1" s="1"/>
  <c r="AQ105" i="1" s="1"/>
  <c r="AL106" i="1"/>
  <c r="AS119" i="8" l="1"/>
  <c r="AT119" i="8" s="1"/>
  <c r="AU119" i="8" s="1"/>
  <c r="AR120" i="8"/>
  <c r="AS65" i="1"/>
  <c r="AT64" i="1"/>
  <c r="AU64" i="1" s="1"/>
  <c r="AV64" i="1" s="1"/>
  <c r="AW64" i="1" s="1"/>
  <c r="AX64" i="1" s="1"/>
  <c r="AM106" i="1"/>
  <c r="AN106" i="1" s="1"/>
  <c r="AO106" i="1" s="1"/>
  <c r="AP106" i="1" s="1"/>
  <c r="AQ106" i="1" s="1"/>
  <c r="AL107" i="1"/>
  <c r="AM107" i="1" s="1"/>
  <c r="AN107" i="1" s="1"/>
  <c r="AR121" i="8" l="1"/>
  <c r="AS120" i="8"/>
  <c r="AT120" i="8" s="1"/>
  <c r="AU120" i="8" s="1"/>
  <c r="AV119" i="8"/>
  <c r="AW119" i="8" s="1"/>
  <c r="AO107" i="1"/>
  <c r="AL108" i="1" s="1"/>
  <c r="AT65" i="1"/>
  <c r="AU65" i="1" s="1"/>
  <c r="AV65" i="1" s="1"/>
  <c r="AS66" i="1"/>
  <c r="AP107" i="1"/>
  <c r="AQ107" i="1" s="1"/>
  <c r="AV120" i="8" l="1"/>
  <c r="AW120" i="8" s="1"/>
  <c r="AS121" i="8"/>
  <c r="AT121" i="8" s="1"/>
  <c r="AU121" i="8" s="1"/>
  <c r="AR122" i="8"/>
  <c r="AM108" i="1"/>
  <c r="AN108" i="1" s="1"/>
  <c r="AO108" i="1" s="1"/>
  <c r="AL109" i="1"/>
  <c r="AM109" i="1" s="1"/>
  <c r="AN109" i="1" s="1"/>
  <c r="AT66" i="1"/>
  <c r="AU66" i="1" s="1"/>
  <c r="AV66" i="1" s="1"/>
  <c r="AW66" i="1" s="1"/>
  <c r="AX66" i="1" s="1"/>
  <c r="AS67" i="1"/>
  <c r="AW65" i="1"/>
  <c r="AX65" i="1" s="1"/>
  <c r="AV121" i="8" l="1"/>
  <c r="AW121" i="8" s="1"/>
  <c r="AR123" i="8"/>
  <c r="AS123" i="8" s="1"/>
  <c r="AT123" i="8" s="1"/>
  <c r="AS122" i="8"/>
  <c r="AT122" i="8" s="1"/>
  <c r="AU122" i="8" s="1"/>
  <c r="AO109" i="1"/>
  <c r="AP108" i="1"/>
  <c r="AQ108" i="1" s="1"/>
  <c r="AT67" i="1"/>
  <c r="AU67" i="1" s="1"/>
  <c r="AV67" i="1" s="1"/>
  <c r="AS68" i="1"/>
  <c r="AU123" i="8" l="1"/>
  <c r="AV122" i="8"/>
  <c r="AW122" i="8" s="1"/>
  <c r="AT68" i="1"/>
  <c r="AU68" i="1" s="1"/>
  <c r="AV68" i="1" s="1"/>
  <c r="AW68" i="1" s="1"/>
  <c r="AX68" i="1" s="1"/>
  <c r="AS69" i="1"/>
  <c r="AW67" i="1"/>
  <c r="AX67" i="1" s="1"/>
  <c r="AL110" i="1"/>
  <c r="AM110" i="1" s="1"/>
  <c r="AN110" i="1" s="1"/>
  <c r="AO110" i="1" s="1"/>
  <c r="AP109" i="1"/>
  <c r="AQ109" i="1" s="1"/>
  <c r="AR124" i="8" l="1"/>
  <c r="AV123" i="8"/>
  <c r="AW123" i="8" s="1"/>
  <c r="AL111" i="1"/>
  <c r="AP110" i="1"/>
  <c r="AQ110" i="1" s="1"/>
  <c r="AT69" i="1"/>
  <c r="AU69" i="1" s="1"/>
  <c r="AV69" i="1" s="1"/>
  <c r="AW69" i="1" s="1"/>
  <c r="AX69" i="1" s="1"/>
  <c r="AS70" i="1"/>
  <c r="AR125" i="8" l="1"/>
  <c r="AS124" i="8"/>
  <c r="AT124" i="8" s="1"/>
  <c r="AU124" i="8" s="1"/>
  <c r="AM111" i="1"/>
  <c r="AN111" i="1" s="1"/>
  <c r="AO111" i="1" s="1"/>
  <c r="AP111" i="1" s="1"/>
  <c r="AQ111" i="1" s="1"/>
  <c r="AL112" i="1"/>
  <c r="AM112" i="1" s="1"/>
  <c r="AN112" i="1" s="1"/>
  <c r="AS71" i="1"/>
  <c r="AT70" i="1"/>
  <c r="AU70" i="1" s="1"/>
  <c r="AV70" i="1" s="1"/>
  <c r="AW70" i="1" s="1"/>
  <c r="AX70" i="1" s="1"/>
  <c r="AV124" i="8" l="1"/>
  <c r="AW124" i="8" s="1"/>
  <c r="AS125" i="8"/>
  <c r="AT125" i="8" s="1"/>
  <c r="AU125" i="8" s="1"/>
  <c r="AR126" i="8"/>
  <c r="AO112" i="1"/>
  <c r="AL113" i="1" s="1"/>
  <c r="AT71" i="1"/>
  <c r="AU71" i="1" s="1"/>
  <c r="AV71" i="1" s="1"/>
  <c r="AW71" i="1" s="1"/>
  <c r="AX71" i="1" s="1"/>
  <c r="AS72" i="1"/>
  <c r="AV125" i="8" l="1"/>
  <c r="AW125" i="8" s="1"/>
  <c r="AR127" i="8"/>
  <c r="AS126" i="8"/>
  <c r="AT126" i="8" s="1"/>
  <c r="AU126" i="8" s="1"/>
  <c r="AP112" i="1"/>
  <c r="AQ112" i="1" s="1"/>
  <c r="AM113" i="1"/>
  <c r="AN113" i="1" s="1"/>
  <c r="AO113" i="1" s="1"/>
  <c r="AL114" i="1"/>
  <c r="AM114" i="1" s="1"/>
  <c r="AN114" i="1" s="1"/>
  <c r="AS73" i="1"/>
  <c r="AT73" i="1" s="1"/>
  <c r="AU73" i="1" s="1"/>
  <c r="AT72" i="1"/>
  <c r="AU72" i="1" s="1"/>
  <c r="AV72" i="1" s="1"/>
  <c r="AW72" i="1" s="1"/>
  <c r="AX72" i="1" s="1"/>
  <c r="AV126" i="8" l="1"/>
  <c r="AW126" i="8" s="1"/>
  <c r="AS127" i="8"/>
  <c r="AT127" i="8" s="1"/>
  <c r="AU127" i="8" s="1"/>
  <c r="AR128" i="8"/>
  <c r="AS128" i="8" s="1"/>
  <c r="AT128" i="8" s="1"/>
  <c r="AV73" i="1"/>
  <c r="AS74" i="1" s="1"/>
  <c r="AT74" i="1" s="1"/>
  <c r="AU74" i="1" s="1"/>
  <c r="AV74" i="1" s="1"/>
  <c r="AO114" i="1"/>
  <c r="AP113" i="1"/>
  <c r="AQ113" i="1" s="1"/>
  <c r="AU128" i="8" l="1"/>
  <c r="AV127" i="8"/>
  <c r="AW127" i="8" s="1"/>
  <c r="AW73" i="1"/>
  <c r="AX73" i="1" s="1"/>
  <c r="AL115" i="1"/>
  <c r="AP114" i="1"/>
  <c r="AQ114" i="1" s="1"/>
  <c r="AS75" i="1"/>
  <c r="AW74" i="1"/>
  <c r="AX74" i="1" s="1"/>
  <c r="AR129" i="8" l="1"/>
  <c r="AV128" i="8"/>
  <c r="AW128" i="8" s="1"/>
  <c r="AT75" i="1"/>
  <c r="AU75" i="1" s="1"/>
  <c r="AV75" i="1" s="1"/>
  <c r="AW75" i="1" s="1"/>
  <c r="AX75" i="1" s="1"/>
  <c r="AS76" i="1"/>
  <c r="AM115" i="1"/>
  <c r="AN115" i="1" s="1"/>
  <c r="AO115" i="1" s="1"/>
  <c r="AP115" i="1" s="1"/>
  <c r="AQ115" i="1" s="1"/>
  <c r="AL116" i="1"/>
  <c r="AS129" i="8" l="1"/>
  <c r="AT129" i="8" s="1"/>
  <c r="AU129" i="8" s="1"/>
  <c r="AR130" i="8"/>
  <c r="AM116" i="1"/>
  <c r="AN116" i="1" s="1"/>
  <c r="AO116" i="1" s="1"/>
  <c r="AP116" i="1" s="1"/>
  <c r="AQ116" i="1" s="1"/>
  <c r="AL117" i="1"/>
  <c r="AT76" i="1"/>
  <c r="AU76" i="1" s="1"/>
  <c r="AV76" i="1" s="1"/>
  <c r="AW76" i="1" s="1"/>
  <c r="AX76" i="1" s="1"/>
  <c r="AS77" i="1"/>
  <c r="AV129" i="8" l="1"/>
  <c r="AW129" i="8" s="1"/>
  <c r="AR131" i="8"/>
  <c r="AS130" i="8"/>
  <c r="AT130" i="8" s="1"/>
  <c r="AU130" i="8" s="1"/>
  <c r="AT77" i="1"/>
  <c r="AU77" i="1" s="1"/>
  <c r="AV77" i="1" s="1"/>
  <c r="AS78" i="1"/>
  <c r="AM117" i="1"/>
  <c r="AN117" i="1" s="1"/>
  <c r="AO117" i="1" s="1"/>
  <c r="AP117" i="1" s="1"/>
  <c r="AQ117" i="1" s="1"/>
  <c r="AL118" i="1"/>
  <c r="AM118" i="1" s="1"/>
  <c r="AN118" i="1" s="1"/>
  <c r="AV130" i="8" l="1"/>
  <c r="AW130" i="8" s="1"/>
  <c r="AS131" i="8"/>
  <c r="AT131" i="8" s="1"/>
  <c r="AU131" i="8" s="1"/>
  <c r="AR132" i="8"/>
  <c r="AO118" i="1"/>
  <c r="AL119" i="1" s="1"/>
  <c r="AP118" i="1"/>
  <c r="AQ118" i="1" s="1"/>
  <c r="AT78" i="1"/>
  <c r="AU78" i="1" s="1"/>
  <c r="AV78" i="1" s="1"/>
  <c r="AW78" i="1" s="1"/>
  <c r="AX78" i="1" s="1"/>
  <c r="AS79" i="1"/>
  <c r="AT79" i="1" s="1"/>
  <c r="AU79" i="1" s="1"/>
  <c r="AW77" i="1"/>
  <c r="AX77" i="1" s="1"/>
  <c r="AV131" i="8" l="1"/>
  <c r="AW131" i="8" s="1"/>
  <c r="AR133" i="8"/>
  <c r="AS132" i="8"/>
  <c r="AT132" i="8" s="1"/>
  <c r="AU132" i="8" s="1"/>
  <c r="AV79" i="1"/>
  <c r="AM119" i="1"/>
  <c r="AN119" i="1" s="1"/>
  <c r="AO119" i="1" s="1"/>
  <c r="AP119" i="1" s="1"/>
  <c r="AQ119" i="1" s="1"/>
  <c r="AL120" i="1"/>
  <c r="AV132" i="8" l="1"/>
  <c r="AW132" i="8" s="1"/>
  <c r="AS133" i="8"/>
  <c r="AT133" i="8" s="1"/>
  <c r="AU133" i="8" s="1"/>
  <c r="AR134" i="8"/>
  <c r="AM120" i="1"/>
  <c r="AN120" i="1" s="1"/>
  <c r="AO120" i="1" s="1"/>
  <c r="AP120" i="1" s="1"/>
  <c r="AQ120" i="1" s="1"/>
  <c r="AL121" i="1"/>
  <c r="AS80" i="1"/>
  <c r="AW79" i="1"/>
  <c r="AX79" i="1" s="1"/>
  <c r="AV133" i="8" l="1"/>
  <c r="AW133" i="8" s="1"/>
  <c r="AR135" i="8"/>
  <c r="AS134" i="8"/>
  <c r="AT134" i="8" s="1"/>
  <c r="AU134" i="8" s="1"/>
  <c r="AT80" i="1"/>
  <c r="AU80" i="1" s="1"/>
  <c r="AV80" i="1" s="1"/>
  <c r="AW80" i="1" s="1"/>
  <c r="AX80" i="1" s="1"/>
  <c r="AS81" i="1"/>
  <c r="AT81" i="1" s="1"/>
  <c r="AU81" i="1" s="1"/>
  <c r="AM121" i="1"/>
  <c r="AN121" i="1" s="1"/>
  <c r="AO121" i="1" s="1"/>
  <c r="AP121" i="1" s="1"/>
  <c r="AQ121" i="1" s="1"/>
  <c r="AL122" i="1"/>
  <c r="AV134" i="8" l="1"/>
  <c r="AW134" i="8" s="1"/>
  <c r="AS135" i="8"/>
  <c r="AT135" i="8" s="1"/>
  <c r="AU135" i="8" s="1"/>
  <c r="AR136" i="8"/>
  <c r="AV81" i="1"/>
  <c r="AS82" i="1" s="1"/>
  <c r="AM122" i="1"/>
  <c r="AN122" i="1" s="1"/>
  <c r="AO122" i="1" s="1"/>
  <c r="AP122" i="1" s="1"/>
  <c r="AQ122" i="1" s="1"/>
  <c r="AL123" i="1"/>
  <c r="AM123" i="1" s="1"/>
  <c r="AN123" i="1" s="1"/>
  <c r="AV135" i="8" l="1"/>
  <c r="AW135" i="8" s="1"/>
  <c r="AR137" i="8"/>
  <c r="AS137" i="8" s="1"/>
  <c r="AT137" i="8" s="1"/>
  <c r="AS136" i="8"/>
  <c r="AT136" i="8" s="1"/>
  <c r="AU136" i="8" s="1"/>
  <c r="AW81" i="1"/>
  <c r="AX81" i="1" s="1"/>
  <c r="AO123" i="1"/>
  <c r="AL124" i="1" s="1"/>
  <c r="AT82" i="1"/>
  <c r="AU82" i="1" s="1"/>
  <c r="AV82" i="1" s="1"/>
  <c r="AW82" i="1" s="1"/>
  <c r="AX82" i="1" s="1"/>
  <c r="AS83" i="1"/>
  <c r="AP123" i="1"/>
  <c r="AQ123" i="1" s="1"/>
  <c r="AU137" i="8" l="1"/>
  <c r="AV136" i="8"/>
  <c r="AW136" i="8" s="1"/>
  <c r="AM124" i="1"/>
  <c r="AN124" i="1" s="1"/>
  <c r="AO124" i="1" s="1"/>
  <c r="AP124" i="1" s="1"/>
  <c r="AQ124" i="1" s="1"/>
  <c r="AL125" i="1"/>
  <c r="AT83" i="1"/>
  <c r="AU83" i="1" s="1"/>
  <c r="AV83" i="1" s="1"/>
  <c r="AW83" i="1" s="1"/>
  <c r="AX83" i="1" s="1"/>
  <c r="AS84" i="1"/>
  <c r="AR138" i="8" l="1"/>
  <c r="AV137" i="8"/>
  <c r="AW137" i="8" s="1"/>
  <c r="AT84" i="1"/>
  <c r="AU84" i="1" s="1"/>
  <c r="AV84" i="1" s="1"/>
  <c r="AS85" i="1"/>
  <c r="AM125" i="1"/>
  <c r="AN125" i="1" s="1"/>
  <c r="AO125" i="1" s="1"/>
  <c r="AP125" i="1" s="1"/>
  <c r="AQ125" i="1" s="1"/>
  <c r="AL126" i="1"/>
  <c r="AR139" i="8" l="1"/>
  <c r="AS139" i="8" s="1"/>
  <c r="AT139" i="8" s="1"/>
  <c r="AS138" i="8"/>
  <c r="AT138" i="8" s="1"/>
  <c r="AU138" i="8" s="1"/>
  <c r="AW84" i="1"/>
  <c r="AX84" i="1" s="1"/>
  <c r="AT85" i="1"/>
  <c r="AU85" i="1" s="1"/>
  <c r="AV85" i="1" s="1"/>
  <c r="AW85" i="1" s="1"/>
  <c r="AX85" i="1" s="1"/>
  <c r="AS86" i="1"/>
  <c r="AT86" i="1" s="1"/>
  <c r="AU86" i="1" s="1"/>
  <c r="AM126" i="1"/>
  <c r="AN126" i="1" s="1"/>
  <c r="AO126" i="1" s="1"/>
  <c r="AP126" i="1" s="1"/>
  <c r="AQ126" i="1" s="1"/>
  <c r="AL127" i="1"/>
  <c r="AU139" i="8" l="1"/>
  <c r="AV138" i="8"/>
  <c r="AW138" i="8" s="1"/>
  <c r="AM127" i="1"/>
  <c r="AN127" i="1" s="1"/>
  <c r="AO127" i="1" s="1"/>
  <c r="AP127" i="1" s="1"/>
  <c r="AQ127" i="1" s="1"/>
  <c r="AL128" i="1"/>
  <c r="AM128" i="1" s="1"/>
  <c r="AN128" i="1" s="1"/>
  <c r="AV86" i="1"/>
  <c r="AR140" i="8" l="1"/>
  <c r="AV139" i="8"/>
  <c r="AW139" i="8" s="1"/>
  <c r="AO128" i="1"/>
  <c r="AL129" i="1" s="1"/>
  <c r="AS87" i="1"/>
  <c r="AT87" i="1" s="1"/>
  <c r="AU87" i="1" s="1"/>
  <c r="AV87" i="1" s="1"/>
  <c r="AW86" i="1"/>
  <c r="AX86" i="1" s="1"/>
  <c r="AR141" i="8" l="1"/>
  <c r="AS140" i="8"/>
  <c r="AT140" i="8" s="1"/>
  <c r="AU140" i="8" s="1"/>
  <c r="AP128" i="1"/>
  <c r="AQ128" i="1" s="1"/>
  <c r="AW87" i="1"/>
  <c r="AX87" i="1" s="1"/>
  <c r="AS88" i="1"/>
  <c r="AM129" i="1"/>
  <c r="AN129" i="1" s="1"/>
  <c r="AO129" i="1" s="1"/>
  <c r="AP129" i="1" s="1"/>
  <c r="AQ129" i="1" s="1"/>
  <c r="AL130" i="1"/>
  <c r="AV140" i="8" l="1"/>
  <c r="AW140" i="8" s="1"/>
  <c r="AS141" i="8"/>
  <c r="AT141" i="8" s="1"/>
  <c r="AU141" i="8" s="1"/>
  <c r="AR142" i="8"/>
  <c r="AM130" i="1"/>
  <c r="AN130" i="1" s="1"/>
  <c r="AO130" i="1" s="1"/>
  <c r="AP130" i="1" s="1"/>
  <c r="AQ130" i="1" s="1"/>
  <c r="AL131" i="1"/>
  <c r="AS89" i="1"/>
  <c r="AT88" i="1"/>
  <c r="AU88" i="1" s="1"/>
  <c r="AV88" i="1" s="1"/>
  <c r="AV141" i="8" l="1"/>
  <c r="AW141" i="8" s="1"/>
  <c r="AR143" i="8"/>
  <c r="AS142" i="8"/>
  <c r="AT142" i="8" s="1"/>
  <c r="AU142" i="8" s="1"/>
  <c r="AW88" i="1"/>
  <c r="AX88" i="1" s="1"/>
  <c r="AT89" i="1"/>
  <c r="AU89" i="1" s="1"/>
  <c r="AV89" i="1" s="1"/>
  <c r="AW89" i="1" s="1"/>
  <c r="AX89" i="1" s="1"/>
  <c r="AS90" i="1"/>
  <c r="AT90" i="1" s="1"/>
  <c r="AU90" i="1" s="1"/>
  <c r="AM131" i="1"/>
  <c r="AN131" i="1" s="1"/>
  <c r="AO131" i="1" s="1"/>
  <c r="AP131" i="1" s="1"/>
  <c r="AQ131" i="1" s="1"/>
  <c r="AL132" i="1"/>
  <c r="AV142" i="8" l="1"/>
  <c r="AW142" i="8" s="1"/>
  <c r="AS143" i="8"/>
  <c r="AT143" i="8" s="1"/>
  <c r="AU143" i="8" s="1"/>
  <c r="AR144" i="8"/>
  <c r="AS144" i="8" s="1"/>
  <c r="AT144" i="8" s="1"/>
  <c r="AV90" i="1"/>
  <c r="AM132" i="1"/>
  <c r="AN132" i="1" s="1"/>
  <c r="AO132" i="1" s="1"/>
  <c r="AP132" i="1" s="1"/>
  <c r="AQ132" i="1" s="1"/>
  <c r="AL133" i="1"/>
  <c r="AU144" i="8" l="1"/>
  <c r="AV143" i="8"/>
  <c r="AW143" i="8" s="1"/>
  <c r="AM133" i="1"/>
  <c r="AN133" i="1" s="1"/>
  <c r="AO133" i="1" s="1"/>
  <c r="AP133" i="1" s="1"/>
  <c r="AQ133" i="1" s="1"/>
  <c r="AL134" i="1"/>
  <c r="AS91" i="1"/>
  <c r="AT91" i="1" s="1"/>
  <c r="AU91" i="1" s="1"/>
  <c r="AV91" i="1" s="1"/>
  <c r="AW90" i="1"/>
  <c r="AX90" i="1" s="1"/>
  <c r="AR145" i="8" l="1"/>
  <c r="AV144" i="8"/>
  <c r="AW144" i="8" s="1"/>
  <c r="AM134" i="1"/>
  <c r="AN134" i="1" s="1"/>
  <c r="AO134" i="1" s="1"/>
  <c r="AP134" i="1" s="1"/>
  <c r="AQ134" i="1" s="1"/>
  <c r="AL135" i="1"/>
  <c r="AW91" i="1"/>
  <c r="AX91" i="1" s="1"/>
  <c r="AS92" i="1"/>
  <c r="AS145" i="8" l="1"/>
  <c r="AT145" i="8" s="1"/>
  <c r="AU145" i="8" s="1"/>
  <c r="AR146" i="8"/>
  <c r="AS93" i="1"/>
  <c r="AT93" i="1" s="1"/>
  <c r="AU93" i="1" s="1"/>
  <c r="AT92" i="1"/>
  <c r="AU92" i="1" s="1"/>
  <c r="AV92" i="1" s="1"/>
  <c r="AW92" i="1" s="1"/>
  <c r="AX92" i="1" s="1"/>
  <c r="AM135" i="1"/>
  <c r="AN135" i="1" s="1"/>
  <c r="AO135" i="1" s="1"/>
  <c r="AP135" i="1" s="1"/>
  <c r="AQ135" i="1" s="1"/>
  <c r="AL136" i="1"/>
  <c r="AV145" i="8" l="1"/>
  <c r="AW145" i="8" s="1"/>
  <c r="AR147" i="8"/>
  <c r="AS146" i="8"/>
  <c r="AT146" i="8" s="1"/>
  <c r="AU146" i="8" s="1"/>
  <c r="AV93" i="1"/>
  <c r="AM136" i="1"/>
  <c r="AN136" i="1" s="1"/>
  <c r="AO136" i="1" s="1"/>
  <c r="AP136" i="1" s="1"/>
  <c r="AQ136" i="1" s="1"/>
  <c r="AL137" i="1"/>
  <c r="AM137" i="1" s="1"/>
  <c r="AN137" i="1" s="1"/>
  <c r="AV146" i="8" l="1"/>
  <c r="AW146" i="8" s="1"/>
  <c r="AS147" i="8"/>
  <c r="AT147" i="8" s="1"/>
  <c r="AU147" i="8" s="1"/>
  <c r="AR148" i="8"/>
  <c r="AO137" i="1"/>
  <c r="AL138" i="1" s="1"/>
  <c r="AP137" i="1"/>
  <c r="AQ137" i="1" s="1"/>
  <c r="AS94" i="1"/>
  <c r="AT94" i="1" s="1"/>
  <c r="AU94" i="1" s="1"/>
  <c r="AV94" i="1" s="1"/>
  <c r="AW93" i="1"/>
  <c r="AX93" i="1" s="1"/>
  <c r="AV147" i="8" l="1"/>
  <c r="AW147" i="8" s="1"/>
  <c r="AR149" i="8"/>
  <c r="AS149" i="8" s="1"/>
  <c r="AT149" i="8" s="1"/>
  <c r="AS148" i="8"/>
  <c r="AT148" i="8" s="1"/>
  <c r="AU148" i="8" s="1"/>
  <c r="AS95" i="1"/>
  <c r="AW94" i="1"/>
  <c r="AX94" i="1" s="1"/>
  <c r="AM138" i="1"/>
  <c r="AN138" i="1" s="1"/>
  <c r="AO138" i="1" s="1"/>
  <c r="AP138" i="1" s="1"/>
  <c r="AQ138" i="1" s="1"/>
  <c r="AL139" i="1"/>
  <c r="AM139" i="1" s="1"/>
  <c r="AN139" i="1" s="1"/>
  <c r="AU149" i="8" l="1"/>
  <c r="AV148" i="8"/>
  <c r="AW148" i="8" s="1"/>
  <c r="AO139" i="1"/>
  <c r="AL140" i="1" s="1"/>
  <c r="AT95" i="1"/>
  <c r="AU95" i="1" s="1"/>
  <c r="AV95" i="1" s="1"/>
  <c r="AW95" i="1" s="1"/>
  <c r="AX95" i="1" s="1"/>
  <c r="AS96" i="1"/>
  <c r="AR150" i="8" l="1"/>
  <c r="AS150" i="8" s="1"/>
  <c r="AT150" i="8" s="1"/>
  <c r="AU150" i="8" s="1"/>
  <c r="AV149" i="8"/>
  <c r="AW149" i="8" s="1"/>
  <c r="AP139" i="1"/>
  <c r="AQ139" i="1" s="1"/>
  <c r="AS97" i="1"/>
  <c r="AT96" i="1"/>
  <c r="AU96" i="1" s="1"/>
  <c r="AV96" i="1" s="1"/>
  <c r="AL141" i="1"/>
  <c r="AM140" i="1"/>
  <c r="AN140" i="1" s="1"/>
  <c r="AO140" i="1" s="1"/>
  <c r="AR151" i="8" l="1"/>
  <c r="AV150" i="8"/>
  <c r="AW150" i="8" s="1"/>
  <c r="AM141" i="1"/>
  <c r="AN141" i="1" s="1"/>
  <c r="AO141" i="1" s="1"/>
  <c r="AP141" i="1" s="1"/>
  <c r="AQ141" i="1" s="1"/>
  <c r="AL142" i="1"/>
  <c r="AW96" i="1"/>
  <c r="AX96" i="1" s="1"/>
  <c r="AP140" i="1"/>
  <c r="AQ140" i="1" s="1"/>
  <c r="AT97" i="1"/>
  <c r="AU97" i="1" s="1"/>
  <c r="AV97" i="1" s="1"/>
  <c r="AW97" i="1" s="1"/>
  <c r="AX97" i="1" s="1"/>
  <c r="AS98" i="1"/>
  <c r="AT98" i="1" s="1"/>
  <c r="AU98" i="1" s="1"/>
  <c r="AS151" i="8" l="1"/>
  <c r="AT151" i="8" s="1"/>
  <c r="AU151" i="8" s="1"/>
  <c r="AR152" i="8"/>
  <c r="AV98" i="1"/>
  <c r="AM142" i="1"/>
  <c r="AN142" i="1" s="1"/>
  <c r="AO142" i="1" s="1"/>
  <c r="AP142" i="1" s="1"/>
  <c r="AQ142" i="1" s="1"/>
  <c r="AL143" i="1"/>
  <c r="AR153" i="8" l="1"/>
  <c r="AS153" i="8" s="1"/>
  <c r="AT153" i="8" s="1"/>
  <c r="AS152" i="8"/>
  <c r="AT152" i="8" s="1"/>
  <c r="AU152" i="8" s="1"/>
  <c r="AV151" i="8"/>
  <c r="AW151" i="8" s="1"/>
  <c r="AM143" i="1"/>
  <c r="AN143" i="1" s="1"/>
  <c r="AO143" i="1" s="1"/>
  <c r="AP143" i="1" s="1"/>
  <c r="AQ143" i="1" s="1"/>
  <c r="AL144" i="1"/>
  <c r="AM144" i="1" s="1"/>
  <c r="AN144" i="1" s="1"/>
  <c r="AS99" i="1"/>
  <c r="AW98" i="1"/>
  <c r="AX98" i="1" s="1"/>
  <c r="AU153" i="8" l="1"/>
  <c r="AV152" i="8"/>
  <c r="AW152" i="8" s="1"/>
  <c r="AO144" i="1"/>
  <c r="AL145" i="1" s="1"/>
  <c r="AT99" i="1"/>
  <c r="AU99" i="1" s="1"/>
  <c r="AV99" i="1" s="1"/>
  <c r="AS100" i="1"/>
  <c r="AT100" i="1" s="1"/>
  <c r="AU100" i="1" s="1"/>
  <c r="AP144" i="1"/>
  <c r="AQ144" i="1" s="1"/>
  <c r="AR154" i="8" l="1"/>
  <c r="AV153" i="8"/>
  <c r="AW153" i="8" s="1"/>
  <c r="AV100" i="1"/>
  <c r="AW99" i="1"/>
  <c r="AX99" i="1" s="1"/>
  <c r="AM145" i="1"/>
  <c r="AN145" i="1" s="1"/>
  <c r="AO145" i="1" s="1"/>
  <c r="AP145" i="1" s="1"/>
  <c r="AQ145" i="1" s="1"/>
  <c r="AL146" i="1"/>
  <c r="AR155" i="8" l="1"/>
  <c r="AS154" i="8"/>
  <c r="AT154" i="8" s="1"/>
  <c r="AU154" i="8" s="1"/>
  <c r="AM146" i="1"/>
  <c r="AN146" i="1" s="1"/>
  <c r="AO146" i="1" s="1"/>
  <c r="AP146" i="1" s="1"/>
  <c r="AQ146" i="1" s="1"/>
  <c r="AL147" i="1"/>
  <c r="AS101" i="1"/>
  <c r="AT101" i="1" s="1"/>
  <c r="AU101" i="1" s="1"/>
  <c r="AV101" i="1" s="1"/>
  <c r="AW100" i="1"/>
  <c r="AX100" i="1" s="1"/>
  <c r="AV154" i="8" l="1"/>
  <c r="AW154" i="8" s="1"/>
  <c r="AS155" i="8"/>
  <c r="AT155" i="8" s="1"/>
  <c r="AU155" i="8" s="1"/>
  <c r="AR156" i="8"/>
  <c r="AS102" i="1"/>
  <c r="AT102" i="1" s="1"/>
  <c r="AU102" i="1" s="1"/>
  <c r="AV102" i="1" s="1"/>
  <c r="AW101" i="1"/>
  <c r="AX101" i="1" s="1"/>
  <c r="AM147" i="1"/>
  <c r="AN147" i="1" s="1"/>
  <c r="AO147" i="1" s="1"/>
  <c r="AP147" i="1" s="1"/>
  <c r="AQ147" i="1" s="1"/>
  <c r="AL148" i="1"/>
  <c r="AV155" i="8" l="1"/>
  <c r="AW155" i="8" s="1"/>
  <c r="AR157" i="8"/>
  <c r="AS156" i="8"/>
  <c r="AT156" i="8" s="1"/>
  <c r="AU156" i="8" s="1"/>
  <c r="AS103" i="1"/>
  <c r="AW102" i="1"/>
  <c r="AX102" i="1" s="1"/>
  <c r="AL149" i="1"/>
  <c r="AM149" i="1" s="1"/>
  <c r="AN149" i="1" s="1"/>
  <c r="AM148" i="1"/>
  <c r="AN148" i="1" s="1"/>
  <c r="AO148" i="1" s="1"/>
  <c r="AV156" i="8" l="1"/>
  <c r="AW156" i="8" s="1"/>
  <c r="AS157" i="8"/>
  <c r="AT157" i="8" s="1"/>
  <c r="AU157" i="8" s="1"/>
  <c r="AR158" i="8"/>
  <c r="AO149" i="1"/>
  <c r="AP148" i="1"/>
  <c r="AQ148" i="1" s="1"/>
  <c r="AT103" i="1"/>
  <c r="AU103" i="1" s="1"/>
  <c r="AV103" i="1" s="1"/>
  <c r="AS104" i="1"/>
  <c r="AV157" i="8" l="1"/>
  <c r="AW157" i="8" s="1"/>
  <c r="AR159" i="8"/>
  <c r="AS158" i="8"/>
  <c r="AT158" i="8" s="1"/>
  <c r="AU158" i="8" s="1"/>
  <c r="AW103" i="1"/>
  <c r="AX103" i="1" s="1"/>
  <c r="AT104" i="1"/>
  <c r="AU104" i="1" s="1"/>
  <c r="AV104" i="1" s="1"/>
  <c r="AW104" i="1" s="1"/>
  <c r="AX104" i="1" s="1"/>
  <c r="AS105" i="1"/>
  <c r="AL150" i="1"/>
  <c r="AM150" i="1" s="1"/>
  <c r="AN150" i="1" s="1"/>
  <c r="AO150" i="1" s="1"/>
  <c r="AP149" i="1"/>
  <c r="AQ149" i="1" s="1"/>
  <c r="AV158" i="8" l="1"/>
  <c r="AW158" i="8" s="1"/>
  <c r="AS159" i="8"/>
  <c r="AT159" i="8" s="1"/>
  <c r="AU159" i="8" s="1"/>
  <c r="AR160" i="8"/>
  <c r="AS160" i="8" s="1"/>
  <c r="AT160" i="8" s="1"/>
  <c r="AL151" i="1"/>
  <c r="AP150" i="1"/>
  <c r="AQ150" i="1" s="1"/>
  <c r="AT105" i="1"/>
  <c r="AU105" i="1" s="1"/>
  <c r="AV105" i="1" s="1"/>
  <c r="AW105" i="1" s="1"/>
  <c r="AX105" i="1" s="1"/>
  <c r="AS106" i="1"/>
  <c r="AU160" i="8" l="1"/>
  <c r="AV159" i="8"/>
  <c r="AW159" i="8" s="1"/>
  <c r="AT106" i="1"/>
  <c r="AU106" i="1" s="1"/>
  <c r="AV106" i="1" s="1"/>
  <c r="AW106" i="1" s="1"/>
  <c r="AX106" i="1" s="1"/>
  <c r="AS107" i="1"/>
  <c r="AT107" i="1" s="1"/>
  <c r="AU107" i="1" s="1"/>
  <c r="AM151" i="1"/>
  <c r="AN151" i="1" s="1"/>
  <c r="AO151" i="1" s="1"/>
  <c r="AP151" i="1" s="1"/>
  <c r="AQ151" i="1" s="1"/>
  <c r="AL152" i="1"/>
  <c r="AR161" i="8" l="1"/>
  <c r="AV160" i="8"/>
  <c r="AW160" i="8" s="1"/>
  <c r="AM152" i="1"/>
  <c r="AN152" i="1" s="1"/>
  <c r="AO152" i="1" s="1"/>
  <c r="AP152" i="1" s="1"/>
  <c r="AQ152" i="1" s="1"/>
  <c r="AL153" i="1"/>
  <c r="AM153" i="1" s="1"/>
  <c r="AN153" i="1" s="1"/>
  <c r="AV107" i="1"/>
  <c r="AS161" i="8" l="1"/>
  <c r="AT161" i="8" s="1"/>
  <c r="AU161" i="8" s="1"/>
  <c r="AR162" i="8"/>
  <c r="AS162" i="8" s="1"/>
  <c r="AT162" i="8" s="1"/>
  <c r="AO153" i="1"/>
  <c r="AL154" i="1" s="1"/>
  <c r="AS108" i="1"/>
  <c r="AW107" i="1"/>
  <c r="AX107" i="1" s="1"/>
  <c r="AU162" i="8" l="1"/>
  <c r="AV161" i="8"/>
  <c r="AW161" i="8" s="1"/>
  <c r="AP153" i="1"/>
  <c r="AQ153" i="1" s="1"/>
  <c r="AM154" i="1"/>
  <c r="AN154" i="1" s="1"/>
  <c r="AO154" i="1" s="1"/>
  <c r="AP154" i="1" s="1"/>
  <c r="AQ154" i="1" s="1"/>
  <c r="AL155" i="1"/>
  <c r="AT108" i="1"/>
  <c r="AU108" i="1" s="1"/>
  <c r="AV108" i="1" s="1"/>
  <c r="AS109" i="1"/>
  <c r="AT109" i="1" s="1"/>
  <c r="AU109" i="1" s="1"/>
  <c r="AR163" i="8" l="1"/>
  <c r="AV162" i="8"/>
  <c r="AW162" i="8" s="1"/>
  <c r="AV109" i="1"/>
  <c r="AW108" i="1"/>
  <c r="AX108" i="1" s="1"/>
  <c r="AL156" i="1"/>
  <c r="AM155" i="1"/>
  <c r="AN155" i="1" s="1"/>
  <c r="AO155" i="1" s="1"/>
  <c r="AR164" i="8" l="1"/>
  <c r="AS164" i="8" s="1"/>
  <c r="AT164" i="8" s="1"/>
  <c r="AS163" i="8"/>
  <c r="AT163" i="8" s="1"/>
  <c r="AU163" i="8" s="1"/>
  <c r="AM156" i="1"/>
  <c r="AN156" i="1" s="1"/>
  <c r="AO156" i="1" s="1"/>
  <c r="AP156" i="1" s="1"/>
  <c r="AQ156" i="1" s="1"/>
  <c r="AL157" i="1"/>
  <c r="AS110" i="1"/>
  <c r="AW109" i="1"/>
  <c r="AX109" i="1" s="1"/>
  <c r="AP155" i="1"/>
  <c r="AQ155" i="1" s="1"/>
  <c r="AU164" i="8" l="1"/>
  <c r="AV163" i="8"/>
  <c r="AW163" i="8" s="1"/>
  <c r="AT110" i="1"/>
  <c r="AU110" i="1" s="1"/>
  <c r="AV110" i="1" s="1"/>
  <c r="AS111" i="1"/>
  <c r="AM157" i="1"/>
  <c r="AN157" i="1" s="1"/>
  <c r="AO157" i="1" s="1"/>
  <c r="AP157" i="1" s="1"/>
  <c r="AQ157" i="1" s="1"/>
  <c r="AL158" i="1"/>
  <c r="AR165" i="8" l="1"/>
  <c r="AV164" i="8"/>
  <c r="AW164" i="8" s="1"/>
  <c r="AM158" i="1"/>
  <c r="AN158" i="1" s="1"/>
  <c r="AO158" i="1" s="1"/>
  <c r="AP158" i="1" s="1"/>
  <c r="AQ158" i="1" s="1"/>
  <c r="AL159" i="1"/>
  <c r="AT111" i="1"/>
  <c r="AU111" i="1" s="1"/>
  <c r="AV111" i="1" s="1"/>
  <c r="AW111" i="1" s="1"/>
  <c r="AX111" i="1" s="1"/>
  <c r="AS112" i="1"/>
  <c r="AW110" i="1"/>
  <c r="AX110" i="1" s="1"/>
  <c r="AR166" i="8" l="1"/>
  <c r="AS165" i="8"/>
  <c r="AT165" i="8" s="1"/>
  <c r="AU165" i="8" s="1"/>
  <c r="AS113" i="1"/>
  <c r="AT112" i="1"/>
  <c r="AU112" i="1" s="1"/>
  <c r="AV112" i="1" s="1"/>
  <c r="AW112" i="1" s="1"/>
  <c r="AX112" i="1" s="1"/>
  <c r="AM159" i="1"/>
  <c r="AN159" i="1" s="1"/>
  <c r="AO159" i="1" s="1"/>
  <c r="AP159" i="1" s="1"/>
  <c r="AQ159" i="1" s="1"/>
  <c r="AL160" i="1"/>
  <c r="AM160" i="1" s="1"/>
  <c r="AN160" i="1" s="1"/>
  <c r="AV165" i="8" l="1"/>
  <c r="AW165" i="8" s="1"/>
  <c r="AS166" i="8"/>
  <c r="AT166" i="8" s="1"/>
  <c r="AU166" i="8" s="1"/>
  <c r="AR167" i="8"/>
  <c r="AO160" i="1"/>
  <c r="AL161" i="1" s="1"/>
  <c r="AP160" i="1"/>
  <c r="AQ160" i="1" s="1"/>
  <c r="AT113" i="1"/>
  <c r="AU113" i="1" s="1"/>
  <c r="AV113" i="1" s="1"/>
  <c r="AS114" i="1"/>
  <c r="AV166" i="8" l="1"/>
  <c r="AW166" i="8" s="1"/>
  <c r="AS167" i="8"/>
  <c r="AT167" i="8" s="1"/>
  <c r="AU167" i="8" s="1"/>
  <c r="AR168" i="8"/>
  <c r="AW113" i="1"/>
  <c r="AX113" i="1" s="1"/>
  <c r="AT114" i="1"/>
  <c r="AU114" i="1" s="1"/>
  <c r="AV114" i="1" s="1"/>
  <c r="AW114" i="1" s="1"/>
  <c r="AX114" i="1" s="1"/>
  <c r="AS115" i="1"/>
  <c r="AM161" i="1"/>
  <c r="AN161" i="1" s="1"/>
  <c r="AO161" i="1" s="1"/>
  <c r="AP161" i="1" s="1"/>
  <c r="AQ161" i="1" s="1"/>
  <c r="AL162" i="1"/>
  <c r="AM162" i="1" s="1"/>
  <c r="AN162" i="1" s="1"/>
  <c r="AV167" i="8" l="1"/>
  <c r="AW167" i="8" s="1"/>
  <c r="AS168" i="8"/>
  <c r="AT168" i="8" s="1"/>
  <c r="AU168" i="8" s="1"/>
  <c r="AR169" i="8"/>
  <c r="AS169" i="8" s="1"/>
  <c r="AT169" i="8" s="1"/>
  <c r="AT115" i="1"/>
  <c r="AU115" i="1" s="1"/>
  <c r="AV115" i="1" s="1"/>
  <c r="AW115" i="1" s="1"/>
  <c r="AX115" i="1" s="1"/>
  <c r="AS116" i="1"/>
  <c r="AT116" i="1" s="1"/>
  <c r="AU116" i="1" s="1"/>
  <c r="AO162" i="1"/>
  <c r="AU169" i="8" l="1"/>
  <c r="AV168" i="8"/>
  <c r="AW168" i="8" s="1"/>
  <c r="AL163" i="1"/>
  <c r="AP162" i="1"/>
  <c r="AQ162" i="1" s="1"/>
  <c r="AV116" i="1"/>
  <c r="AR170" i="8" l="1"/>
  <c r="AV169" i="8"/>
  <c r="AW169" i="8" s="1"/>
  <c r="AS117" i="1"/>
  <c r="AT117" i="1" s="1"/>
  <c r="AU117" i="1" s="1"/>
  <c r="AV117" i="1" s="1"/>
  <c r="AW116" i="1"/>
  <c r="AX116" i="1" s="1"/>
  <c r="AM163" i="1"/>
  <c r="AN163" i="1" s="1"/>
  <c r="AO163" i="1" s="1"/>
  <c r="AP163" i="1" s="1"/>
  <c r="AQ163" i="1" s="1"/>
  <c r="AL164" i="1"/>
  <c r="AM164" i="1" s="1"/>
  <c r="AN164" i="1" s="1"/>
  <c r="AS170" i="8" l="1"/>
  <c r="AT170" i="8" s="1"/>
  <c r="AU170" i="8" s="1"/>
  <c r="AR171" i="8"/>
  <c r="AO164" i="1"/>
  <c r="AS118" i="1"/>
  <c r="AW117" i="1"/>
  <c r="AX117" i="1" s="1"/>
  <c r="AR172" i="8" l="1"/>
  <c r="AS171" i="8"/>
  <c r="AT171" i="8" s="1"/>
  <c r="AU171" i="8" s="1"/>
  <c r="AV170" i="8"/>
  <c r="AW170" i="8" s="1"/>
  <c r="AS119" i="1"/>
  <c r="AT118" i="1"/>
  <c r="AU118" i="1" s="1"/>
  <c r="AV118" i="1" s="1"/>
  <c r="AW118" i="1" s="1"/>
  <c r="AX118" i="1" s="1"/>
  <c r="AL165" i="1"/>
  <c r="AP164" i="1"/>
  <c r="AQ164" i="1" s="1"/>
  <c r="AV171" i="8" l="1"/>
  <c r="AW171" i="8" s="1"/>
  <c r="AS172" i="8"/>
  <c r="AT172" i="8" s="1"/>
  <c r="AU172" i="8" s="1"/>
  <c r="AR173" i="8"/>
  <c r="AM165" i="1"/>
  <c r="AN165" i="1" s="1"/>
  <c r="AO165" i="1" s="1"/>
  <c r="AP165" i="1" s="1"/>
  <c r="AQ165" i="1" s="1"/>
  <c r="AL166" i="1"/>
  <c r="AT119" i="1"/>
  <c r="AU119" i="1" s="1"/>
  <c r="AV119" i="1" s="1"/>
  <c r="AS120" i="1"/>
  <c r="AV172" i="8" l="1"/>
  <c r="AW172" i="8" s="1"/>
  <c r="AR174" i="8"/>
  <c r="AS173" i="8"/>
  <c r="AT173" i="8" s="1"/>
  <c r="AU173" i="8" s="1"/>
  <c r="AT120" i="1"/>
  <c r="AU120" i="1" s="1"/>
  <c r="AV120" i="1" s="1"/>
  <c r="AS121" i="1"/>
  <c r="AW119" i="1"/>
  <c r="AX119" i="1" s="1"/>
  <c r="AM166" i="1"/>
  <c r="AN166" i="1" s="1"/>
  <c r="AO166" i="1" s="1"/>
  <c r="AP166" i="1" s="1"/>
  <c r="AQ166" i="1" s="1"/>
  <c r="AL167" i="1"/>
  <c r="AV173" i="8" l="1"/>
  <c r="AW173" i="8" s="1"/>
  <c r="AS174" i="8"/>
  <c r="AT174" i="8" s="1"/>
  <c r="AU174" i="8" s="1"/>
  <c r="AR175" i="8"/>
  <c r="AS175" i="8" s="1"/>
  <c r="AT175" i="8" s="1"/>
  <c r="AW120" i="1"/>
  <c r="AX120" i="1" s="1"/>
  <c r="AM167" i="1"/>
  <c r="AN167" i="1" s="1"/>
  <c r="AO167" i="1" s="1"/>
  <c r="AP167" i="1" s="1"/>
  <c r="AQ167" i="1" s="1"/>
  <c r="AL168" i="1"/>
  <c r="AT121" i="1"/>
  <c r="AU121" i="1" s="1"/>
  <c r="AV121" i="1" s="1"/>
  <c r="AW121" i="1" s="1"/>
  <c r="AX121" i="1" s="1"/>
  <c r="AS122" i="1"/>
  <c r="AU175" i="8" l="1"/>
  <c r="AV174" i="8"/>
  <c r="AW174" i="8" s="1"/>
  <c r="AT122" i="1"/>
  <c r="AU122" i="1" s="1"/>
  <c r="AV122" i="1" s="1"/>
  <c r="AW122" i="1" s="1"/>
  <c r="AX122" i="1" s="1"/>
  <c r="AS123" i="1"/>
  <c r="AM168" i="1"/>
  <c r="AN168" i="1" s="1"/>
  <c r="AO168" i="1" s="1"/>
  <c r="AP168" i="1" s="1"/>
  <c r="AQ168" i="1" s="1"/>
  <c r="AL169" i="1"/>
  <c r="AM169" i="1" s="1"/>
  <c r="AN169" i="1" s="1"/>
  <c r="AR176" i="8" l="1"/>
  <c r="AV175" i="8"/>
  <c r="AW175" i="8" s="1"/>
  <c r="AO169" i="1"/>
  <c r="AL170" i="1" s="1"/>
  <c r="AS124" i="1"/>
  <c r="AT123" i="1"/>
  <c r="AU123" i="1" s="1"/>
  <c r="AV123" i="1" s="1"/>
  <c r="AW123" i="1" s="1"/>
  <c r="AX123" i="1" s="1"/>
  <c r="AS176" i="8" l="1"/>
  <c r="AT176" i="8" s="1"/>
  <c r="AU176" i="8" s="1"/>
  <c r="AR177" i="8"/>
  <c r="AP169" i="1"/>
  <c r="AQ169" i="1" s="1"/>
  <c r="AM170" i="1"/>
  <c r="AN170" i="1" s="1"/>
  <c r="AO170" i="1" s="1"/>
  <c r="AP170" i="1" s="1"/>
  <c r="AQ170" i="1" s="1"/>
  <c r="AL171" i="1"/>
  <c r="AT124" i="1"/>
  <c r="AU124" i="1" s="1"/>
  <c r="AV124" i="1" s="1"/>
  <c r="AS125" i="1"/>
  <c r="AS177" i="8" l="1"/>
  <c r="AT177" i="8" s="1"/>
  <c r="AU177" i="8" s="1"/>
  <c r="AR178" i="8"/>
  <c r="AV176" i="8"/>
  <c r="AW176" i="8" s="1"/>
  <c r="AT125" i="1"/>
  <c r="AU125" i="1" s="1"/>
  <c r="AV125" i="1" s="1"/>
  <c r="AW125" i="1" s="1"/>
  <c r="AX125" i="1" s="1"/>
  <c r="AS126" i="1"/>
  <c r="AT126" i="1" s="1"/>
  <c r="AU126" i="1" s="1"/>
  <c r="AW124" i="1"/>
  <c r="AX124" i="1" s="1"/>
  <c r="AL172" i="1"/>
  <c r="AM171" i="1"/>
  <c r="AN171" i="1" s="1"/>
  <c r="AO171" i="1" s="1"/>
  <c r="AP171" i="1" s="1"/>
  <c r="AQ171" i="1" s="1"/>
  <c r="AV177" i="8" l="1"/>
  <c r="AW177" i="8" s="1"/>
  <c r="AS178" i="8"/>
  <c r="AT178" i="8" s="1"/>
  <c r="AU178" i="8" s="1"/>
  <c r="AR179" i="8"/>
  <c r="AV126" i="1"/>
  <c r="AL173" i="1"/>
  <c r="AM172" i="1"/>
  <c r="AN172" i="1" s="1"/>
  <c r="AO172" i="1" s="1"/>
  <c r="AP172" i="1" s="1"/>
  <c r="AQ172" i="1" s="1"/>
  <c r="AV178" i="8" l="1"/>
  <c r="AW178" i="8" s="1"/>
  <c r="AR180" i="8"/>
  <c r="AS180" i="8" s="1"/>
  <c r="AT180" i="8" s="1"/>
  <c r="AS179" i="8"/>
  <c r="AT179" i="8" s="1"/>
  <c r="AU179" i="8" s="1"/>
  <c r="AM173" i="1"/>
  <c r="AN173" i="1" s="1"/>
  <c r="AO173" i="1" s="1"/>
  <c r="AL174" i="1"/>
  <c r="AS127" i="1"/>
  <c r="AT127" i="1" s="1"/>
  <c r="AU127" i="1" s="1"/>
  <c r="AV127" i="1" s="1"/>
  <c r="AW126" i="1"/>
  <c r="AX126" i="1" s="1"/>
  <c r="AU180" i="8" l="1"/>
  <c r="AV179" i="8"/>
  <c r="AW179" i="8" s="1"/>
  <c r="AW127" i="1"/>
  <c r="AX127" i="1" s="1"/>
  <c r="AS128" i="1"/>
  <c r="AT128" i="1" s="1"/>
  <c r="AU128" i="1" s="1"/>
  <c r="AV128" i="1" s="1"/>
  <c r="AM174" i="1"/>
  <c r="AN174" i="1" s="1"/>
  <c r="AO174" i="1" s="1"/>
  <c r="AP174" i="1" s="1"/>
  <c r="AQ174" i="1" s="1"/>
  <c r="AL175" i="1"/>
  <c r="AM175" i="1" s="1"/>
  <c r="AN175" i="1" s="1"/>
  <c r="AP173" i="1"/>
  <c r="AQ173" i="1" s="1"/>
  <c r="AR181" i="8" l="1"/>
  <c r="AV180" i="8"/>
  <c r="AW180" i="8" s="1"/>
  <c r="AO175" i="1"/>
  <c r="AW128" i="1"/>
  <c r="AX128" i="1" s="1"/>
  <c r="AR182" i="8" l="1"/>
  <c r="AS182" i="8" s="1"/>
  <c r="AT182" i="8" s="1"/>
  <c r="AS181" i="8"/>
  <c r="AT181" i="8" s="1"/>
  <c r="AU181" i="8" s="1"/>
  <c r="AL176" i="1"/>
  <c r="AP175" i="1"/>
  <c r="AQ175" i="1" s="1"/>
  <c r="AU182" i="8" l="1"/>
  <c r="AV181" i="8"/>
  <c r="AW181" i="8" s="1"/>
  <c r="AM176" i="1"/>
  <c r="AN176" i="1" s="1"/>
  <c r="AO176" i="1" s="1"/>
  <c r="AP176" i="1" s="1"/>
  <c r="AQ176" i="1" s="1"/>
  <c r="AL177" i="1"/>
  <c r="AR183" i="8" l="1"/>
  <c r="AV182" i="8"/>
  <c r="AW182" i="8" s="1"/>
  <c r="AM177" i="1"/>
  <c r="AN177" i="1" s="1"/>
  <c r="AO177" i="1" s="1"/>
  <c r="AP177" i="1" s="1"/>
  <c r="AQ177" i="1" s="1"/>
  <c r="AL178" i="1"/>
  <c r="AS183" i="8" l="1"/>
  <c r="AT183" i="8" s="1"/>
  <c r="AU183" i="8" s="1"/>
  <c r="AR184" i="8"/>
  <c r="AM178" i="1"/>
  <c r="AN178" i="1" s="1"/>
  <c r="AO178" i="1" s="1"/>
  <c r="AP178" i="1" s="1"/>
  <c r="AQ178" i="1" s="1"/>
  <c r="AL179" i="1"/>
  <c r="AS184" i="8" l="1"/>
  <c r="AT184" i="8" s="1"/>
  <c r="AU184" i="8" s="1"/>
  <c r="AR185" i="8"/>
  <c r="AS185" i="8" s="1"/>
  <c r="AT185" i="8" s="1"/>
  <c r="AV183" i="8"/>
  <c r="AW183" i="8" s="1"/>
  <c r="AM179" i="1"/>
  <c r="AN179" i="1" s="1"/>
  <c r="AO179" i="1" s="1"/>
  <c r="AP179" i="1" s="1"/>
  <c r="AQ179" i="1" s="1"/>
  <c r="AL180" i="1"/>
  <c r="AM180" i="1" s="1"/>
  <c r="AN180" i="1" s="1"/>
  <c r="AU185" i="8" l="1"/>
  <c r="AV184" i="8"/>
  <c r="AW184" i="8" s="1"/>
  <c r="AO180" i="1"/>
  <c r="AL181" i="1" s="1"/>
  <c r="AP180" i="1"/>
  <c r="AQ180" i="1" s="1"/>
  <c r="AR186" i="8" l="1"/>
  <c r="AV185" i="8"/>
  <c r="AW185" i="8" s="1"/>
  <c r="AM181" i="1"/>
  <c r="AN181" i="1" s="1"/>
  <c r="AO181" i="1" s="1"/>
  <c r="AP181" i="1" s="1"/>
  <c r="AQ181" i="1" s="1"/>
  <c r="AL182" i="1"/>
  <c r="AM182" i="1" s="1"/>
  <c r="AN182" i="1" s="1"/>
  <c r="AS186" i="8" l="1"/>
  <c r="AT186" i="8" s="1"/>
  <c r="AU186" i="8" s="1"/>
  <c r="AR187" i="8"/>
  <c r="AS187" i="8" s="1"/>
  <c r="AT187" i="8" s="1"/>
  <c r="AO182" i="1"/>
  <c r="AL183" i="1" s="1"/>
  <c r="AP182" i="1"/>
  <c r="AQ182" i="1" s="1"/>
  <c r="AU187" i="8" l="1"/>
  <c r="AV186" i="8"/>
  <c r="AW186" i="8" s="1"/>
  <c r="AM183" i="1"/>
  <c r="AN183" i="1" s="1"/>
  <c r="AO183" i="1" s="1"/>
  <c r="AP183" i="1" s="1"/>
  <c r="AQ183" i="1" s="1"/>
  <c r="AL184" i="1"/>
  <c r="AR188" i="8" l="1"/>
  <c r="AS188" i="8" s="1"/>
  <c r="AT188" i="8" s="1"/>
  <c r="AU188" i="8" s="1"/>
  <c r="AV187" i="8"/>
  <c r="AW187" i="8" s="1"/>
  <c r="AM184" i="1"/>
  <c r="AN184" i="1" s="1"/>
  <c r="AO184" i="1" s="1"/>
  <c r="AP184" i="1" s="1"/>
  <c r="AQ184" i="1" s="1"/>
  <c r="AL185" i="1"/>
  <c r="AM185" i="1" s="1"/>
  <c r="AN185" i="1" s="1"/>
  <c r="AR189" i="8" l="1"/>
  <c r="AS189" i="8" s="1"/>
  <c r="AT189" i="8" s="1"/>
  <c r="AU189" i="8" s="1"/>
  <c r="AV188" i="8"/>
  <c r="AW188" i="8" s="1"/>
  <c r="AO185" i="1"/>
  <c r="AL186" i="1" s="1"/>
  <c r="AP185" i="1"/>
  <c r="AQ185" i="1" s="1"/>
  <c r="AR190" i="8" l="1"/>
  <c r="AV189" i="8"/>
  <c r="AW189" i="8" s="1"/>
  <c r="AM186" i="1"/>
  <c r="AN186" i="1" s="1"/>
  <c r="AO186" i="1" s="1"/>
  <c r="AP186" i="1" s="1"/>
  <c r="AQ186" i="1" s="1"/>
  <c r="AL187" i="1"/>
  <c r="AM187" i="1" s="1"/>
  <c r="AN187" i="1" s="1"/>
  <c r="AS190" i="8" l="1"/>
  <c r="AT190" i="8" s="1"/>
  <c r="AU190" i="8" s="1"/>
  <c r="AR191" i="8"/>
  <c r="AS191" i="8" s="1"/>
  <c r="AT191" i="8" s="1"/>
  <c r="AO187" i="1"/>
  <c r="AL188" i="1" s="1"/>
  <c r="AM188" i="1" s="1"/>
  <c r="AN188" i="1" s="1"/>
  <c r="AO188" i="1" s="1"/>
  <c r="AP187" i="1"/>
  <c r="AQ187" i="1" s="1"/>
  <c r="AU191" i="8" l="1"/>
  <c r="AV190" i="8"/>
  <c r="AW190" i="8" s="1"/>
  <c r="AL189" i="1"/>
  <c r="AM189" i="1" s="1"/>
  <c r="AN189" i="1" s="1"/>
  <c r="AO189" i="1" s="1"/>
  <c r="AP188" i="1"/>
  <c r="AQ188" i="1" s="1"/>
  <c r="AR192" i="8" l="1"/>
  <c r="AV191" i="8"/>
  <c r="AW191" i="8" s="1"/>
  <c r="AL190" i="1"/>
  <c r="AP189" i="1"/>
  <c r="AQ189" i="1" s="1"/>
  <c r="AS192" i="8" l="1"/>
  <c r="AT192" i="8" s="1"/>
  <c r="AU192" i="8" s="1"/>
  <c r="AR193" i="8"/>
  <c r="AS193" i="8" s="1"/>
  <c r="AT193" i="8" s="1"/>
  <c r="AM190" i="1"/>
  <c r="AN190" i="1" s="1"/>
  <c r="AO190" i="1" s="1"/>
  <c r="AP190" i="1" s="1"/>
  <c r="AQ190" i="1" s="1"/>
  <c r="AL191" i="1"/>
  <c r="AM191" i="1" s="1"/>
  <c r="AN191" i="1" s="1"/>
  <c r="AU193" i="8" l="1"/>
  <c r="AV192" i="8"/>
  <c r="AW192" i="8" s="1"/>
  <c r="AO191" i="1"/>
  <c r="AR194" i="8" l="1"/>
  <c r="AV193" i="8"/>
  <c r="AW193" i="8" s="1"/>
  <c r="AL192" i="1"/>
  <c r="AP191" i="1"/>
  <c r="AQ191" i="1" s="1"/>
  <c r="AS194" i="8" l="1"/>
  <c r="AT194" i="8" s="1"/>
  <c r="AU194" i="8" s="1"/>
  <c r="AR195" i="8"/>
  <c r="AM192" i="1"/>
  <c r="AN192" i="1" s="1"/>
  <c r="AO192" i="1" s="1"/>
  <c r="AP192" i="1" s="1"/>
  <c r="AQ192" i="1" s="1"/>
  <c r="AL193" i="1"/>
  <c r="AM193" i="1" s="1"/>
  <c r="AN193" i="1" s="1"/>
  <c r="AR196" i="8" l="1"/>
  <c r="AS195" i="8"/>
  <c r="AT195" i="8" s="1"/>
  <c r="AU195" i="8" s="1"/>
  <c r="AV194" i="8"/>
  <c r="AW194" i="8" s="1"/>
  <c r="AO193" i="1"/>
  <c r="AL194" i="1" s="1"/>
  <c r="AP193" i="1"/>
  <c r="AQ193" i="1" s="1"/>
  <c r="AV195" i="8" l="1"/>
  <c r="AW195" i="8" s="1"/>
  <c r="AS196" i="8"/>
  <c r="AT196" i="8" s="1"/>
  <c r="AU196" i="8" s="1"/>
  <c r="AR197" i="8"/>
  <c r="AS197" i="8" s="1"/>
  <c r="AT197" i="8" s="1"/>
  <c r="AM194" i="1"/>
  <c r="AN194" i="1" s="1"/>
  <c r="AO194" i="1" s="1"/>
  <c r="AP194" i="1" s="1"/>
  <c r="AQ194" i="1" s="1"/>
  <c r="AL195" i="1"/>
  <c r="AU197" i="8" l="1"/>
  <c r="AV196" i="8"/>
  <c r="AW196" i="8" s="1"/>
  <c r="AM195" i="1"/>
  <c r="AN195" i="1" s="1"/>
  <c r="AO195" i="1" s="1"/>
  <c r="AP195" i="1" s="1"/>
  <c r="AQ195" i="1" s="1"/>
  <c r="AL196" i="1"/>
  <c r="AR198" i="8" l="1"/>
  <c r="AS198" i="8" s="1"/>
  <c r="AT198" i="8" s="1"/>
  <c r="AU198" i="8" s="1"/>
  <c r="AV197" i="8"/>
  <c r="AW197" i="8" s="1"/>
  <c r="AM196" i="1"/>
  <c r="AN196" i="1" s="1"/>
  <c r="AO196" i="1" s="1"/>
  <c r="AP196" i="1" s="1"/>
  <c r="AQ196" i="1" s="1"/>
  <c r="AL197" i="1"/>
  <c r="AM197" i="1" s="1"/>
  <c r="AN197" i="1" s="1"/>
  <c r="AR199" i="8" l="1"/>
  <c r="AV198" i="8"/>
  <c r="AW198" i="8" s="1"/>
  <c r="AO197" i="1"/>
  <c r="AL198" i="1" s="1"/>
  <c r="AM198" i="1" s="1"/>
  <c r="AN198" i="1" s="1"/>
  <c r="AO198" i="1" s="1"/>
  <c r="AP197" i="1"/>
  <c r="AQ197" i="1" s="1"/>
  <c r="AR200" i="8" l="1"/>
  <c r="AS199" i="8"/>
  <c r="AT199" i="8" s="1"/>
  <c r="AU199" i="8" s="1"/>
  <c r="AL199" i="1"/>
  <c r="AP198" i="1"/>
  <c r="AQ198" i="1" s="1"/>
  <c r="AV199" i="8" l="1"/>
  <c r="AW199" i="8" s="1"/>
  <c r="AS200" i="8"/>
  <c r="AT200" i="8" s="1"/>
  <c r="AU200" i="8" s="1"/>
  <c r="AR201" i="8"/>
  <c r="AM199" i="1"/>
  <c r="AN199" i="1" s="1"/>
  <c r="AO199" i="1" s="1"/>
  <c r="AP199" i="1" s="1"/>
  <c r="AQ199" i="1" s="1"/>
  <c r="AL200" i="1"/>
  <c r="AV200" i="8" l="1"/>
  <c r="AW200" i="8" s="1"/>
  <c r="AR202" i="8"/>
  <c r="AS201" i="8"/>
  <c r="AT201" i="8" s="1"/>
  <c r="AU201" i="8" s="1"/>
  <c r="AM200" i="1"/>
  <c r="AN200" i="1" s="1"/>
  <c r="AO200" i="1" s="1"/>
  <c r="AP200" i="1" s="1"/>
  <c r="AQ200" i="1" s="1"/>
  <c r="AL201" i="1"/>
  <c r="AV201" i="8" l="1"/>
  <c r="AW201" i="8" s="1"/>
  <c r="AS202" i="8"/>
  <c r="AT202" i="8" s="1"/>
  <c r="AU202" i="8" s="1"/>
  <c r="AR203" i="8"/>
  <c r="AM201" i="1"/>
  <c r="AN201" i="1" s="1"/>
  <c r="AO201" i="1" s="1"/>
  <c r="AP201" i="1" s="1"/>
  <c r="AQ201" i="1" s="1"/>
  <c r="AL202" i="1"/>
  <c r="AV202" i="8" l="1"/>
  <c r="AW202" i="8" s="1"/>
  <c r="AR204" i="8"/>
  <c r="AS204" i="8" s="1"/>
  <c r="AT204" i="8" s="1"/>
  <c r="AS203" i="8"/>
  <c r="AT203" i="8" s="1"/>
  <c r="AU203" i="8" s="1"/>
  <c r="AM202" i="1"/>
  <c r="AN202" i="1" s="1"/>
  <c r="AO202" i="1" s="1"/>
  <c r="AP202" i="1" s="1"/>
  <c r="AQ202" i="1" s="1"/>
  <c r="AL203" i="1"/>
  <c r="AU204" i="8" l="1"/>
  <c r="AV203" i="8"/>
  <c r="AW203" i="8" s="1"/>
  <c r="AM203" i="1"/>
  <c r="AN203" i="1" s="1"/>
  <c r="AO203" i="1" s="1"/>
  <c r="AP203" i="1" s="1"/>
  <c r="AQ203" i="1" s="1"/>
  <c r="AL204" i="1"/>
  <c r="AM204" i="1" s="1"/>
  <c r="AN204" i="1" s="1"/>
  <c r="AR205" i="8" l="1"/>
  <c r="AV204" i="8"/>
  <c r="AW204" i="8" s="1"/>
  <c r="AO204" i="1"/>
  <c r="AL205" i="1" s="1"/>
  <c r="AP204" i="1"/>
  <c r="AQ204" i="1" s="1"/>
  <c r="AR206" i="8" l="1"/>
  <c r="AS205" i="8"/>
  <c r="AT205" i="8" s="1"/>
  <c r="AU205" i="8" s="1"/>
  <c r="AM205" i="1"/>
  <c r="AN205" i="1" s="1"/>
  <c r="AO205" i="1" s="1"/>
  <c r="AP205" i="1" s="1"/>
  <c r="AQ205" i="1" s="1"/>
  <c r="AL206" i="1"/>
  <c r="AV205" i="8" l="1"/>
  <c r="AW205" i="8" s="1"/>
  <c r="AS206" i="8"/>
  <c r="AT206" i="8" s="1"/>
  <c r="AU206" i="8" s="1"/>
  <c r="AR207" i="8"/>
  <c r="AM206" i="1"/>
  <c r="AN206" i="1" s="1"/>
  <c r="AO206" i="1" s="1"/>
  <c r="AP206" i="1" s="1"/>
  <c r="AQ206" i="1" s="1"/>
  <c r="AL207" i="1"/>
  <c r="AV206" i="8" l="1"/>
  <c r="AW206" i="8" s="1"/>
  <c r="AR208" i="8"/>
  <c r="AS207" i="8"/>
  <c r="AT207" i="8" s="1"/>
  <c r="AU207" i="8" s="1"/>
  <c r="AM207" i="1"/>
  <c r="AN207" i="1" s="1"/>
  <c r="AO207" i="1" s="1"/>
  <c r="AP207" i="1" s="1"/>
  <c r="AQ207" i="1" s="1"/>
  <c r="AL208" i="1"/>
  <c r="AV207" i="8" l="1"/>
  <c r="AW207" i="8" s="1"/>
  <c r="AS208" i="8"/>
  <c r="AT208" i="8" s="1"/>
  <c r="AU208" i="8" s="1"/>
  <c r="AR209" i="8"/>
  <c r="AS209" i="8" s="1"/>
  <c r="AT209" i="8" s="1"/>
  <c r="AM208" i="1"/>
  <c r="AN208" i="1" s="1"/>
  <c r="AO208" i="1" s="1"/>
  <c r="AP208" i="1" s="1"/>
  <c r="AQ208" i="1" s="1"/>
  <c r="AL209" i="1"/>
  <c r="AM209" i="1" s="1"/>
  <c r="AN209" i="1" s="1"/>
  <c r="AU209" i="8" l="1"/>
  <c r="AV208" i="8"/>
  <c r="AW208" i="8" s="1"/>
  <c r="AO209" i="1"/>
  <c r="AR210" i="8" l="1"/>
  <c r="AV209" i="8"/>
  <c r="AW209" i="8" s="1"/>
  <c r="AL210" i="1"/>
  <c r="AP209" i="1"/>
  <c r="AQ209" i="1" s="1"/>
  <c r="AS210" i="8" l="1"/>
  <c r="AT210" i="8" s="1"/>
  <c r="AU210" i="8" s="1"/>
  <c r="AR211" i="8"/>
  <c r="AM210" i="1"/>
  <c r="AN210" i="1" s="1"/>
  <c r="AO210" i="1" s="1"/>
  <c r="AP210" i="1" s="1"/>
  <c r="AQ210" i="1" s="1"/>
  <c r="AL211" i="1"/>
  <c r="AR212" i="8" l="1"/>
  <c r="AS212" i="8" s="1"/>
  <c r="AT212" i="8" s="1"/>
  <c r="AS211" i="8"/>
  <c r="AT211" i="8" s="1"/>
  <c r="AU211" i="8" s="1"/>
  <c r="AV210" i="8"/>
  <c r="AW210" i="8" s="1"/>
  <c r="AM211" i="1"/>
  <c r="AN211" i="1" s="1"/>
  <c r="AO211" i="1" s="1"/>
  <c r="AP211" i="1" s="1"/>
  <c r="AQ211" i="1" s="1"/>
  <c r="AL212" i="1"/>
  <c r="AM212" i="1" s="1"/>
  <c r="AN212" i="1" s="1"/>
  <c r="AU212" i="8" l="1"/>
  <c r="AV211" i="8"/>
  <c r="AW211" i="8" s="1"/>
  <c r="AO212" i="1"/>
  <c r="AL213" i="1" s="1"/>
  <c r="AP212" i="1"/>
  <c r="AQ212" i="1" s="1"/>
  <c r="AR213" i="8" l="1"/>
  <c r="AV212" i="8"/>
  <c r="AW212" i="8" s="1"/>
  <c r="AM213" i="1"/>
  <c r="AN213" i="1" s="1"/>
  <c r="AO213" i="1" s="1"/>
  <c r="AP213" i="1" s="1"/>
  <c r="AQ213" i="1" s="1"/>
  <c r="AL214" i="1"/>
  <c r="AR214" i="8" l="1"/>
  <c r="AS213" i="8"/>
  <c r="AT213" i="8" s="1"/>
  <c r="AU213" i="8" s="1"/>
  <c r="AM214" i="1"/>
  <c r="AN214" i="1" s="1"/>
  <c r="AO214" i="1" s="1"/>
  <c r="AP214" i="1" s="1"/>
  <c r="AQ214" i="1" s="1"/>
  <c r="AL215" i="1"/>
  <c r="AM215" i="1" s="1"/>
  <c r="AN215" i="1" s="1"/>
  <c r="AV213" i="8" l="1"/>
  <c r="AW213" i="8" s="1"/>
  <c r="AS214" i="8"/>
  <c r="AT214" i="8" s="1"/>
  <c r="AU214" i="8" s="1"/>
  <c r="AR215" i="8"/>
  <c r="AS215" i="8" s="1"/>
  <c r="AT215" i="8" s="1"/>
  <c r="AO215" i="1"/>
  <c r="AU215" i="8" l="1"/>
  <c r="AV214" i="8"/>
  <c r="AW214" i="8" s="1"/>
  <c r="AL216" i="1"/>
  <c r="AP215" i="1"/>
  <c r="AQ215" i="1" s="1"/>
  <c r="AR216" i="8" l="1"/>
  <c r="AV215" i="8"/>
  <c r="AW215" i="8" s="1"/>
  <c r="AM216" i="1"/>
  <c r="AN216" i="1" s="1"/>
  <c r="AO216" i="1" s="1"/>
  <c r="AP216" i="1" s="1"/>
  <c r="AQ216" i="1" s="1"/>
  <c r="AL217" i="1"/>
  <c r="AS216" i="8" l="1"/>
  <c r="AT216" i="8" s="1"/>
  <c r="AU216" i="8" s="1"/>
  <c r="AR217" i="8"/>
  <c r="AM217" i="1"/>
  <c r="AN217" i="1" s="1"/>
  <c r="AO217" i="1" s="1"/>
  <c r="AP217" i="1" s="1"/>
  <c r="AQ217" i="1" s="1"/>
  <c r="AL218" i="1"/>
  <c r="AV216" i="8" l="1"/>
  <c r="AW216" i="8" s="1"/>
  <c r="AR218" i="8"/>
  <c r="AS217" i="8"/>
  <c r="AT217" i="8" s="1"/>
  <c r="AU217" i="8" s="1"/>
  <c r="AM218" i="1"/>
  <c r="AN218" i="1" s="1"/>
  <c r="AO218" i="1" s="1"/>
  <c r="AP218" i="1" s="1"/>
  <c r="AQ218" i="1" s="1"/>
  <c r="AL219" i="1"/>
  <c r="AV217" i="8" l="1"/>
  <c r="AW217" i="8" s="1"/>
  <c r="AS218" i="8"/>
  <c r="AT218" i="8" s="1"/>
  <c r="AU218" i="8" s="1"/>
  <c r="AR219" i="8"/>
  <c r="AM219" i="1"/>
  <c r="AN219" i="1" s="1"/>
  <c r="AO219" i="1" s="1"/>
  <c r="AL220" i="1"/>
  <c r="AM220" i="1" s="1"/>
  <c r="AN220" i="1" s="1"/>
  <c r="AV218" i="8" l="1"/>
  <c r="AW218" i="8" s="1"/>
  <c r="AR220" i="8"/>
  <c r="AS220" i="8" s="1"/>
  <c r="AT220" i="8" s="1"/>
  <c r="AS219" i="8"/>
  <c r="AT219" i="8" s="1"/>
  <c r="AU219" i="8" s="1"/>
  <c r="AO220" i="1"/>
  <c r="AP219" i="1"/>
  <c r="AQ219" i="1" s="1"/>
  <c r="AU220" i="8" l="1"/>
  <c r="AV219" i="8"/>
  <c r="AW219" i="8" s="1"/>
  <c r="AL221" i="1"/>
  <c r="AP220" i="1"/>
  <c r="AQ220" i="1" s="1"/>
  <c r="AR221" i="8" l="1"/>
  <c r="AV220" i="8"/>
  <c r="AW220" i="8" s="1"/>
  <c r="AM221" i="1"/>
  <c r="AN221" i="1" s="1"/>
  <c r="AO221" i="1" s="1"/>
  <c r="AP221" i="1" s="1"/>
  <c r="AQ221" i="1" s="1"/>
  <c r="AL222" i="1"/>
  <c r="AM222" i="1" s="1"/>
  <c r="AN222" i="1" s="1"/>
  <c r="AR222" i="8" l="1"/>
  <c r="AS222" i="8" s="1"/>
  <c r="AT222" i="8" s="1"/>
  <c r="AS221" i="8"/>
  <c r="AT221" i="8" s="1"/>
  <c r="AU221" i="8" s="1"/>
  <c r="AO222" i="1"/>
  <c r="AL223" i="1" s="1"/>
  <c r="AP222" i="1"/>
  <c r="AQ222" i="1" s="1"/>
  <c r="AU222" i="8" l="1"/>
  <c r="AV221" i="8"/>
  <c r="AW221" i="8" s="1"/>
  <c r="AM223" i="1"/>
  <c r="AN223" i="1" s="1"/>
  <c r="AO223" i="1" s="1"/>
  <c r="AP223" i="1" s="1"/>
  <c r="AQ223" i="1" s="1"/>
  <c r="AL224" i="1"/>
  <c r="AR223" i="8" l="1"/>
  <c r="AV222" i="8"/>
  <c r="AW222" i="8" s="1"/>
  <c r="AM224" i="1"/>
  <c r="AN224" i="1" s="1"/>
  <c r="AO224" i="1" s="1"/>
  <c r="AP224" i="1" s="1"/>
  <c r="AQ224" i="1" s="1"/>
  <c r="AL225" i="1"/>
  <c r="AR224" i="8" l="1"/>
  <c r="AS223" i="8"/>
  <c r="AT223" i="8" s="1"/>
  <c r="AU223" i="8" s="1"/>
  <c r="AM225" i="1"/>
  <c r="AN225" i="1" s="1"/>
  <c r="AO225" i="1" s="1"/>
  <c r="AP225" i="1" s="1"/>
  <c r="AQ225" i="1" s="1"/>
  <c r="AL226" i="1"/>
  <c r="AM226" i="1" s="1"/>
  <c r="AN226" i="1" s="1"/>
  <c r="AV223" i="8" l="1"/>
  <c r="AW223" i="8" s="1"/>
  <c r="AS224" i="8"/>
  <c r="AT224" i="8" s="1"/>
  <c r="AU224" i="8" s="1"/>
  <c r="AR225" i="8"/>
  <c r="AO226" i="1"/>
  <c r="AL227" i="1" s="1"/>
  <c r="AP226" i="1"/>
  <c r="AQ226" i="1" s="1"/>
  <c r="AV224" i="8" l="1"/>
  <c r="AW224" i="8" s="1"/>
  <c r="AR226" i="8"/>
  <c r="AS226" i="8" s="1"/>
  <c r="AT226" i="8" s="1"/>
  <c r="AS225" i="8"/>
  <c r="AT225" i="8" s="1"/>
  <c r="AU225" i="8" s="1"/>
  <c r="AM227" i="1"/>
  <c r="AN227" i="1" s="1"/>
  <c r="AO227" i="1" s="1"/>
  <c r="AP227" i="1" s="1"/>
  <c r="AQ227" i="1" s="1"/>
  <c r="AL228" i="1"/>
  <c r="AM228" i="1" s="1"/>
  <c r="AN228" i="1" s="1"/>
  <c r="AU226" i="8" l="1"/>
  <c r="AV225" i="8"/>
  <c r="AW225" i="8" s="1"/>
  <c r="AO228" i="1"/>
  <c r="AR227" i="8" l="1"/>
  <c r="AV226" i="8"/>
  <c r="AW226" i="8" s="1"/>
  <c r="AL229" i="1"/>
  <c r="AP228" i="1"/>
  <c r="AQ228" i="1" s="1"/>
  <c r="AR228" i="8" l="1"/>
  <c r="AS228" i="8" s="1"/>
  <c r="AT228" i="8" s="1"/>
  <c r="AS227" i="8"/>
  <c r="AT227" i="8" s="1"/>
  <c r="AU227" i="8" s="1"/>
  <c r="AM229" i="1"/>
  <c r="AN229" i="1" s="1"/>
  <c r="AO229" i="1" s="1"/>
  <c r="AP229" i="1" s="1"/>
  <c r="AQ229" i="1" s="1"/>
  <c r="AL230" i="1"/>
  <c r="AU228" i="8" l="1"/>
  <c r="AV227" i="8"/>
  <c r="AW227" i="8" s="1"/>
  <c r="AM230" i="1"/>
  <c r="AN230" i="1" s="1"/>
  <c r="AO230" i="1" s="1"/>
  <c r="AP230" i="1" s="1"/>
  <c r="AQ230" i="1" s="1"/>
  <c r="AL231" i="1"/>
  <c r="AM231" i="1" s="1"/>
  <c r="AN231" i="1" s="1"/>
  <c r="AR229" i="8" l="1"/>
  <c r="AV228" i="8"/>
  <c r="AW228" i="8" s="1"/>
  <c r="AO231" i="1"/>
  <c r="AR230" i="8" l="1"/>
  <c r="AS229" i="8"/>
  <c r="AT229" i="8" s="1"/>
  <c r="AU229" i="8" s="1"/>
  <c r="AL232" i="1"/>
  <c r="AP231" i="1"/>
  <c r="AQ231" i="1" s="1"/>
  <c r="AV229" i="8" l="1"/>
  <c r="AW229" i="8" s="1"/>
  <c r="AS230" i="8"/>
  <c r="AT230" i="8" s="1"/>
  <c r="AU230" i="8" s="1"/>
  <c r="AR231" i="8"/>
  <c r="AS231" i="8" s="1"/>
  <c r="AT231" i="8" s="1"/>
  <c r="AM232" i="1"/>
  <c r="AN232" i="1" s="1"/>
  <c r="AO232" i="1" s="1"/>
  <c r="AP232" i="1" s="1"/>
  <c r="AQ232" i="1" s="1"/>
  <c r="AL233" i="1"/>
  <c r="AU231" i="8" l="1"/>
  <c r="AV230" i="8"/>
  <c r="AW230" i="8" s="1"/>
  <c r="AM233" i="1"/>
  <c r="AN233" i="1" s="1"/>
  <c r="AO233" i="1" s="1"/>
  <c r="AP233" i="1" s="1"/>
  <c r="AQ233" i="1" s="1"/>
  <c r="AL234" i="1"/>
  <c r="AR232" i="8" l="1"/>
  <c r="AV231" i="8"/>
  <c r="AW231" i="8" s="1"/>
  <c r="AM234" i="1"/>
  <c r="AN234" i="1" s="1"/>
  <c r="AO234" i="1" s="1"/>
  <c r="AL235" i="1"/>
  <c r="AS232" i="8" l="1"/>
  <c r="AT232" i="8" s="1"/>
  <c r="AU232" i="8" s="1"/>
  <c r="AR233" i="8"/>
  <c r="AP234" i="1"/>
  <c r="AQ234" i="1" s="1"/>
  <c r="AM235" i="1"/>
  <c r="AN235" i="1" s="1"/>
  <c r="AO235" i="1" s="1"/>
  <c r="AP235" i="1" s="1"/>
  <c r="AQ235" i="1" s="1"/>
  <c r="AL236" i="1"/>
  <c r="AM236" i="1" s="1"/>
  <c r="AN236" i="1" s="1"/>
  <c r="AR234" i="8" l="1"/>
  <c r="AS233" i="8"/>
  <c r="AT233" i="8" s="1"/>
  <c r="AU233" i="8" s="1"/>
  <c r="AV232" i="8"/>
  <c r="AW232" i="8" s="1"/>
  <c r="AO236" i="1"/>
  <c r="AV233" i="8" l="1"/>
  <c r="AW233" i="8" s="1"/>
  <c r="AS234" i="8"/>
  <c r="AT234" i="8" s="1"/>
  <c r="AU234" i="8" s="1"/>
  <c r="AR235" i="8"/>
  <c r="AL237" i="1"/>
  <c r="AP236" i="1"/>
  <c r="AQ236" i="1" s="1"/>
  <c r="AV234" i="8" l="1"/>
  <c r="AW234" i="8" s="1"/>
  <c r="AR236" i="8"/>
  <c r="AS236" i="8" s="1"/>
  <c r="AT236" i="8" s="1"/>
  <c r="AS235" i="8"/>
  <c r="AT235" i="8" s="1"/>
  <c r="AU235" i="8" s="1"/>
  <c r="AM237" i="1"/>
  <c r="AN237" i="1" s="1"/>
  <c r="AO237" i="1" s="1"/>
  <c r="AP237" i="1" s="1"/>
  <c r="AQ237" i="1" s="1"/>
  <c r="AL238" i="1"/>
  <c r="AU236" i="8" l="1"/>
  <c r="AV235" i="8"/>
  <c r="AW235" i="8" s="1"/>
  <c r="AM238" i="1"/>
  <c r="AN238" i="1" s="1"/>
  <c r="AO238" i="1" s="1"/>
  <c r="AP238" i="1" s="1"/>
  <c r="AQ238" i="1" s="1"/>
  <c r="AL239" i="1"/>
  <c r="AR237" i="8" l="1"/>
  <c r="AV236" i="8"/>
  <c r="AW236" i="8" s="1"/>
  <c r="AM239" i="1"/>
  <c r="AN239" i="1" s="1"/>
  <c r="AO239" i="1" s="1"/>
  <c r="AP239" i="1" s="1"/>
  <c r="AQ239" i="1" s="1"/>
  <c r="AL240" i="1"/>
  <c r="AM240" i="1" s="1"/>
  <c r="AN240" i="1" s="1"/>
  <c r="AR238" i="8" l="1"/>
  <c r="AS237" i="8"/>
  <c r="AT237" i="8" s="1"/>
  <c r="AU237" i="8" s="1"/>
  <c r="AO240" i="1"/>
  <c r="AS238" i="8" l="1"/>
  <c r="AT238" i="8" s="1"/>
  <c r="AR239" i="8"/>
  <c r="AU238" i="8"/>
  <c r="AV237" i="8"/>
  <c r="AW237" i="8" s="1"/>
  <c r="AL241" i="1"/>
  <c r="AP240" i="1"/>
  <c r="AQ240" i="1" s="1"/>
  <c r="AV238" i="8" l="1"/>
  <c r="AW238" i="8" s="1"/>
  <c r="AR240" i="8"/>
  <c r="AS240" i="8" s="1"/>
  <c r="AT240" i="8" s="1"/>
  <c r="AS239" i="8"/>
  <c r="AT239" i="8" s="1"/>
  <c r="AU239" i="8" s="1"/>
  <c r="AM241" i="1"/>
  <c r="AN241" i="1" s="1"/>
  <c r="AO241" i="1" s="1"/>
  <c r="AP241" i="1" s="1"/>
  <c r="AQ241" i="1" s="1"/>
  <c r="AL242" i="1"/>
  <c r="AM242" i="1" s="1"/>
  <c r="AN242" i="1" s="1"/>
  <c r="AU240" i="8" l="1"/>
  <c r="AV239" i="8"/>
  <c r="AW239" i="8" s="1"/>
  <c r="AO242" i="1"/>
  <c r="AL243" i="1" s="1"/>
  <c r="AP242" i="1"/>
  <c r="AQ242" i="1" s="1"/>
  <c r="AR241" i="8" l="1"/>
  <c r="AV240" i="8"/>
  <c r="AW240" i="8" s="1"/>
  <c r="AM243" i="1"/>
  <c r="AN243" i="1" s="1"/>
  <c r="AO243" i="1" s="1"/>
  <c r="AP243" i="1" s="1"/>
  <c r="AQ243" i="1" s="1"/>
  <c r="AL244" i="1"/>
  <c r="AR242" i="8" l="1"/>
  <c r="AS242" i="8" s="1"/>
  <c r="AT242" i="8" s="1"/>
  <c r="AS241" i="8"/>
  <c r="AT241" i="8" s="1"/>
  <c r="AU241" i="8" s="1"/>
  <c r="AM244" i="1"/>
  <c r="AN244" i="1" s="1"/>
  <c r="AO244" i="1" s="1"/>
  <c r="AP244" i="1" s="1"/>
  <c r="AQ244" i="1" s="1"/>
  <c r="AL245" i="1"/>
  <c r="AU242" i="8" l="1"/>
  <c r="AV241" i="8"/>
  <c r="AW241" i="8" s="1"/>
  <c r="AM245" i="1"/>
  <c r="AN245" i="1" s="1"/>
  <c r="AO245" i="1" s="1"/>
  <c r="AP245" i="1" s="1"/>
  <c r="AQ245" i="1" s="1"/>
  <c r="AL246" i="1"/>
  <c r="AM246" i="1" s="1"/>
  <c r="AN246" i="1" s="1"/>
  <c r="AR243" i="8" l="1"/>
  <c r="AV242" i="8"/>
  <c r="AW242" i="8" s="1"/>
  <c r="AO246" i="1"/>
  <c r="AL247" i="1" s="1"/>
  <c r="AP246" i="1"/>
  <c r="AQ246" i="1" s="1"/>
  <c r="AS243" i="8" l="1"/>
  <c r="AT243" i="8" s="1"/>
  <c r="AU243" i="8" s="1"/>
  <c r="AR244" i="8"/>
  <c r="AM247" i="1"/>
  <c r="AN247" i="1" s="1"/>
  <c r="AO247" i="1" s="1"/>
  <c r="AP247" i="1" s="1"/>
  <c r="AQ247" i="1" s="1"/>
  <c r="AL248" i="1"/>
  <c r="AR245" i="8" l="1"/>
  <c r="AS244" i="8"/>
  <c r="AT244" i="8" s="1"/>
  <c r="AU244" i="8" s="1"/>
  <c r="AV243" i="8"/>
  <c r="AW243" i="8" s="1"/>
  <c r="AM248" i="1"/>
  <c r="AN248" i="1" s="1"/>
  <c r="AO248" i="1" s="1"/>
  <c r="AP248" i="1" s="1"/>
  <c r="AQ248" i="1" s="1"/>
  <c r="AL249" i="1"/>
  <c r="AM249" i="1" s="1"/>
  <c r="AN249" i="1" s="1"/>
  <c r="AV244" i="8" l="1"/>
  <c r="AW244" i="8" s="1"/>
  <c r="AS245" i="8"/>
  <c r="AT245" i="8" s="1"/>
  <c r="AU245" i="8" s="1"/>
  <c r="AR246" i="8"/>
  <c r="AS246" i="8" s="1"/>
  <c r="AT246" i="8" s="1"/>
  <c r="AO249" i="1"/>
  <c r="AL250" i="1" s="1"/>
  <c r="AP249" i="1"/>
  <c r="AQ249" i="1" s="1"/>
  <c r="AU246" i="8" l="1"/>
  <c r="AV245" i="8"/>
  <c r="AW245" i="8" s="1"/>
  <c r="AM250" i="1"/>
  <c r="AN250" i="1" s="1"/>
  <c r="AO250" i="1" s="1"/>
  <c r="AP250" i="1" s="1"/>
  <c r="AQ250" i="1" s="1"/>
  <c r="AL251" i="1"/>
  <c r="AM251" i="1" s="1"/>
  <c r="AN251" i="1" s="1"/>
  <c r="AR247" i="8" l="1"/>
  <c r="AV246" i="8"/>
  <c r="AW246" i="8" s="1"/>
  <c r="AO251" i="1"/>
  <c r="AL252" i="1" s="1"/>
  <c r="AP251" i="1"/>
  <c r="AQ251" i="1" s="1"/>
  <c r="AS247" i="8" l="1"/>
  <c r="AT247" i="8" s="1"/>
  <c r="AU247" i="8" s="1"/>
  <c r="AR248" i="8"/>
  <c r="AM252" i="1"/>
  <c r="AN252" i="1" s="1"/>
  <c r="AO252" i="1" s="1"/>
  <c r="AP252" i="1" s="1"/>
  <c r="AQ252" i="1" s="1"/>
  <c r="AL253" i="1"/>
  <c r="AR249" i="8" l="1"/>
  <c r="AS249" i="8" s="1"/>
  <c r="AT249" i="8" s="1"/>
  <c r="AS248" i="8"/>
  <c r="AT248" i="8" s="1"/>
  <c r="AU248" i="8" s="1"/>
  <c r="AV247" i="8"/>
  <c r="AW247" i="8" s="1"/>
  <c r="AM253" i="1"/>
  <c r="AN253" i="1" s="1"/>
  <c r="AO253" i="1" s="1"/>
  <c r="AP253" i="1" s="1"/>
  <c r="AQ253" i="1" s="1"/>
  <c r="AL254" i="1"/>
  <c r="AU249" i="8" l="1"/>
  <c r="AV248" i="8"/>
  <c r="AW248" i="8" s="1"/>
  <c r="AM254" i="1"/>
  <c r="AN254" i="1" s="1"/>
  <c r="AO254" i="1" s="1"/>
  <c r="AP254" i="1" s="1"/>
  <c r="AQ254" i="1" s="1"/>
  <c r="AL255" i="1"/>
  <c r="AM255" i="1" s="1"/>
  <c r="AN255" i="1" s="1"/>
  <c r="AR250" i="8" l="1"/>
  <c r="AV249" i="8"/>
  <c r="AW249" i="8" s="1"/>
  <c r="AO255" i="1"/>
  <c r="AL256" i="1" s="1"/>
  <c r="AP255" i="1"/>
  <c r="AQ255" i="1" s="1"/>
  <c r="AS250" i="8" l="1"/>
  <c r="AT250" i="8" s="1"/>
  <c r="AU250" i="8" s="1"/>
  <c r="AR251" i="8"/>
  <c r="AS251" i="8" s="1"/>
  <c r="AT251" i="8" s="1"/>
  <c r="AM256" i="1"/>
  <c r="AN256" i="1" s="1"/>
  <c r="AO256" i="1" s="1"/>
  <c r="AP256" i="1" s="1"/>
  <c r="AQ256" i="1" s="1"/>
  <c r="AL257" i="1"/>
  <c r="AU251" i="8" l="1"/>
  <c r="AV250" i="8"/>
  <c r="AW250" i="8" s="1"/>
  <c r="AM257" i="1"/>
  <c r="AN257" i="1" s="1"/>
  <c r="AO257" i="1" s="1"/>
  <c r="AP257" i="1" s="1"/>
  <c r="AQ257" i="1" s="1"/>
  <c r="AL258" i="1"/>
  <c r="AR252" i="8" l="1"/>
  <c r="AV251" i="8"/>
  <c r="AW251" i="8" s="1"/>
  <c r="AM258" i="1"/>
  <c r="AN258" i="1" s="1"/>
  <c r="AO258" i="1" s="1"/>
  <c r="AP258" i="1" s="1"/>
  <c r="AQ258" i="1" s="1"/>
  <c r="AL259" i="1"/>
  <c r="AR253" i="8" l="1"/>
  <c r="AS252" i="8"/>
  <c r="AT252" i="8" s="1"/>
  <c r="AU252" i="8" s="1"/>
  <c r="AM259" i="1"/>
  <c r="AN259" i="1" s="1"/>
  <c r="AO259" i="1" s="1"/>
  <c r="AL260" i="1"/>
  <c r="AV252" i="8" l="1"/>
  <c r="AW252" i="8" s="1"/>
  <c r="AR254" i="8"/>
  <c r="AS253" i="8"/>
  <c r="AT253" i="8" s="1"/>
  <c r="AU253" i="8" s="1"/>
  <c r="AM260" i="1"/>
  <c r="AN260" i="1" s="1"/>
  <c r="AO260" i="1" s="1"/>
  <c r="AP260" i="1" s="1"/>
  <c r="AQ260" i="1" s="1"/>
  <c r="AL261" i="1"/>
  <c r="AM261" i="1" s="1"/>
  <c r="AN261" i="1" s="1"/>
  <c r="AP259" i="1"/>
  <c r="AQ259" i="1" s="1"/>
  <c r="AV253" i="8" l="1"/>
  <c r="AW253" i="8" s="1"/>
  <c r="AS254" i="8"/>
  <c r="AT254" i="8" s="1"/>
  <c r="AU254" i="8" s="1"/>
  <c r="AR255" i="8"/>
  <c r="AS255" i="8" s="1"/>
  <c r="AT255" i="8" s="1"/>
  <c r="AO261" i="1"/>
  <c r="AU255" i="8" l="1"/>
  <c r="AV254" i="8"/>
  <c r="AW254" i="8" s="1"/>
  <c r="AL262" i="1"/>
  <c r="AP261" i="1"/>
  <c r="AQ261" i="1" s="1"/>
  <c r="AR256" i="8" l="1"/>
  <c r="AV255" i="8"/>
  <c r="AW255" i="8" s="1"/>
  <c r="AM262" i="1"/>
  <c r="AN262" i="1" s="1"/>
  <c r="AO262" i="1" s="1"/>
  <c r="AP262" i="1" s="1"/>
  <c r="AQ262" i="1" s="1"/>
  <c r="AL263" i="1"/>
  <c r="AM263" i="1" s="1"/>
  <c r="AN263" i="1" s="1"/>
  <c r="AR257" i="8" l="1"/>
  <c r="AS256" i="8"/>
  <c r="AT256" i="8" s="1"/>
  <c r="AU256" i="8" s="1"/>
  <c r="AO263" i="1"/>
  <c r="AL264" i="1" s="1"/>
  <c r="AP263" i="1"/>
  <c r="AQ263" i="1" s="1"/>
  <c r="AV256" i="8" l="1"/>
  <c r="AW256" i="8" s="1"/>
  <c r="AR258" i="8"/>
  <c r="AS257" i="8"/>
  <c r="AT257" i="8" s="1"/>
  <c r="AU257" i="8" s="1"/>
  <c r="AM264" i="1"/>
  <c r="AN264" i="1" s="1"/>
  <c r="AO264" i="1" s="1"/>
  <c r="AP264" i="1" s="1"/>
  <c r="AQ264" i="1" s="1"/>
  <c r="AL265" i="1"/>
  <c r="AM265" i="1" s="1"/>
  <c r="AN265" i="1" s="1"/>
  <c r="AV257" i="8" l="1"/>
  <c r="AW257" i="8" s="1"/>
  <c r="AS258" i="8"/>
  <c r="AT258" i="8" s="1"/>
  <c r="AU258" i="8" s="1"/>
  <c r="AR259" i="8"/>
  <c r="AO265" i="1"/>
  <c r="AL266" i="1" s="1"/>
  <c r="AP265" i="1"/>
  <c r="AQ265" i="1" s="1"/>
  <c r="AV258" i="8" l="1"/>
  <c r="AW258" i="8" s="1"/>
  <c r="AR260" i="8"/>
  <c r="AS259" i="8"/>
  <c r="AT259" i="8" s="1"/>
  <c r="AU259" i="8" s="1"/>
  <c r="AM266" i="1"/>
  <c r="AN266" i="1" s="1"/>
  <c r="AO266" i="1" s="1"/>
  <c r="AP266" i="1" s="1"/>
  <c r="AQ266" i="1" s="1"/>
  <c r="AL267" i="1"/>
  <c r="AV259" i="8" l="1"/>
  <c r="AW259" i="8" s="1"/>
  <c r="AR261" i="8"/>
  <c r="AS261" i="8" s="1"/>
  <c r="AT261" i="8" s="1"/>
  <c r="AS260" i="8"/>
  <c r="AT260" i="8" s="1"/>
  <c r="AU260" i="8" s="1"/>
  <c r="AM267" i="1"/>
  <c r="AN267" i="1" s="1"/>
  <c r="AO267" i="1" s="1"/>
  <c r="AP267" i="1" s="1"/>
  <c r="AQ267" i="1" s="1"/>
  <c r="AL268" i="1"/>
  <c r="AU261" i="8" l="1"/>
  <c r="AV260" i="8"/>
  <c r="AW260" i="8" s="1"/>
  <c r="AM268" i="1"/>
  <c r="AN268" i="1" s="1"/>
  <c r="AO268" i="1" s="1"/>
  <c r="AP268" i="1" s="1"/>
  <c r="AQ268" i="1" s="1"/>
  <c r="AL269" i="1"/>
  <c r="AM269" i="1" s="1"/>
  <c r="AN269" i="1" s="1"/>
  <c r="AR262" i="8" l="1"/>
  <c r="AV261" i="8"/>
  <c r="AW261" i="8" s="1"/>
  <c r="AO269" i="1"/>
  <c r="AL270" i="1" s="1"/>
  <c r="AP269" i="1"/>
  <c r="AQ269" i="1" s="1"/>
  <c r="AS262" i="8" l="1"/>
  <c r="AT262" i="8" s="1"/>
  <c r="AU262" i="8" s="1"/>
  <c r="AR263" i="8"/>
  <c r="AS263" i="8" s="1"/>
  <c r="AT263" i="8" s="1"/>
  <c r="AM270" i="1"/>
  <c r="AN270" i="1" s="1"/>
  <c r="AO270" i="1" s="1"/>
  <c r="AP270" i="1" s="1"/>
  <c r="AQ270" i="1" s="1"/>
  <c r="AL271" i="1"/>
  <c r="AU263" i="8" l="1"/>
  <c r="AV262" i="8"/>
  <c r="AW262" i="8" s="1"/>
  <c r="AM271" i="1"/>
  <c r="AN271" i="1" s="1"/>
  <c r="AO271" i="1" s="1"/>
  <c r="AP271" i="1" s="1"/>
  <c r="AQ271" i="1" s="1"/>
  <c r="AL272" i="1"/>
  <c r="AR264" i="8" l="1"/>
  <c r="AV263" i="8"/>
  <c r="AW263" i="8" s="1"/>
  <c r="AM272" i="1"/>
  <c r="AN272" i="1" s="1"/>
  <c r="AO272" i="1" s="1"/>
  <c r="AP272" i="1" s="1"/>
  <c r="AQ272" i="1" s="1"/>
  <c r="AL273" i="1"/>
  <c r="AM273" i="1" s="1"/>
  <c r="AN273" i="1" s="1"/>
  <c r="AS264" i="8" l="1"/>
  <c r="AT264" i="8" s="1"/>
  <c r="AU264" i="8" s="1"/>
  <c r="AR265" i="8"/>
  <c r="AS265" i="8" s="1"/>
  <c r="AT265" i="8" s="1"/>
  <c r="AO273" i="1"/>
  <c r="AL274" i="1" s="1"/>
  <c r="AM274" i="1" s="1"/>
  <c r="AN274" i="1" s="1"/>
  <c r="AO274" i="1" s="1"/>
  <c r="AP273" i="1"/>
  <c r="AQ273" i="1" s="1"/>
  <c r="AU265" i="8" l="1"/>
  <c r="AV264" i="8"/>
  <c r="AW264" i="8" s="1"/>
  <c r="AL275" i="1"/>
  <c r="AP274" i="1"/>
  <c r="AQ274" i="1" s="1"/>
  <c r="AR266" i="8" l="1"/>
  <c r="AV265" i="8"/>
  <c r="AW265" i="8" s="1"/>
  <c r="AM275" i="1"/>
  <c r="AN275" i="1" s="1"/>
  <c r="AO275" i="1" s="1"/>
  <c r="AP275" i="1" s="1"/>
  <c r="AQ275" i="1" s="1"/>
  <c r="AL276" i="1"/>
  <c r="AS266" i="8" l="1"/>
  <c r="AT266" i="8" s="1"/>
  <c r="AU266" i="8" s="1"/>
  <c r="AR267" i="8"/>
  <c r="AM276" i="1"/>
  <c r="AN276" i="1" s="1"/>
  <c r="AO276" i="1" s="1"/>
  <c r="AP276" i="1" s="1"/>
  <c r="AQ276" i="1" s="1"/>
  <c r="AL277" i="1"/>
  <c r="AM277" i="1" s="1"/>
  <c r="AN277" i="1" s="1"/>
  <c r="AR268" i="8" l="1"/>
  <c r="AS267" i="8"/>
  <c r="AT267" i="8" s="1"/>
  <c r="AU267" i="8" s="1"/>
  <c r="AV266" i="8"/>
  <c r="AW266" i="8" s="1"/>
  <c r="AO277" i="1"/>
  <c r="AL278" i="1" s="1"/>
  <c r="AP277" i="1"/>
  <c r="AQ277" i="1" s="1"/>
  <c r="AV267" i="8" l="1"/>
  <c r="AW267" i="8" s="1"/>
  <c r="AS268" i="8"/>
  <c r="AT268" i="8" s="1"/>
  <c r="AU268" i="8" s="1"/>
  <c r="AR269" i="8"/>
  <c r="AS269" i="8" s="1"/>
  <c r="AT269" i="8" s="1"/>
  <c r="AM278" i="1"/>
  <c r="AN278" i="1" s="1"/>
  <c r="AO278" i="1" s="1"/>
  <c r="AP278" i="1" s="1"/>
  <c r="AQ278" i="1" s="1"/>
  <c r="AL279" i="1"/>
  <c r="AU269" i="8" l="1"/>
  <c r="AV268" i="8"/>
  <c r="AW268" i="8" s="1"/>
  <c r="AM279" i="1"/>
  <c r="AN279" i="1" s="1"/>
  <c r="AO279" i="1" s="1"/>
  <c r="AP279" i="1" s="1"/>
  <c r="AQ279" i="1" s="1"/>
  <c r="AL280" i="1"/>
  <c r="AR270" i="8" l="1"/>
  <c r="AV269" i="8"/>
  <c r="AW269" i="8" s="1"/>
  <c r="AM280" i="1"/>
  <c r="AN280" i="1" s="1"/>
  <c r="AO280" i="1" s="1"/>
  <c r="AP280" i="1" s="1"/>
  <c r="AQ280" i="1" s="1"/>
  <c r="AL281" i="1"/>
  <c r="AS270" i="8" l="1"/>
  <c r="AT270" i="8" s="1"/>
  <c r="AU270" i="8" s="1"/>
  <c r="AR271" i="8"/>
  <c r="AM281" i="1"/>
  <c r="AN281" i="1" s="1"/>
  <c r="AO281" i="1" s="1"/>
  <c r="AP281" i="1" s="1"/>
  <c r="AQ281" i="1" s="1"/>
  <c r="AL282" i="1"/>
  <c r="AS271" i="8" l="1"/>
  <c r="AT271" i="8" s="1"/>
  <c r="AU271" i="8" s="1"/>
  <c r="AR272" i="8"/>
  <c r="AV270" i="8"/>
  <c r="AW270" i="8" s="1"/>
  <c r="AM282" i="1"/>
  <c r="AN282" i="1" s="1"/>
  <c r="AO282" i="1" s="1"/>
  <c r="AP282" i="1" s="1"/>
  <c r="AQ282" i="1" s="1"/>
  <c r="AL283" i="1"/>
  <c r="AV271" i="8" l="1"/>
  <c r="AW271" i="8" s="1"/>
  <c r="AS272" i="8"/>
  <c r="AT272" i="8" s="1"/>
  <c r="AU272" i="8" s="1"/>
  <c r="AR273" i="8"/>
  <c r="AS273" i="8" s="1"/>
  <c r="AT273" i="8" s="1"/>
  <c r="AL284" i="1"/>
  <c r="AM283" i="1"/>
  <c r="AN283" i="1" s="1"/>
  <c r="AO283" i="1" s="1"/>
  <c r="AU273" i="8" l="1"/>
  <c r="AV272" i="8"/>
  <c r="AW272" i="8" s="1"/>
  <c r="AP283" i="1"/>
  <c r="AQ283" i="1" s="1"/>
  <c r="AM284" i="1"/>
  <c r="AN284" i="1" s="1"/>
  <c r="AO284" i="1" s="1"/>
  <c r="AP284" i="1" s="1"/>
  <c r="AQ284" i="1" s="1"/>
  <c r="AL285" i="1"/>
  <c r="AM285" i="1" s="1"/>
  <c r="AN285" i="1" s="1"/>
  <c r="AR274" i="8" l="1"/>
  <c r="AS274" i="8" s="1"/>
  <c r="AT274" i="8" s="1"/>
  <c r="AU274" i="8" s="1"/>
  <c r="AV273" i="8"/>
  <c r="AW273" i="8" s="1"/>
  <c r="AO285" i="1"/>
  <c r="AR275" i="8" l="1"/>
  <c r="AV274" i="8"/>
  <c r="AW274" i="8" s="1"/>
  <c r="AL286" i="1"/>
  <c r="AP285" i="1"/>
  <c r="AQ285" i="1" s="1"/>
  <c r="AR276" i="8" l="1"/>
  <c r="AS275" i="8"/>
  <c r="AT275" i="8" s="1"/>
  <c r="AU275" i="8" s="1"/>
  <c r="AM286" i="1"/>
  <c r="AN286" i="1" s="1"/>
  <c r="AO286" i="1" s="1"/>
  <c r="AP286" i="1" s="1"/>
  <c r="AQ286" i="1" s="1"/>
  <c r="AL287" i="1"/>
  <c r="AM287" i="1" s="1"/>
  <c r="AN287" i="1" s="1"/>
  <c r="AV275" i="8" l="1"/>
  <c r="AW275" i="8" s="1"/>
  <c r="AS276" i="8"/>
  <c r="AT276" i="8" s="1"/>
  <c r="AU276" i="8" s="1"/>
  <c r="AR277" i="8"/>
  <c r="AS277" i="8" s="1"/>
  <c r="AT277" i="8" s="1"/>
  <c r="AO287" i="1"/>
  <c r="AU277" i="8" l="1"/>
  <c r="AV276" i="8"/>
  <c r="AW276" i="8" s="1"/>
  <c r="AL288" i="1"/>
  <c r="AP287" i="1"/>
  <c r="AQ287" i="1" s="1"/>
  <c r="AR278" i="8" l="1"/>
  <c r="AV277" i="8"/>
  <c r="AW277" i="8" s="1"/>
  <c r="AM288" i="1"/>
  <c r="AN288" i="1" s="1"/>
  <c r="AO288" i="1" s="1"/>
  <c r="AP288" i="1" s="1"/>
  <c r="AQ288" i="1" s="1"/>
  <c r="AL289" i="1"/>
  <c r="AS278" i="8" l="1"/>
  <c r="AT278" i="8" s="1"/>
  <c r="AU278" i="8" s="1"/>
  <c r="AR279" i="8"/>
  <c r="AM289" i="1"/>
  <c r="AN289" i="1" s="1"/>
  <c r="AO289" i="1" s="1"/>
  <c r="AP289" i="1" s="1"/>
  <c r="AQ289" i="1" s="1"/>
  <c r="AL290" i="1"/>
  <c r="AR280" i="8" l="1"/>
  <c r="AS279" i="8"/>
  <c r="AT279" i="8" s="1"/>
  <c r="AU279" i="8" s="1"/>
  <c r="AV278" i="8"/>
  <c r="AW278" i="8" s="1"/>
  <c r="AM290" i="1"/>
  <c r="AN290" i="1" s="1"/>
  <c r="AO290" i="1" s="1"/>
  <c r="AP290" i="1" s="1"/>
  <c r="AQ290" i="1" s="1"/>
  <c r="AL291" i="1"/>
  <c r="AM291" i="1" s="1"/>
  <c r="AN291" i="1" s="1"/>
  <c r="AV279" i="8" l="1"/>
  <c r="AW279" i="8" s="1"/>
  <c r="AS280" i="8"/>
  <c r="AT280" i="8" s="1"/>
  <c r="AU280" i="8" s="1"/>
  <c r="AR281" i="8"/>
  <c r="AO291" i="1"/>
  <c r="AP291" i="1"/>
  <c r="AQ291" i="1" s="1"/>
  <c r="AL292" i="1"/>
  <c r="AV280" i="8" l="1"/>
  <c r="AW280" i="8" s="1"/>
  <c r="AR282" i="8"/>
  <c r="AS281" i="8"/>
  <c r="AT281" i="8" s="1"/>
  <c r="AU281" i="8" s="1"/>
  <c r="AM292" i="1"/>
  <c r="AN292" i="1" s="1"/>
  <c r="AO292" i="1" s="1"/>
  <c r="AP292" i="1" s="1"/>
  <c r="AQ292" i="1" s="1"/>
  <c r="AV281" i="8" l="1"/>
  <c r="AW281" i="8" s="1"/>
  <c r="AS282" i="8"/>
  <c r="AT282" i="8" s="1"/>
  <c r="AU282" i="8" s="1"/>
  <c r="AR283" i="8"/>
  <c r="AL293" i="1"/>
  <c r="AM293" i="1" s="1"/>
  <c r="AN293" i="1" s="1"/>
  <c r="AO293" i="1" s="1"/>
  <c r="AL294" i="1" s="1"/>
  <c r="AV282" i="8" l="1"/>
  <c r="AW282" i="8" s="1"/>
  <c r="AR284" i="8"/>
  <c r="AS284" i="8" s="1"/>
  <c r="AT284" i="8" s="1"/>
  <c r="AS283" i="8"/>
  <c r="AT283" i="8" s="1"/>
  <c r="AU283" i="8" s="1"/>
  <c r="AP293" i="1"/>
  <c r="AQ293" i="1" s="1"/>
  <c r="AM294" i="1"/>
  <c r="AN294" i="1" s="1"/>
  <c r="AO294" i="1" s="1"/>
  <c r="AL295" i="1" s="1"/>
  <c r="AU284" i="8" l="1"/>
  <c r="AV283" i="8"/>
  <c r="AW283" i="8" s="1"/>
  <c r="AP294" i="1"/>
  <c r="AQ294" i="1" s="1"/>
  <c r="AM295" i="1"/>
  <c r="AN295" i="1" s="1"/>
  <c r="AO295" i="1" s="1"/>
  <c r="AL296" i="1"/>
  <c r="AR285" i="8" l="1"/>
  <c r="AV284" i="8"/>
  <c r="AW284" i="8" s="1"/>
  <c r="AP295" i="1"/>
  <c r="AQ295" i="1" s="1"/>
  <c r="AL297" i="1"/>
  <c r="AM296" i="1"/>
  <c r="AN296" i="1" s="1"/>
  <c r="AO296" i="1" s="1"/>
  <c r="AS285" i="8" l="1"/>
  <c r="AT285" i="8" s="1"/>
  <c r="AU285" i="8" s="1"/>
  <c r="AR286" i="8"/>
  <c r="AP296" i="1"/>
  <c r="AQ296" i="1" s="1"/>
  <c r="AL298" i="1"/>
  <c r="AM297" i="1"/>
  <c r="AN297" i="1" s="1"/>
  <c r="AO297" i="1" s="1"/>
  <c r="AS286" i="8" l="1"/>
  <c r="AT286" i="8" s="1"/>
  <c r="AU286" i="8" s="1"/>
  <c r="AR287" i="8"/>
  <c r="AS287" i="8" s="1"/>
  <c r="AT287" i="8" s="1"/>
  <c r="AV285" i="8"/>
  <c r="AW285" i="8" s="1"/>
  <c r="AP297" i="1"/>
  <c r="AQ297" i="1" s="1"/>
  <c r="AL299" i="1"/>
  <c r="AM298" i="1"/>
  <c r="AN298" i="1" s="1"/>
  <c r="AO298" i="1" s="1"/>
  <c r="AU287" i="8" l="1"/>
  <c r="AV286" i="8"/>
  <c r="AW286" i="8" s="1"/>
  <c r="AP298" i="1"/>
  <c r="AQ298" i="1" s="1"/>
  <c r="AM299" i="1"/>
  <c r="AN299" i="1" s="1"/>
  <c r="AO299" i="1" s="1"/>
  <c r="AL300" i="1"/>
  <c r="AR288" i="8" l="1"/>
  <c r="AV287" i="8"/>
  <c r="AW287" i="8" s="1"/>
  <c r="AP299" i="1"/>
  <c r="AQ299" i="1" s="1"/>
  <c r="AM300" i="1"/>
  <c r="AN300" i="1" s="1"/>
  <c r="AO300" i="1" s="1"/>
  <c r="AL301" i="1"/>
  <c r="AS288" i="8" l="1"/>
  <c r="AT288" i="8" s="1"/>
  <c r="AU288" i="8" s="1"/>
  <c r="AR289" i="8"/>
  <c r="AP300" i="1"/>
  <c r="AQ300" i="1" s="1"/>
  <c r="AL302" i="1"/>
  <c r="AM301" i="1"/>
  <c r="AN301" i="1" s="1"/>
  <c r="AO301" i="1" s="1"/>
  <c r="AV288" i="8" l="1"/>
  <c r="AW288" i="8" s="1"/>
  <c r="AR290" i="8"/>
  <c r="AS289" i="8"/>
  <c r="AT289" i="8" s="1"/>
  <c r="AU289" i="8" s="1"/>
  <c r="AP301" i="1"/>
  <c r="AQ301" i="1" s="1"/>
  <c r="AL303" i="1"/>
  <c r="AM302" i="1"/>
  <c r="AN302" i="1" s="1"/>
  <c r="AO302" i="1" s="1"/>
  <c r="AV289" i="8" l="1"/>
  <c r="AW289" i="8" s="1"/>
  <c r="AS290" i="8"/>
  <c r="AT290" i="8" s="1"/>
  <c r="AU290" i="8" s="1"/>
  <c r="AR291" i="8"/>
  <c r="AS291" i="8" s="1"/>
  <c r="AT291" i="8" s="1"/>
  <c r="AP302" i="1"/>
  <c r="AQ302" i="1" s="1"/>
  <c r="AM303" i="1"/>
  <c r="AN303" i="1" s="1"/>
  <c r="AO303" i="1" s="1"/>
  <c r="AL304" i="1"/>
  <c r="AU291" i="8" l="1"/>
  <c r="AV290" i="8"/>
  <c r="AW290" i="8" s="1"/>
  <c r="AP303" i="1"/>
  <c r="AQ303" i="1" s="1"/>
  <c r="AM304" i="1"/>
  <c r="AN304" i="1" s="1"/>
  <c r="AO304" i="1" s="1"/>
  <c r="AL305" i="1"/>
  <c r="AR292" i="8" l="1"/>
  <c r="AV291" i="8"/>
  <c r="AW291" i="8" s="1"/>
  <c r="AP304" i="1"/>
  <c r="AQ304" i="1" s="1"/>
  <c r="AM305" i="1"/>
  <c r="AN305" i="1" s="1"/>
  <c r="AO305" i="1" s="1"/>
  <c r="AL306" i="1"/>
  <c r="AS292" i="8" l="1"/>
  <c r="AT292" i="8" s="1"/>
  <c r="AU292" i="8" s="1"/>
  <c r="AR293" i="8"/>
  <c r="AP305" i="1"/>
  <c r="AQ305" i="1" s="1"/>
  <c r="AM306" i="1"/>
  <c r="AN306" i="1" s="1"/>
  <c r="AO306" i="1" s="1"/>
  <c r="AL307" i="1"/>
  <c r="AR294" i="8" l="1"/>
  <c r="AS294" i="8" s="1"/>
  <c r="AT294" i="8" s="1"/>
  <c r="AS293" i="8"/>
  <c r="AT293" i="8" s="1"/>
  <c r="AU293" i="8" s="1"/>
  <c r="AV292" i="8"/>
  <c r="AW292" i="8" s="1"/>
  <c r="AP306" i="1"/>
  <c r="AQ306" i="1" s="1"/>
  <c r="AM307" i="1"/>
  <c r="AN307" i="1" s="1"/>
  <c r="AO307" i="1" s="1"/>
  <c r="AL308" i="1"/>
  <c r="AU294" i="8" l="1"/>
  <c r="AV293" i="8"/>
  <c r="AW293" i="8" s="1"/>
  <c r="AP307" i="1"/>
  <c r="AQ307" i="1" s="1"/>
  <c r="AM308" i="1"/>
  <c r="AN308" i="1" s="1"/>
  <c r="AO308" i="1" s="1"/>
  <c r="AL309" i="1"/>
  <c r="AR295" i="8" l="1"/>
  <c r="AV294" i="8"/>
  <c r="AW294" i="8" s="1"/>
  <c r="AP308" i="1"/>
  <c r="AQ308" i="1" s="1"/>
  <c r="AM309" i="1"/>
  <c r="AN309" i="1" s="1"/>
  <c r="AO309" i="1" s="1"/>
  <c r="AL310" i="1"/>
  <c r="AR296" i="8" l="1"/>
  <c r="AS295" i="8"/>
  <c r="AT295" i="8" s="1"/>
  <c r="AU295" i="8" s="1"/>
  <c r="AP309" i="1"/>
  <c r="AQ309" i="1" s="1"/>
  <c r="AL311" i="1"/>
  <c r="AM310" i="1"/>
  <c r="AN310" i="1" s="1"/>
  <c r="AO310" i="1" s="1"/>
  <c r="AV295" i="8" l="1"/>
  <c r="AW295" i="8" s="1"/>
  <c r="AS296" i="8"/>
  <c r="AT296" i="8" s="1"/>
  <c r="AU296" i="8" s="1"/>
  <c r="AR297" i="8"/>
  <c r="AS297" i="8" s="1"/>
  <c r="AT297" i="8" s="1"/>
  <c r="AP310" i="1"/>
  <c r="AQ310" i="1" s="1"/>
  <c r="AL312" i="1"/>
  <c r="AM312" i="1" s="1"/>
  <c r="AN312" i="1" s="1"/>
  <c r="AM311" i="1"/>
  <c r="AN311" i="1" s="1"/>
  <c r="AO311" i="1" s="1"/>
  <c r="AU297" i="8" l="1"/>
  <c r="AV296" i="8"/>
  <c r="AW296" i="8" s="1"/>
  <c r="AO312" i="1"/>
  <c r="AP312" i="1" s="1"/>
  <c r="AQ312" i="1" s="1"/>
  <c r="AQ316" i="1" s="1"/>
  <c r="AP311" i="1"/>
  <c r="AQ311" i="1" s="1"/>
  <c r="AR298" i="8" l="1"/>
  <c r="AV297" i="8"/>
  <c r="AW297" i="8" s="1"/>
  <c r="AS129" i="1"/>
  <c r="AT129" i="1" s="1"/>
  <c r="AU129" i="1" s="1"/>
  <c r="AV129" i="1" s="1"/>
  <c r="AC5" i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I5" i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S298" i="8" l="1"/>
  <c r="AT298" i="8" s="1"/>
  <c r="AU298" i="8" s="1"/>
  <c r="AR299" i="8"/>
  <c r="AW129" i="1"/>
  <c r="AX129" i="1" s="1"/>
  <c r="AS130" i="1"/>
  <c r="AR300" i="8" l="1"/>
  <c r="AS299" i="8"/>
  <c r="AT299" i="8" s="1"/>
  <c r="AU299" i="8" s="1"/>
  <c r="AV298" i="8"/>
  <c r="AW298" i="8" s="1"/>
  <c r="AT130" i="1"/>
  <c r="AU130" i="1" s="1"/>
  <c r="AV130" i="1" s="1"/>
  <c r="AS131" i="1"/>
  <c r="AV299" i="8" l="1"/>
  <c r="AW299" i="8" s="1"/>
  <c r="AS300" i="8"/>
  <c r="AT300" i="8" s="1"/>
  <c r="AU300" i="8" s="1"/>
  <c r="AR301" i="8"/>
  <c r="AT131" i="1"/>
  <c r="AU131" i="1" s="1"/>
  <c r="AV131" i="1" s="1"/>
  <c r="AS132" i="1"/>
  <c r="AW130" i="1"/>
  <c r="AX130" i="1" s="1"/>
  <c r="AV300" i="8" l="1"/>
  <c r="AW300" i="8" s="1"/>
  <c r="AR302" i="8"/>
  <c r="AS302" i="8" s="1"/>
  <c r="AT302" i="8" s="1"/>
  <c r="AS301" i="8"/>
  <c r="AT301" i="8" s="1"/>
  <c r="AU301" i="8" s="1"/>
  <c r="AW131" i="1"/>
  <c r="AX131" i="1" s="1"/>
  <c r="AT132" i="1"/>
  <c r="AU132" i="1" s="1"/>
  <c r="AV132" i="1" s="1"/>
  <c r="AS133" i="1"/>
  <c r="AU302" i="8" l="1"/>
  <c r="AV301" i="8"/>
  <c r="AW301" i="8" s="1"/>
  <c r="AW132" i="1"/>
  <c r="AX132" i="1" s="1"/>
  <c r="AT133" i="1"/>
  <c r="AU133" i="1" s="1"/>
  <c r="AV133" i="1" s="1"/>
  <c r="AS134" i="1"/>
  <c r="AT134" i="1" s="1"/>
  <c r="AU134" i="1" s="1"/>
  <c r="AR303" i="8" l="1"/>
  <c r="AV302" i="8"/>
  <c r="AW302" i="8" s="1"/>
  <c r="AV134" i="1"/>
  <c r="AS135" i="1" s="1"/>
  <c r="AT135" i="1" s="1"/>
  <c r="AU135" i="1" s="1"/>
  <c r="AV135" i="1" s="1"/>
  <c r="AS136" i="1" s="1"/>
  <c r="AW133" i="1"/>
  <c r="AX133" i="1" s="1"/>
  <c r="AR304" i="8" l="1"/>
  <c r="AS303" i="8"/>
  <c r="AT303" i="8" s="1"/>
  <c r="AU303" i="8" s="1"/>
  <c r="AW135" i="1"/>
  <c r="AX135" i="1" s="1"/>
  <c r="AW134" i="1"/>
  <c r="AX134" i="1" s="1"/>
  <c r="AS137" i="1"/>
  <c r="AT136" i="1"/>
  <c r="AU136" i="1" s="1"/>
  <c r="AV136" i="1" s="1"/>
  <c r="AV303" i="8" l="1"/>
  <c r="AW303" i="8" s="1"/>
  <c r="AS304" i="8"/>
  <c r="AT304" i="8" s="1"/>
  <c r="AU304" i="8" s="1"/>
  <c r="AR305" i="8"/>
  <c r="AS138" i="1"/>
  <c r="AT138" i="1" s="1"/>
  <c r="AU138" i="1" s="1"/>
  <c r="AT137" i="1"/>
  <c r="AU137" i="1" s="1"/>
  <c r="AV137" i="1" s="1"/>
  <c r="AW137" i="1" s="1"/>
  <c r="AW136" i="1"/>
  <c r="AX136" i="1" s="1"/>
  <c r="AV304" i="8" l="1"/>
  <c r="AW304" i="8" s="1"/>
  <c r="AR306" i="8"/>
  <c r="AS306" i="8" s="1"/>
  <c r="AT306" i="8" s="1"/>
  <c r="AS305" i="8"/>
  <c r="AT305" i="8" s="1"/>
  <c r="AU305" i="8" s="1"/>
  <c r="AV138" i="1"/>
  <c r="AX137" i="1"/>
  <c r="AU306" i="8" l="1"/>
  <c r="AV305" i="8"/>
  <c r="AW305" i="8" s="1"/>
  <c r="AS139" i="1"/>
  <c r="AT139" i="1" s="1"/>
  <c r="AU139" i="1" s="1"/>
  <c r="AV139" i="1" s="1"/>
  <c r="AW138" i="1"/>
  <c r="AX138" i="1" s="1"/>
  <c r="AR307" i="8" l="1"/>
  <c r="AV306" i="8"/>
  <c r="AW306" i="8" s="1"/>
  <c r="AS140" i="1"/>
  <c r="AW139" i="1"/>
  <c r="AX139" i="1" s="1"/>
  <c r="AR308" i="8" l="1"/>
  <c r="AS307" i="8"/>
  <c r="AT307" i="8" s="1"/>
  <c r="AU307" i="8" s="1"/>
  <c r="AS141" i="1"/>
  <c r="AT140" i="1"/>
  <c r="AU140" i="1" s="1"/>
  <c r="AV140" i="1" s="1"/>
  <c r="AV307" i="8" l="1"/>
  <c r="AW307" i="8" s="1"/>
  <c r="AS308" i="8"/>
  <c r="AT308" i="8" s="1"/>
  <c r="AU308" i="8" s="1"/>
  <c r="AR309" i="8"/>
  <c r="AW140" i="1"/>
  <c r="AX140" i="1" s="1"/>
  <c r="AS142" i="1"/>
  <c r="AT141" i="1"/>
  <c r="AU141" i="1" s="1"/>
  <c r="AV141" i="1" s="1"/>
  <c r="AV308" i="8" l="1"/>
  <c r="AW308" i="8" s="1"/>
  <c r="AR310" i="8"/>
  <c r="AS309" i="8"/>
  <c r="AT309" i="8" s="1"/>
  <c r="AU309" i="8" s="1"/>
  <c r="AW141" i="1"/>
  <c r="AX141" i="1" s="1"/>
  <c r="AS143" i="1"/>
  <c r="AT142" i="1"/>
  <c r="AU142" i="1" s="1"/>
  <c r="AV142" i="1" s="1"/>
  <c r="AV309" i="8" l="1"/>
  <c r="AW309" i="8" s="1"/>
  <c r="AS310" i="8"/>
  <c r="AT310" i="8" s="1"/>
  <c r="AU310" i="8" s="1"/>
  <c r="AR311" i="8"/>
  <c r="AW142" i="1"/>
  <c r="AX142" i="1" s="1"/>
  <c r="AS144" i="1"/>
  <c r="AT143" i="1"/>
  <c r="AU143" i="1" s="1"/>
  <c r="AV143" i="1" s="1"/>
  <c r="AV310" i="8" l="1"/>
  <c r="AW310" i="8" s="1"/>
  <c r="AR312" i="8"/>
  <c r="AS311" i="8"/>
  <c r="AT311" i="8" s="1"/>
  <c r="AU311" i="8" s="1"/>
  <c r="AW143" i="1"/>
  <c r="AX143" i="1" s="1"/>
  <c r="AS145" i="1"/>
  <c r="AT144" i="1"/>
  <c r="AU144" i="1" s="1"/>
  <c r="AV144" i="1" s="1"/>
  <c r="AV311" i="8" l="1"/>
  <c r="AW311" i="8" s="1"/>
  <c r="AS312" i="8"/>
  <c r="AT312" i="8" s="1"/>
  <c r="AU312" i="8" s="1"/>
  <c r="AR313" i="8"/>
  <c r="AW144" i="1"/>
  <c r="AX144" i="1" s="1"/>
  <c r="AS146" i="1"/>
  <c r="AT145" i="1"/>
  <c r="AU145" i="1" s="1"/>
  <c r="AV145" i="1" s="1"/>
  <c r="AV312" i="8" l="1"/>
  <c r="AW312" i="8" s="1"/>
  <c r="AR314" i="8"/>
  <c r="AS313" i="8"/>
  <c r="AT313" i="8" s="1"/>
  <c r="AU313" i="8" s="1"/>
  <c r="AW145" i="1"/>
  <c r="AX145" i="1" s="1"/>
  <c r="AS147" i="1"/>
  <c r="AT147" i="1" s="1"/>
  <c r="AU147" i="1" s="1"/>
  <c r="AT146" i="1"/>
  <c r="AU146" i="1" s="1"/>
  <c r="AV146" i="1" s="1"/>
  <c r="AV313" i="8" l="1"/>
  <c r="AW313" i="8" s="1"/>
  <c r="AS314" i="8"/>
  <c r="AT314" i="8" s="1"/>
  <c r="AU314" i="8" s="1"/>
  <c r="AR315" i="8"/>
  <c r="AV147" i="1"/>
  <c r="AW146" i="1"/>
  <c r="AX146" i="1" s="1"/>
  <c r="AV314" i="8" l="1"/>
  <c r="AW314" i="8" s="1"/>
  <c r="AR316" i="8"/>
  <c r="AS315" i="8"/>
  <c r="AT315" i="8" s="1"/>
  <c r="AU315" i="8" s="1"/>
  <c r="AS148" i="1"/>
  <c r="AW147" i="1"/>
  <c r="AX147" i="1" s="1"/>
  <c r="AV315" i="8" l="1"/>
  <c r="AW315" i="8" s="1"/>
  <c r="AS316" i="8"/>
  <c r="AT316" i="8" s="1"/>
  <c r="AU316" i="8" s="1"/>
  <c r="AR317" i="8"/>
  <c r="AS149" i="1"/>
  <c r="AT148" i="1"/>
  <c r="AU148" i="1" s="1"/>
  <c r="AV148" i="1" s="1"/>
  <c r="AV316" i="8" l="1"/>
  <c r="AW316" i="8" s="1"/>
  <c r="AR318" i="8"/>
  <c r="AS318" i="8" s="1"/>
  <c r="AT318" i="8" s="1"/>
  <c r="AS317" i="8"/>
  <c r="AT317" i="8" s="1"/>
  <c r="AU317" i="8" s="1"/>
  <c r="AW148" i="1"/>
  <c r="AX148" i="1" s="1"/>
  <c r="AS150" i="1"/>
  <c r="AT150" i="1" s="1"/>
  <c r="AU150" i="1" s="1"/>
  <c r="AT149" i="1"/>
  <c r="AU149" i="1" s="1"/>
  <c r="AV149" i="1" s="1"/>
  <c r="AU318" i="8" l="1"/>
  <c r="AV317" i="8"/>
  <c r="AW317" i="8" s="1"/>
  <c r="AV150" i="1"/>
  <c r="AW149" i="1"/>
  <c r="AX149" i="1" s="1"/>
  <c r="AV318" i="8" l="1"/>
  <c r="AW318" i="8" s="1"/>
  <c r="AS151" i="1"/>
  <c r="AT151" i="1" s="1"/>
  <c r="AU151" i="1" s="1"/>
  <c r="AV151" i="1" s="1"/>
  <c r="AW150" i="1"/>
  <c r="AX150" i="1" s="1"/>
  <c r="AS152" i="1" l="1"/>
  <c r="AT152" i="1" s="1"/>
  <c r="AU152" i="1" s="1"/>
  <c r="AV152" i="1" s="1"/>
  <c r="AW151" i="1"/>
  <c r="AX151" i="1" s="1"/>
  <c r="AS153" i="1" l="1"/>
  <c r="AW152" i="1"/>
  <c r="AX152" i="1" s="1"/>
  <c r="AS154" i="1" l="1"/>
  <c r="AT153" i="1"/>
  <c r="AU153" i="1" s="1"/>
  <c r="AV153" i="1" s="1"/>
  <c r="AW153" i="1" l="1"/>
  <c r="AX153" i="1" s="1"/>
  <c r="AS155" i="1"/>
  <c r="AT155" i="1" s="1"/>
  <c r="AU155" i="1" s="1"/>
  <c r="AT154" i="1"/>
  <c r="AU154" i="1" s="1"/>
  <c r="AV154" i="1" s="1"/>
  <c r="AV155" i="1" l="1"/>
  <c r="AW154" i="1"/>
  <c r="AX154" i="1" s="1"/>
  <c r="AS156" i="1" l="1"/>
  <c r="AT156" i="1" s="1"/>
  <c r="AU156" i="1" s="1"/>
  <c r="AV156" i="1" s="1"/>
  <c r="AW155" i="1"/>
  <c r="AX155" i="1" s="1"/>
  <c r="AS157" i="1" l="1"/>
  <c r="AW156" i="1"/>
  <c r="AX156" i="1" s="1"/>
  <c r="AS158" i="1" l="1"/>
  <c r="AT157" i="1"/>
  <c r="AU157" i="1" s="1"/>
  <c r="AV157" i="1" s="1"/>
  <c r="AW157" i="1" l="1"/>
  <c r="AX157" i="1" s="1"/>
  <c r="AS159" i="1"/>
  <c r="AT158" i="1"/>
  <c r="AU158" i="1" s="1"/>
  <c r="AV158" i="1" s="1"/>
  <c r="AW158" i="1" l="1"/>
  <c r="AX158" i="1" s="1"/>
  <c r="AS160" i="1"/>
  <c r="AT159" i="1"/>
  <c r="AU159" i="1" s="1"/>
  <c r="AV159" i="1" s="1"/>
  <c r="AW159" i="1" l="1"/>
  <c r="AX159" i="1" s="1"/>
  <c r="AS161" i="1"/>
  <c r="AT161" i="1" s="1"/>
  <c r="AU161" i="1" s="1"/>
  <c r="AT160" i="1"/>
  <c r="AU160" i="1" s="1"/>
  <c r="AV160" i="1" s="1"/>
  <c r="AV161" i="1" l="1"/>
  <c r="AW160" i="1"/>
  <c r="AX160" i="1" s="1"/>
  <c r="AS162" i="1" l="1"/>
  <c r="AT162" i="1" s="1"/>
  <c r="AU162" i="1" s="1"/>
  <c r="AV162" i="1" s="1"/>
  <c r="AW161" i="1"/>
  <c r="AX161" i="1" s="1"/>
  <c r="AS163" i="1" l="1"/>
  <c r="AT163" i="1" s="1"/>
  <c r="AU163" i="1" s="1"/>
  <c r="AV163" i="1" s="1"/>
  <c r="AW162" i="1"/>
  <c r="AX162" i="1" s="1"/>
  <c r="AS164" i="1" l="1"/>
  <c r="AT164" i="1" s="1"/>
  <c r="AU164" i="1" s="1"/>
  <c r="AV164" i="1" s="1"/>
  <c r="AW163" i="1"/>
  <c r="AX163" i="1" s="1"/>
  <c r="AS165" i="1" l="1"/>
  <c r="AW164" i="1"/>
  <c r="AX164" i="1" s="1"/>
  <c r="AS166" i="1" l="1"/>
  <c r="AT165" i="1"/>
  <c r="AU165" i="1" s="1"/>
  <c r="AV165" i="1" s="1"/>
  <c r="AS167" i="1" l="1"/>
  <c r="AT166" i="1"/>
  <c r="AU166" i="1" s="1"/>
  <c r="AV166" i="1" s="1"/>
  <c r="AW165" i="1"/>
  <c r="AX165" i="1" s="1"/>
  <c r="AS168" i="1" l="1"/>
  <c r="AT167" i="1"/>
  <c r="AU167" i="1" s="1"/>
  <c r="AV167" i="1" s="1"/>
  <c r="AW166" i="1"/>
  <c r="AX166" i="1" s="1"/>
  <c r="AS169" i="1" l="1"/>
  <c r="AT168" i="1"/>
  <c r="AU168" i="1" s="1"/>
  <c r="AV168" i="1" s="1"/>
  <c r="AW167" i="1"/>
  <c r="AX167" i="1" s="1"/>
  <c r="AS170" i="1" l="1"/>
  <c r="AT169" i="1"/>
  <c r="AU169" i="1" s="1"/>
  <c r="AV169" i="1" s="1"/>
  <c r="AW168" i="1"/>
  <c r="AX168" i="1" s="1"/>
  <c r="AS171" i="1" l="1"/>
  <c r="AT170" i="1"/>
  <c r="AU170" i="1" s="1"/>
  <c r="AV170" i="1" s="1"/>
  <c r="AW169" i="1"/>
  <c r="AX169" i="1" s="1"/>
  <c r="AS172" i="1" l="1"/>
  <c r="AT171" i="1"/>
  <c r="AU171" i="1" s="1"/>
  <c r="AV171" i="1" s="1"/>
  <c r="AW170" i="1"/>
  <c r="AX170" i="1" s="1"/>
  <c r="AS173" i="1" l="1"/>
  <c r="AT172" i="1"/>
  <c r="AU172" i="1" s="1"/>
  <c r="AV172" i="1" s="1"/>
  <c r="AW171" i="1"/>
  <c r="AX171" i="1" s="1"/>
  <c r="AS174" i="1" l="1"/>
  <c r="AT173" i="1"/>
  <c r="AU173" i="1" s="1"/>
  <c r="AV173" i="1" s="1"/>
  <c r="AW172" i="1"/>
  <c r="AX172" i="1" s="1"/>
  <c r="AS175" i="1" l="1"/>
  <c r="AT174" i="1"/>
  <c r="AU174" i="1" s="1"/>
  <c r="AV174" i="1" s="1"/>
  <c r="AW173" i="1"/>
  <c r="AX173" i="1" s="1"/>
  <c r="AW174" i="1" l="1"/>
  <c r="AX174" i="1" s="1"/>
  <c r="AS176" i="1"/>
  <c r="AT175" i="1"/>
  <c r="AU175" i="1" s="1"/>
  <c r="AV175" i="1" s="1"/>
  <c r="AW175" i="1" l="1"/>
  <c r="AX175" i="1" s="1"/>
  <c r="AS177" i="1"/>
  <c r="AT176" i="1"/>
  <c r="AU176" i="1" s="1"/>
  <c r="AV176" i="1" s="1"/>
  <c r="AW176" i="1" l="1"/>
  <c r="AX176" i="1" s="1"/>
  <c r="AS178" i="1"/>
  <c r="AT177" i="1"/>
  <c r="AU177" i="1" s="1"/>
  <c r="AV177" i="1" s="1"/>
  <c r="AW177" i="1" l="1"/>
  <c r="AX177" i="1" s="1"/>
  <c r="AS179" i="1"/>
  <c r="AT178" i="1"/>
  <c r="AU178" i="1" s="1"/>
  <c r="AV178" i="1" s="1"/>
  <c r="AW178" i="1" l="1"/>
  <c r="AX178" i="1" s="1"/>
  <c r="AS180" i="1"/>
  <c r="AT179" i="1"/>
  <c r="AU179" i="1" s="1"/>
  <c r="AV179" i="1" s="1"/>
  <c r="AW179" i="1" l="1"/>
  <c r="AX179" i="1" s="1"/>
  <c r="AS181" i="1"/>
  <c r="AT181" i="1" s="1"/>
  <c r="AU181" i="1" s="1"/>
  <c r="AT180" i="1"/>
  <c r="AU180" i="1" s="1"/>
  <c r="AV180" i="1" s="1"/>
  <c r="AV181" i="1" l="1"/>
  <c r="AW180" i="1"/>
  <c r="AX180" i="1" s="1"/>
  <c r="AS182" i="1" l="1"/>
  <c r="AT182" i="1" s="1"/>
  <c r="AU182" i="1" s="1"/>
  <c r="AV182" i="1" s="1"/>
  <c r="AW181" i="1"/>
  <c r="AX181" i="1" s="1"/>
  <c r="AS183" i="1" l="1"/>
  <c r="AW182" i="1"/>
  <c r="AX182" i="1" s="1"/>
  <c r="AS184" i="1" l="1"/>
  <c r="AT183" i="1"/>
  <c r="AU183" i="1" s="1"/>
  <c r="AV183" i="1" s="1"/>
  <c r="AW183" i="1" l="1"/>
  <c r="AX183" i="1" s="1"/>
  <c r="AS185" i="1"/>
  <c r="AT184" i="1"/>
  <c r="AU184" i="1" s="1"/>
  <c r="AV184" i="1" s="1"/>
  <c r="AW184" i="1" l="1"/>
  <c r="AX184" i="1" s="1"/>
  <c r="AS186" i="1"/>
  <c r="AT185" i="1"/>
  <c r="AU185" i="1" s="1"/>
  <c r="AV185" i="1" s="1"/>
  <c r="AW185" i="1" l="1"/>
  <c r="AX185" i="1" s="1"/>
  <c r="AS187" i="1"/>
  <c r="AT186" i="1"/>
  <c r="AU186" i="1" s="1"/>
  <c r="AV186" i="1" s="1"/>
  <c r="AW186" i="1" l="1"/>
  <c r="AX186" i="1" s="1"/>
  <c r="AT187" i="1"/>
  <c r="AU187" i="1" s="1"/>
  <c r="AV187" i="1" s="1"/>
  <c r="AS188" i="1"/>
  <c r="AT188" i="1" s="1"/>
  <c r="AU188" i="1" s="1"/>
  <c r="AV188" i="1" l="1"/>
  <c r="AW187" i="1"/>
  <c r="AX187" i="1" s="1"/>
  <c r="AS189" i="1" l="1"/>
  <c r="AT189" i="1" s="1"/>
  <c r="AU189" i="1" s="1"/>
  <c r="AV189" i="1" s="1"/>
  <c r="AW188" i="1"/>
  <c r="AX188" i="1" s="1"/>
  <c r="AS190" i="1" l="1"/>
  <c r="AT190" i="1" s="1"/>
  <c r="AU190" i="1" s="1"/>
  <c r="AV190" i="1" s="1"/>
  <c r="AW189" i="1"/>
  <c r="AX189" i="1" s="1"/>
  <c r="AS191" i="1" l="1"/>
  <c r="AT191" i="1" s="1"/>
  <c r="AU191" i="1" s="1"/>
  <c r="AV191" i="1" s="1"/>
  <c r="AW190" i="1"/>
  <c r="AX190" i="1" s="1"/>
  <c r="AS192" i="1" l="1"/>
  <c r="AW191" i="1"/>
  <c r="AX191" i="1" s="1"/>
  <c r="AT192" i="1" l="1"/>
  <c r="AU192" i="1" s="1"/>
  <c r="AV192" i="1" s="1"/>
  <c r="AS193" i="1"/>
  <c r="AT193" i="1" s="1"/>
  <c r="AU193" i="1" s="1"/>
  <c r="AV193" i="1" l="1"/>
  <c r="AW192" i="1"/>
  <c r="AX192" i="1" s="1"/>
  <c r="AS194" i="1" l="1"/>
  <c r="AT194" i="1" s="1"/>
  <c r="AU194" i="1" s="1"/>
  <c r="AV194" i="1" s="1"/>
  <c r="AW193" i="1"/>
  <c r="AX193" i="1" s="1"/>
  <c r="AS195" i="1" l="1"/>
  <c r="AW194" i="1"/>
  <c r="AX194" i="1" s="1"/>
  <c r="AT195" i="1" l="1"/>
  <c r="AU195" i="1" s="1"/>
  <c r="AV195" i="1" s="1"/>
  <c r="AS196" i="1"/>
  <c r="AT196" i="1" s="1"/>
  <c r="AU196" i="1" s="1"/>
  <c r="AV196" i="1" l="1"/>
  <c r="AW195" i="1"/>
  <c r="AX195" i="1" s="1"/>
  <c r="AS197" i="1" l="1"/>
  <c r="AT197" i="1" s="1"/>
  <c r="AU197" i="1" s="1"/>
  <c r="AV197" i="1" s="1"/>
  <c r="AW196" i="1"/>
  <c r="AX196" i="1" s="1"/>
  <c r="AS198" i="1" l="1"/>
  <c r="AW197" i="1"/>
  <c r="AX197" i="1" s="1"/>
  <c r="AT198" i="1" l="1"/>
  <c r="AU198" i="1" s="1"/>
  <c r="AV198" i="1" s="1"/>
  <c r="AS199" i="1"/>
  <c r="AT199" i="1" s="1"/>
  <c r="AU199" i="1" s="1"/>
  <c r="AV199" i="1" l="1"/>
  <c r="AW198" i="1"/>
  <c r="AX198" i="1" s="1"/>
  <c r="AS200" i="1" l="1"/>
  <c r="AT200" i="1" s="1"/>
  <c r="AU200" i="1" s="1"/>
  <c r="AV200" i="1" s="1"/>
  <c r="AW199" i="1"/>
  <c r="AX199" i="1" s="1"/>
  <c r="AS201" i="1" l="1"/>
  <c r="AT201" i="1" s="1"/>
  <c r="AU201" i="1" s="1"/>
  <c r="AV201" i="1" s="1"/>
  <c r="AW200" i="1"/>
  <c r="AX200" i="1" s="1"/>
  <c r="AS202" i="1" l="1"/>
  <c r="AT202" i="1" s="1"/>
  <c r="AU202" i="1" s="1"/>
  <c r="AV202" i="1" s="1"/>
  <c r="AW201" i="1"/>
  <c r="AX201" i="1" s="1"/>
  <c r="AS203" i="1" l="1"/>
  <c r="AW202" i="1"/>
  <c r="AX202" i="1" s="1"/>
  <c r="AT203" i="1" l="1"/>
  <c r="AU203" i="1" s="1"/>
  <c r="AV203" i="1" s="1"/>
  <c r="AS204" i="1"/>
  <c r="AW203" i="1" l="1"/>
  <c r="AX203" i="1" s="1"/>
  <c r="AT204" i="1"/>
  <c r="AU204" i="1" s="1"/>
  <c r="AV204" i="1" s="1"/>
  <c r="AS205" i="1"/>
  <c r="AT205" i="1" s="1"/>
  <c r="AU205" i="1" s="1"/>
  <c r="AV205" i="1" l="1"/>
  <c r="AW204" i="1"/>
  <c r="AX204" i="1" s="1"/>
  <c r="AS206" i="1" l="1"/>
  <c r="AW205" i="1"/>
  <c r="AX205" i="1" s="1"/>
  <c r="AT206" i="1" l="1"/>
  <c r="AU206" i="1" s="1"/>
  <c r="AV206" i="1" s="1"/>
  <c r="AS207" i="1"/>
  <c r="AT207" i="1" s="1"/>
  <c r="AU207" i="1" s="1"/>
  <c r="AV207" i="1" l="1"/>
  <c r="AW206" i="1"/>
  <c r="AX206" i="1" s="1"/>
  <c r="AS208" i="1" l="1"/>
  <c r="AW207" i="1"/>
  <c r="AX207" i="1" s="1"/>
  <c r="AT208" i="1" l="1"/>
  <c r="AU208" i="1" s="1"/>
  <c r="AV208" i="1" s="1"/>
  <c r="AS209" i="1"/>
  <c r="AT209" i="1" s="1"/>
  <c r="AU209" i="1" s="1"/>
  <c r="AV209" i="1" l="1"/>
  <c r="AW208" i="1"/>
  <c r="AX208" i="1" s="1"/>
  <c r="AS210" i="1" l="1"/>
  <c r="AT210" i="1" s="1"/>
  <c r="AU210" i="1" s="1"/>
  <c r="AV210" i="1" s="1"/>
  <c r="AW209" i="1"/>
  <c r="AX209" i="1" s="1"/>
  <c r="AS211" i="1" l="1"/>
  <c r="AT211" i="1" s="1"/>
  <c r="AU211" i="1" s="1"/>
  <c r="AV211" i="1" s="1"/>
  <c r="AW210" i="1"/>
  <c r="AX210" i="1" s="1"/>
  <c r="AS212" i="1" l="1"/>
  <c r="AT212" i="1" s="1"/>
  <c r="AU212" i="1" s="1"/>
  <c r="AV212" i="1" s="1"/>
  <c r="AW211" i="1"/>
  <c r="AX211" i="1" s="1"/>
  <c r="AS213" i="1" l="1"/>
  <c r="AT213" i="1" s="1"/>
  <c r="AU213" i="1" s="1"/>
  <c r="AV213" i="1" s="1"/>
  <c r="AW212" i="1"/>
  <c r="AX212" i="1" s="1"/>
  <c r="AS214" i="1" l="1"/>
  <c r="AW213" i="1"/>
  <c r="AX213" i="1" s="1"/>
  <c r="AS215" i="1" l="1"/>
  <c r="AT215" i="1" s="1"/>
  <c r="AU215" i="1" s="1"/>
  <c r="AT214" i="1"/>
  <c r="AU214" i="1" s="1"/>
  <c r="AV214" i="1" s="1"/>
  <c r="AV215" i="1" l="1"/>
  <c r="AW214" i="1"/>
  <c r="AX214" i="1" s="1"/>
  <c r="AS216" i="1" l="1"/>
  <c r="AT216" i="1" s="1"/>
  <c r="AU216" i="1" s="1"/>
  <c r="AV216" i="1" s="1"/>
  <c r="AW215" i="1"/>
  <c r="AX215" i="1" s="1"/>
  <c r="AS217" i="1" l="1"/>
  <c r="AW216" i="1"/>
  <c r="AX216" i="1" s="1"/>
  <c r="AS218" i="1" l="1"/>
  <c r="AT218" i="1" s="1"/>
  <c r="AU218" i="1" s="1"/>
  <c r="AT217" i="1"/>
  <c r="AU217" i="1" s="1"/>
  <c r="AV217" i="1" s="1"/>
  <c r="AV218" i="1" l="1"/>
  <c r="AW217" i="1"/>
  <c r="AX217" i="1" s="1"/>
  <c r="AS219" i="1" l="1"/>
  <c r="AW218" i="1"/>
  <c r="AX218" i="1" s="1"/>
  <c r="AS220" i="1" l="1"/>
  <c r="AT220" i="1" s="1"/>
  <c r="AU220" i="1" s="1"/>
  <c r="AT219" i="1"/>
  <c r="AU219" i="1" s="1"/>
  <c r="AV219" i="1" s="1"/>
  <c r="AV220" i="1" l="1"/>
  <c r="AW219" i="1"/>
  <c r="AX219" i="1" s="1"/>
  <c r="AS221" i="1" l="1"/>
  <c r="AW220" i="1"/>
  <c r="AX220" i="1" s="1"/>
  <c r="AS222" i="1" l="1"/>
  <c r="AT221" i="1"/>
  <c r="AU221" i="1" s="1"/>
  <c r="AV221" i="1" s="1"/>
  <c r="AS223" i="1" l="1"/>
  <c r="AT223" i="1" s="1"/>
  <c r="AU223" i="1" s="1"/>
  <c r="AT222" i="1"/>
  <c r="AU222" i="1" s="1"/>
  <c r="AV222" i="1" s="1"/>
  <c r="AW221" i="1"/>
  <c r="AX221" i="1" s="1"/>
  <c r="AV223" i="1" l="1"/>
  <c r="AW222" i="1"/>
  <c r="AX222" i="1" s="1"/>
  <c r="AS224" i="1" l="1"/>
  <c r="AW223" i="1"/>
  <c r="AX223" i="1" s="1"/>
  <c r="AS225" i="1" l="1"/>
  <c r="AT224" i="1"/>
  <c r="AU224" i="1" s="1"/>
  <c r="AV224" i="1" s="1"/>
  <c r="AW224" i="1" l="1"/>
  <c r="AX224" i="1" s="1"/>
  <c r="AS226" i="1"/>
  <c r="AT225" i="1"/>
  <c r="AU225" i="1" s="1"/>
  <c r="AV225" i="1" s="1"/>
  <c r="AW225" i="1" l="1"/>
  <c r="AX225" i="1" s="1"/>
  <c r="AS227" i="1"/>
  <c r="AT226" i="1"/>
  <c r="AU226" i="1" s="1"/>
  <c r="AV226" i="1" s="1"/>
  <c r="AW226" i="1" l="1"/>
  <c r="AX226" i="1" s="1"/>
  <c r="AS228" i="1"/>
  <c r="AT227" i="1"/>
  <c r="AU227" i="1" s="1"/>
  <c r="AV227" i="1" s="1"/>
  <c r="AW227" i="1" l="1"/>
  <c r="AX227" i="1" s="1"/>
  <c r="AS229" i="1"/>
  <c r="AT229" i="1" s="1"/>
  <c r="AU229" i="1" s="1"/>
  <c r="AT228" i="1"/>
  <c r="AU228" i="1" s="1"/>
  <c r="AV228" i="1" s="1"/>
  <c r="AV229" i="1" l="1"/>
  <c r="AW228" i="1"/>
  <c r="AX228" i="1" s="1"/>
  <c r="AS230" i="1" l="1"/>
  <c r="AW229" i="1"/>
  <c r="AX229" i="1" s="1"/>
  <c r="AS231" i="1" l="1"/>
  <c r="AT231" i="1" s="1"/>
  <c r="AU231" i="1" s="1"/>
  <c r="AT230" i="1"/>
  <c r="AU230" i="1" s="1"/>
  <c r="AV230" i="1" s="1"/>
  <c r="AV231" i="1" l="1"/>
  <c r="AW230" i="1"/>
  <c r="AX230" i="1" s="1"/>
  <c r="AS232" i="1" l="1"/>
  <c r="AW231" i="1"/>
  <c r="AX231" i="1" s="1"/>
  <c r="AS233" i="1" l="1"/>
  <c r="AT232" i="1"/>
  <c r="AU232" i="1" s="1"/>
  <c r="AV232" i="1" s="1"/>
  <c r="AW232" i="1" l="1"/>
  <c r="AX232" i="1" s="1"/>
  <c r="AS234" i="1"/>
  <c r="AT233" i="1"/>
  <c r="AU233" i="1" s="1"/>
  <c r="AV233" i="1" s="1"/>
  <c r="AW233" i="1" l="1"/>
  <c r="AX233" i="1" s="1"/>
  <c r="AS235" i="1"/>
  <c r="AT235" i="1" s="1"/>
  <c r="AU235" i="1" s="1"/>
  <c r="AT234" i="1"/>
  <c r="AU234" i="1" s="1"/>
  <c r="AV234" i="1" s="1"/>
  <c r="AV235" i="1" l="1"/>
  <c r="AW234" i="1"/>
  <c r="AX234" i="1" s="1"/>
  <c r="AS236" i="1" l="1"/>
  <c r="AT236" i="1" s="1"/>
  <c r="AU236" i="1" s="1"/>
  <c r="AV236" i="1" s="1"/>
  <c r="AW235" i="1"/>
  <c r="AX235" i="1" s="1"/>
  <c r="AS237" i="1" l="1"/>
  <c r="AT237" i="1" s="1"/>
  <c r="AU237" i="1" s="1"/>
  <c r="AV237" i="1" s="1"/>
  <c r="AW236" i="1"/>
  <c r="AX236" i="1" s="1"/>
  <c r="AS238" i="1" l="1"/>
  <c r="AT238" i="1" s="1"/>
  <c r="AU238" i="1" s="1"/>
  <c r="AV238" i="1" s="1"/>
  <c r="AW237" i="1"/>
  <c r="AX237" i="1" s="1"/>
  <c r="AS239" i="1" l="1"/>
  <c r="AW238" i="1"/>
  <c r="AX238" i="1" s="1"/>
  <c r="AS240" i="1" l="1"/>
  <c r="AT239" i="1"/>
  <c r="AU239" i="1" s="1"/>
  <c r="AV239" i="1" s="1"/>
  <c r="AW239" i="1" l="1"/>
  <c r="AX239" i="1" s="1"/>
  <c r="AS241" i="1"/>
  <c r="AT240" i="1"/>
  <c r="AU240" i="1" s="1"/>
  <c r="AV240" i="1" s="1"/>
  <c r="AW240" i="1" l="1"/>
  <c r="AX240" i="1" s="1"/>
  <c r="AS242" i="1"/>
  <c r="AT241" i="1"/>
  <c r="AU241" i="1" s="1"/>
  <c r="AV241" i="1" s="1"/>
  <c r="AW241" i="1" l="1"/>
  <c r="AX241" i="1" s="1"/>
  <c r="AS243" i="1"/>
  <c r="AT242" i="1"/>
  <c r="AU242" i="1" s="1"/>
  <c r="AV242" i="1" s="1"/>
  <c r="AW242" i="1" l="1"/>
  <c r="AX242" i="1" s="1"/>
  <c r="AS244" i="1"/>
  <c r="AT244" i="1" s="1"/>
  <c r="AU244" i="1" s="1"/>
  <c r="AT243" i="1"/>
  <c r="AU243" i="1" s="1"/>
  <c r="AV243" i="1" s="1"/>
  <c r="AV244" i="1" l="1"/>
  <c r="AW243" i="1"/>
  <c r="AX243" i="1" s="1"/>
  <c r="AS245" i="1" l="1"/>
  <c r="AT245" i="1" s="1"/>
  <c r="AU245" i="1" s="1"/>
  <c r="AV245" i="1" s="1"/>
  <c r="AW244" i="1"/>
  <c r="AX244" i="1" s="1"/>
  <c r="AS246" i="1" l="1"/>
  <c r="AW245" i="1"/>
  <c r="AX245" i="1" s="1"/>
  <c r="AS247" i="1" l="1"/>
  <c r="AT246" i="1"/>
  <c r="AU246" i="1" s="1"/>
  <c r="AV246" i="1" s="1"/>
  <c r="AS248" i="1" l="1"/>
  <c r="AT247" i="1"/>
  <c r="AU247" i="1" s="1"/>
  <c r="AV247" i="1" s="1"/>
  <c r="AW246" i="1"/>
  <c r="AX246" i="1" s="1"/>
  <c r="AS249" i="1" l="1"/>
  <c r="AT248" i="1"/>
  <c r="AU248" i="1" s="1"/>
  <c r="AV248" i="1" s="1"/>
  <c r="AW247" i="1"/>
  <c r="AX247" i="1" s="1"/>
  <c r="AS250" i="1" l="1"/>
  <c r="AT250" i="1" s="1"/>
  <c r="AU250" i="1" s="1"/>
  <c r="AT249" i="1"/>
  <c r="AU249" i="1" s="1"/>
  <c r="AV249" i="1" s="1"/>
  <c r="AW248" i="1"/>
  <c r="AX248" i="1" s="1"/>
  <c r="AV250" i="1" l="1"/>
  <c r="AW249" i="1"/>
  <c r="AX249" i="1" s="1"/>
  <c r="AS251" i="1" l="1"/>
  <c r="AT251" i="1" s="1"/>
  <c r="AU251" i="1" s="1"/>
  <c r="AV251" i="1" s="1"/>
  <c r="AW250" i="1"/>
  <c r="AX250" i="1" s="1"/>
  <c r="AS252" i="1" l="1"/>
  <c r="AW251" i="1"/>
  <c r="AX251" i="1" s="1"/>
  <c r="AS253" i="1" l="1"/>
  <c r="AT253" i="1" s="1"/>
  <c r="AU253" i="1" s="1"/>
  <c r="AT252" i="1"/>
  <c r="AU252" i="1" s="1"/>
  <c r="AV252" i="1" s="1"/>
  <c r="AV253" i="1" l="1"/>
  <c r="AW252" i="1"/>
  <c r="AX252" i="1" s="1"/>
  <c r="AS254" i="1" l="1"/>
  <c r="AT254" i="1" s="1"/>
  <c r="AU254" i="1" s="1"/>
  <c r="AV254" i="1" s="1"/>
  <c r="AW253" i="1"/>
  <c r="AX253" i="1" s="1"/>
  <c r="AS255" i="1" l="1"/>
  <c r="AW254" i="1"/>
  <c r="AX254" i="1" s="1"/>
  <c r="AS256" i="1" l="1"/>
  <c r="AT255" i="1"/>
  <c r="AU255" i="1" s="1"/>
  <c r="AV255" i="1" s="1"/>
  <c r="AW255" i="1" l="1"/>
  <c r="AX255" i="1" s="1"/>
  <c r="AS257" i="1"/>
  <c r="AT256" i="1"/>
  <c r="AU256" i="1" s="1"/>
  <c r="AV256" i="1" s="1"/>
  <c r="AW256" i="1" l="1"/>
  <c r="AX256" i="1" s="1"/>
  <c r="AS258" i="1"/>
  <c r="AT257" i="1"/>
  <c r="AU257" i="1" s="1"/>
  <c r="AV257" i="1" s="1"/>
  <c r="AW257" i="1" l="1"/>
  <c r="AX257" i="1" s="1"/>
  <c r="AS259" i="1"/>
  <c r="AT258" i="1"/>
  <c r="AU258" i="1" s="1"/>
  <c r="AV258" i="1" s="1"/>
  <c r="AW258" i="1" l="1"/>
  <c r="AX258" i="1" s="1"/>
  <c r="AS260" i="1"/>
  <c r="AT259" i="1"/>
  <c r="AU259" i="1" s="1"/>
  <c r="AV259" i="1" s="1"/>
  <c r="AW259" i="1" l="1"/>
  <c r="AX259" i="1" s="1"/>
  <c r="AS261" i="1"/>
  <c r="AT261" i="1" s="1"/>
  <c r="AU261" i="1" s="1"/>
  <c r="AT260" i="1"/>
  <c r="AU260" i="1" s="1"/>
  <c r="AV260" i="1" s="1"/>
  <c r="AV261" i="1" l="1"/>
  <c r="AW260" i="1"/>
  <c r="AX260" i="1" s="1"/>
  <c r="AS262" i="1" l="1"/>
  <c r="AT262" i="1" s="1"/>
  <c r="AU262" i="1" s="1"/>
  <c r="AV262" i="1" s="1"/>
  <c r="AW261" i="1"/>
  <c r="AX261" i="1" s="1"/>
  <c r="AS263" i="1" l="1"/>
  <c r="AW262" i="1"/>
  <c r="AX262" i="1" s="1"/>
  <c r="AS264" i="1" l="1"/>
  <c r="AT263" i="1"/>
  <c r="AU263" i="1" s="1"/>
  <c r="AV263" i="1" s="1"/>
  <c r="AS265" i="1" l="1"/>
  <c r="AT264" i="1"/>
  <c r="AU264" i="1" s="1"/>
  <c r="AV264" i="1" s="1"/>
  <c r="AW263" i="1"/>
  <c r="AX263" i="1" s="1"/>
  <c r="AS266" i="1" l="1"/>
  <c r="AT265" i="1"/>
  <c r="AU265" i="1" s="1"/>
  <c r="AV265" i="1" s="1"/>
  <c r="AW264" i="1"/>
  <c r="AX264" i="1" s="1"/>
  <c r="AW265" i="1" l="1"/>
  <c r="AX265" i="1" s="1"/>
  <c r="AS267" i="1"/>
  <c r="AT266" i="1"/>
  <c r="AU266" i="1" s="1"/>
  <c r="AV266" i="1" s="1"/>
  <c r="AW266" i="1" l="1"/>
  <c r="AX266" i="1" s="1"/>
  <c r="AS268" i="1"/>
  <c r="AT267" i="1"/>
  <c r="AU267" i="1" s="1"/>
  <c r="AV267" i="1" s="1"/>
  <c r="AW267" i="1" l="1"/>
  <c r="AX267" i="1" s="1"/>
  <c r="AS269" i="1"/>
  <c r="AT268" i="1"/>
  <c r="AU268" i="1" s="1"/>
  <c r="AV268" i="1" s="1"/>
  <c r="AW268" i="1" l="1"/>
  <c r="AX268" i="1" s="1"/>
  <c r="AS270" i="1"/>
  <c r="AT269" i="1"/>
  <c r="AU269" i="1" s="1"/>
  <c r="AV269" i="1" s="1"/>
  <c r="AW269" i="1" l="1"/>
  <c r="AX269" i="1" s="1"/>
  <c r="AS271" i="1"/>
  <c r="AT270" i="1"/>
  <c r="AU270" i="1" s="1"/>
  <c r="AV270" i="1" s="1"/>
  <c r="AW270" i="1" l="1"/>
  <c r="AX270" i="1" s="1"/>
  <c r="AS272" i="1"/>
  <c r="AT271" i="1"/>
  <c r="AU271" i="1" s="1"/>
  <c r="AV271" i="1" s="1"/>
  <c r="AW271" i="1" l="1"/>
  <c r="AX271" i="1" s="1"/>
  <c r="AS273" i="1"/>
  <c r="AT272" i="1"/>
  <c r="AU272" i="1" s="1"/>
  <c r="AV272" i="1" s="1"/>
  <c r="AW272" i="1" l="1"/>
  <c r="AX272" i="1" s="1"/>
  <c r="AS274" i="1"/>
  <c r="AT273" i="1"/>
  <c r="AU273" i="1" s="1"/>
  <c r="AV273" i="1" s="1"/>
  <c r="AW273" i="1" l="1"/>
  <c r="AX273" i="1" s="1"/>
  <c r="AS275" i="1"/>
  <c r="AT274" i="1"/>
  <c r="AU274" i="1" s="1"/>
  <c r="AV274" i="1" s="1"/>
  <c r="AH5" i="11" l="1"/>
  <c r="AW274" i="1"/>
  <c r="AX274" i="1" s="1"/>
  <c r="AS276" i="1"/>
  <c r="AT275" i="1"/>
  <c r="AU275" i="1" s="1"/>
  <c r="AV275" i="1" s="1"/>
  <c r="AI5" i="11" l="1"/>
  <c r="AJ5" i="11" s="1"/>
  <c r="AW275" i="1"/>
  <c r="AX275" i="1" s="1"/>
  <c r="AS277" i="1"/>
  <c r="AT276" i="1"/>
  <c r="AU276" i="1" s="1"/>
  <c r="AV276" i="1" s="1"/>
  <c r="AP5" i="11" l="1"/>
  <c r="AO5" i="11"/>
  <c r="AN5" i="11"/>
  <c r="AQ5" i="11"/>
  <c r="AK5" i="11"/>
  <c r="AW276" i="1"/>
  <c r="AX276" i="1" s="1"/>
  <c r="AS278" i="1"/>
  <c r="AT277" i="1"/>
  <c r="AU277" i="1" s="1"/>
  <c r="AV277" i="1" s="1"/>
  <c r="AL5" i="11" l="1"/>
  <c r="AM5" i="11" s="1"/>
  <c r="AW277" i="1"/>
  <c r="AX277" i="1" s="1"/>
  <c r="AS279" i="1"/>
  <c r="AT278" i="1"/>
  <c r="AU278" i="1" s="1"/>
  <c r="AV278" i="1" s="1"/>
  <c r="AW278" i="1" l="1"/>
  <c r="AX278" i="1" s="1"/>
  <c r="AS280" i="1"/>
  <c r="AT279" i="1"/>
  <c r="AU279" i="1" s="1"/>
  <c r="AV279" i="1" s="1"/>
  <c r="AW279" i="1" l="1"/>
  <c r="AX279" i="1" s="1"/>
  <c r="AS281" i="1"/>
  <c r="AT280" i="1"/>
  <c r="AU280" i="1" s="1"/>
  <c r="AV280" i="1" s="1"/>
  <c r="AW280" i="1" l="1"/>
  <c r="AX280" i="1" s="1"/>
  <c r="AS282" i="1"/>
  <c r="AT281" i="1"/>
  <c r="AU281" i="1" s="1"/>
  <c r="AV281" i="1" s="1"/>
  <c r="AW281" i="1" l="1"/>
  <c r="AX281" i="1" s="1"/>
  <c r="AS283" i="1"/>
  <c r="AT282" i="1"/>
  <c r="AU282" i="1" s="1"/>
  <c r="AV282" i="1" s="1"/>
  <c r="AW282" i="1" l="1"/>
  <c r="AX282" i="1" s="1"/>
  <c r="AS284" i="1"/>
  <c r="AT283" i="1"/>
  <c r="AU283" i="1" s="1"/>
  <c r="AV283" i="1" s="1"/>
  <c r="AW283" i="1" l="1"/>
  <c r="AX283" i="1" s="1"/>
  <c r="AT284" i="1"/>
  <c r="AU284" i="1" s="1"/>
  <c r="AV284" i="1" s="1"/>
  <c r="AS285" i="1"/>
  <c r="AT285" i="1" s="1"/>
  <c r="AU285" i="1" s="1"/>
  <c r="AV285" i="1" l="1"/>
  <c r="AW284" i="1"/>
  <c r="AX284" i="1" s="1"/>
  <c r="AS286" i="1" l="1"/>
  <c r="AT286" i="1" s="1"/>
  <c r="AU286" i="1" s="1"/>
  <c r="AV286" i="1" s="1"/>
  <c r="AW285" i="1"/>
  <c r="AX285" i="1" s="1"/>
  <c r="AS287" i="1" l="1"/>
  <c r="AT287" i="1" s="1"/>
  <c r="AU287" i="1" s="1"/>
  <c r="AV287" i="1" s="1"/>
  <c r="AW286" i="1"/>
  <c r="AX286" i="1" s="1"/>
  <c r="AS288" i="1" l="1"/>
  <c r="AW287" i="1"/>
  <c r="AX287" i="1" s="1"/>
  <c r="AT288" i="1" l="1"/>
  <c r="AU288" i="1" s="1"/>
  <c r="AV288" i="1" s="1"/>
  <c r="AS289" i="1"/>
  <c r="AT289" i="1" s="1"/>
  <c r="AU289" i="1" s="1"/>
  <c r="AV289" i="1" l="1"/>
  <c r="AW288" i="1"/>
  <c r="AX288" i="1" s="1"/>
  <c r="AS290" i="1" l="1"/>
  <c r="AW289" i="1"/>
  <c r="AX289" i="1" s="1"/>
  <c r="AS291" i="1" l="1"/>
  <c r="AT290" i="1"/>
  <c r="AU290" i="1" s="1"/>
  <c r="AV290" i="1" s="1"/>
  <c r="AS292" i="1" l="1"/>
  <c r="AT291" i="1"/>
  <c r="AU291" i="1" s="1"/>
  <c r="AV291" i="1" s="1"/>
  <c r="AW290" i="1"/>
  <c r="AX290" i="1" s="1"/>
  <c r="AT292" i="1" l="1"/>
  <c r="AU292" i="1" s="1"/>
  <c r="AV292" i="1" s="1"/>
  <c r="AW292" i="1" s="1"/>
  <c r="AX292" i="1" s="1"/>
  <c r="AS293" i="1"/>
  <c r="AW291" i="1"/>
  <c r="AX291" i="1" s="1"/>
  <c r="AT293" i="1" l="1"/>
  <c r="AU293" i="1" s="1"/>
  <c r="AV293" i="1" s="1"/>
  <c r="AS294" i="1"/>
  <c r="AT294" i="1" l="1"/>
  <c r="AU294" i="1" s="1"/>
  <c r="AV294" i="1" s="1"/>
  <c r="AS295" i="1"/>
  <c r="AW293" i="1"/>
  <c r="AX293" i="1" s="1"/>
  <c r="AW294" i="1" l="1"/>
  <c r="AX294" i="1" s="1"/>
  <c r="AT295" i="1"/>
  <c r="AU295" i="1" s="1"/>
  <c r="AV295" i="1" s="1"/>
  <c r="AS296" i="1"/>
  <c r="AW295" i="1" l="1"/>
  <c r="AX295" i="1" s="1"/>
  <c r="AS297" i="1"/>
  <c r="AT296" i="1"/>
  <c r="AU296" i="1" s="1"/>
  <c r="AV296" i="1" s="1"/>
  <c r="AW296" i="1" l="1"/>
  <c r="AX296" i="1" s="1"/>
  <c r="AT297" i="1"/>
  <c r="AU297" i="1" s="1"/>
  <c r="AV297" i="1" s="1"/>
  <c r="AS298" i="1"/>
  <c r="AW297" i="1" l="1"/>
  <c r="AX297" i="1" s="1"/>
  <c r="AT298" i="1"/>
  <c r="AU298" i="1" s="1"/>
  <c r="AV298" i="1" s="1"/>
  <c r="AS299" i="1"/>
  <c r="AW298" i="1" l="1"/>
  <c r="AX298" i="1" s="1"/>
  <c r="AT299" i="1"/>
  <c r="AU299" i="1" s="1"/>
  <c r="AV299" i="1" s="1"/>
  <c r="AS300" i="1"/>
  <c r="AW299" i="1" l="1"/>
  <c r="AX299" i="1" s="1"/>
  <c r="AS301" i="1"/>
  <c r="AT300" i="1"/>
  <c r="AU300" i="1" s="1"/>
  <c r="AV300" i="1" s="1"/>
  <c r="AW300" i="1" l="1"/>
  <c r="AX300" i="1" s="1"/>
  <c r="AS302" i="1"/>
  <c r="AT301" i="1"/>
  <c r="AU301" i="1" s="1"/>
  <c r="AV301" i="1" s="1"/>
  <c r="AT302" i="1" l="1"/>
  <c r="AU302" i="1" s="1"/>
  <c r="AV302" i="1" s="1"/>
  <c r="AS303" i="1"/>
  <c r="AW301" i="1"/>
  <c r="AX301" i="1" s="1"/>
  <c r="AW302" i="1" l="1"/>
  <c r="AX302" i="1" s="1"/>
  <c r="AT303" i="1"/>
  <c r="AU303" i="1" s="1"/>
  <c r="AV303" i="1" s="1"/>
  <c r="AS304" i="1"/>
  <c r="AW303" i="1" l="1"/>
  <c r="AX303" i="1" s="1"/>
  <c r="AT304" i="1"/>
  <c r="AU304" i="1" s="1"/>
  <c r="AV304" i="1" s="1"/>
  <c r="AS305" i="1"/>
  <c r="AW304" i="1" l="1"/>
  <c r="AX304" i="1" s="1"/>
  <c r="AT305" i="1"/>
  <c r="AU305" i="1" s="1"/>
  <c r="AV305" i="1" s="1"/>
  <c r="AS306" i="1"/>
  <c r="AW305" i="1" l="1"/>
  <c r="AX305" i="1" s="1"/>
  <c r="AT306" i="1"/>
  <c r="AU306" i="1" s="1"/>
  <c r="AV306" i="1" s="1"/>
  <c r="AS307" i="1"/>
  <c r="AW306" i="1" l="1"/>
  <c r="AX306" i="1" s="1"/>
  <c r="AT307" i="1"/>
  <c r="AU307" i="1" s="1"/>
  <c r="AV307" i="1" s="1"/>
  <c r="AS308" i="1"/>
  <c r="AW307" i="1" l="1"/>
  <c r="AX307" i="1" s="1"/>
  <c r="AT308" i="1"/>
  <c r="AU308" i="1" s="1"/>
  <c r="AV308" i="1" s="1"/>
  <c r="AS309" i="1"/>
  <c r="AW308" i="1" l="1"/>
  <c r="AX308" i="1" s="1"/>
  <c r="AT309" i="1"/>
  <c r="AU309" i="1" s="1"/>
  <c r="AV309" i="1" s="1"/>
  <c r="AS310" i="1"/>
  <c r="AH6" i="11" l="1"/>
  <c r="AW309" i="1"/>
  <c r="AX309" i="1" s="1"/>
  <c r="AS311" i="1"/>
  <c r="AT310" i="1"/>
  <c r="AU310" i="1" s="1"/>
  <c r="AV310" i="1" s="1"/>
  <c r="AI6" i="11" l="1"/>
  <c r="AJ6" i="11" s="1"/>
  <c r="AT311" i="1"/>
  <c r="AU311" i="1" s="1"/>
  <c r="AV311" i="1" s="1"/>
  <c r="AS312" i="1"/>
  <c r="AT312" i="1" s="1"/>
  <c r="AU312" i="1" s="1"/>
  <c r="AW310" i="1"/>
  <c r="AX310" i="1" s="1"/>
  <c r="AQ6" i="11" l="1"/>
  <c r="AP6" i="11"/>
  <c r="AO6" i="11"/>
  <c r="AN6" i="11"/>
  <c r="AK6" i="11"/>
  <c r="AV312" i="1"/>
  <c r="AW312" i="1" s="1"/>
  <c r="AX312" i="1" s="1"/>
  <c r="AW311" i="1"/>
  <c r="AX311" i="1" s="1"/>
  <c r="AL6" i="11" l="1"/>
  <c r="AM6" i="11" s="1"/>
  <c r="AX316" i="1"/>
  <c r="AG5" i="9" l="1"/>
  <c r="AG6" i="9" s="1"/>
  <c r="AG7" i="9" s="1"/>
  <c r="AG8" i="9" s="1"/>
  <c r="AG9" i="9" s="1"/>
  <c r="AG10" i="9" s="1"/>
  <c r="AG11" i="9" s="1"/>
  <c r="AG12" i="9" s="1"/>
  <c r="AG13" i="9" s="1"/>
  <c r="AG14" i="9" s="1"/>
  <c r="AG15" i="9" s="1"/>
  <c r="AG16" i="9" s="1"/>
  <c r="AG17" i="9" s="1"/>
  <c r="AG18" i="9" s="1"/>
  <c r="AG19" i="9" s="1"/>
  <c r="AG20" i="9" s="1"/>
  <c r="AG21" i="9" s="1"/>
  <c r="AG22" i="9" s="1"/>
  <c r="AG23" i="9" s="1"/>
  <c r="AG24" i="9" s="1"/>
  <c r="AG25" i="9" s="1"/>
  <c r="AG26" i="9" s="1"/>
  <c r="AG27" i="9" s="1"/>
  <c r="AG28" i="9" s="1"/>
  <c r="AG29" i="9" s="1"/>
  <c r="AG30" i="9" s="1"/>
  <c r="AG31" i="9" s="1"/>
  <c r="AG32" i="9" s="1"/>
  <c r="AG33" i="9" s="1"/>
  <c r="AG34" i="9" s="1"/>
  <c r="AG35" i="9" s="1"/>
  <c r="AG36" i="9" s="1"/>
  <c r="AG37" i="9" s="1"/>
  <c r="AG38" i="9" s="1"/>
  <c r="AG39" i="9" s="1"/>
  <c r="AG40" i="9" s="1"/>
  <c r="AG41" i="9" s="1"/>
  <c r="AG42" i="9" s="1"/>
  <c r="AG43" i="9" s="1"/>
  <c r="AG44" i="9" s="1"/>
  <c r="AG45" i="9" s="1"/>
  <c r="AG46" i="9" s="1"/>
  <c r="AG47" i="9" s="1"/>
  <c r="AG48" i="9" s="1"/>
  <c r="AG49" i="9" s="1"/>
  <c r="AG50" i="9" s="1"/>
  <c r="AG51" i="9" s="1"/>
  <c r="AG52" i="9" s="1"/>
  <c r="AG53" i="9" s="1"/>
  <c r="AG54" i="9" s="1"/>
  <c r="AG55" i="9" s="1"/>
  <c r="AG56" i="9" s="1"/>
  <c r="AG57" i="9" s="1"/>
  <c r="AG58" i="9" s="1"/>
  <c r="AG59" i="9" s="1"/>
  <c r="AG60" i="9" s="1"/>
  <c r="AG61" i="9" s="1"/>
  <c r="AG62" i="9" s="1"/>
  <c r="AG63" i="9" s="1"/>
  <c r="AG64" i="9" s="1"/>
  <c r="AG65" i="9" s="1"/>
  <c r="AG66" i="9" s="1"/>
  <c r="AG67" i="9" s="1"/>
  <c r="AG68" i="9" s="1"/>
  <c r="AG69" i="9" s="1"/>
  <c r="AG70" i="9" s="1"/>
  <c r="AG71" i="9" s="1"/>
  <c r="AG72" i="9" s="1"/>
  <c r="AG73" i="9" s="1"/>
  <c r="AG74" i="9" s="1"/>
  <c r="AG75" i="9" s="1"/>
  <c r="AG76" i="9" s="1"/>
  <c r="AG77" i="9" s="1"/>
  <c r="AG78" i="9" s="1"/>
  <c r="AG79" i="9" s="1"/>
  <c r="AG80" i="9" s="1"/>
  <c r="AG81" i="9" s="1"/>
  <c r="AG82" i="9" s="1"/>
  <c r="AG83" i="9" s="1"/>
  <c r="AG84" i="9" s="1"/>
  <c r="AG85" i="9" s="1"/>
  <c r="AG86" i="9" s="1"/>
  <c r="AG87" i="9" s="1"/>
  <c r="AG88" i="9" s="1"/>
  <c r="AG89" i="9" s="1"/>
  <c r="AG90" i="9" s="1"/>
  <c r="AG91" i="9" s="1"/>
  <c r="AG92" i="9" s="1"/>
  <c r="AG93" i="9" s="1"/>
  <c r="AG94" i="9" s="1"/>
  <c r="AG95" i="9" s="1"/>
  <c r="AG96" i="9" s="1"/>
  <c r="AG97" i="9" s="1"/>
  <c r="AG98" i="9" s="1"/>
  <c r="AG99" i="9" s="1"/>
  <c r="AG100" i="9" s="1"/>
  <c r="AG101" i="9" s="1"/>
  <c r="AG102" i="9" s="1"/>
  <c r="AG103" i="9" s="1"/>
  <c r="AG104" i="9" s="1"/>
  <c r="AG105" i="9" s="1"/>
  <c r="AG106" i="9" s="1"/>
  <c r="AG107" i="9" s="1"/>
  <c r="AG108" i="9" s="1"/>
  <c r="AG109" i="9" s="1"/>
  <c r="AG110" i="9" s="1"/>
  <c r="AG111" i="9" s="1"/>
  <c r="AG112" i="9" s="1"/>
  <c r="AG113" i="9" s="1"/>
  <c r="AG114" i="9" s="1"/>
  <c r="AG115" i="9" s="1"/>
  <c r="AG116" i="9" s="1"/>
  <c r="AG117" i="9" s="1"/>
  <c r="AG118" i="9" s="1"/>
  <c r="AG119" i="9" s="1"/>
  <c r="AG120" i="9" s="1"/>
  <c r="AG121" i="9" s="1"/>
  <c r="AG122" i="9" s="1"/>
  <c r="AG123" i="9" s="1"/>
  <c r="AG124" i="9" s="1"/>
  <c r="AG125" i="9" s="1"/>
  <c r="AG126" i="9" s="1"/>
  <c r="AG127" i="9" s="1"/>
  <c r="AG128" i="9" s="1"/>
  <c r="AG129" i="9" s="1"/>
  <c r="AG130" i="9" s="1"/>
  <c r="AG131" i="9" s="1"/>
  <c r="AG132" i="9" s="1"/>
  <c r="AG133" i="9" s="1"/>
  <c r="AG134" i="9" s="1"/>
  <c r="AG135" i="9" s="1"/>
  <c r="AG136" i="9" s="1"/>
  <c r="AG137" i="9" s="1"/>
  <c r="AG138" i="9" s="1"/>
  <c r="AG139" i="9" s="1"/>
  <c r="AG140" i="9" s="1"/>
  <c r="AG141" i="9" s="1"/>
  <c r="AG142" i="9" s="1"/>
  <c r="AG143" i="9" s="1"/>
  <c r="AG144" i="9" s="1"/>
  <c r="AG145" i="9" s="1"/>
  <c r="AG146" i="9" s="1"/>
  <c r="AG147" i="9" s="1"/>
  <c r="AG148" i="9" s="1"/>
  <c r="AG149" i="9" s="1"/>
  <c r="AG150" i="9" s="1"/>
  <c r="AG151" i="9" s="1"/>
  <c r="AG152" i="9" s="1"/>
  <c r="AG153" i="9" s="1"/>
  <c r="AG154" i="9" s="1"/>
  <c r="AG155" i="9" s="1"/>
  <c r="AG156" i="9" s="1"/>
  <c r="AG157" i="9" s="1"/>
  <c r="AG158" i="9" s="1"/>
  <c r="AG159" i="9" s="1"/>
  <c r="AG160" i="9" s="1"/>
  <c r="AG161" i="9" s="1"/>
  <c r="AG162" i="9" s="1"/>
  <c r="AG163" i="9" s="1"/>
  <c r="AG164" i="9" s="1"/>
  <c r="AG165" i="9" s="1"/>
  <c r="AG166" i="9" s="1"/>
  <c r="AG167" i="9" s="1"/>
  <c r="AG168" i="9" s="1"/>
  <c r="AG169" i="9" s="1"/>
  <c r="AG170" i="9" s="1"/>
  <c r="AG171" i="9" s="1"/>
  <c r="AG172" i="9" s="1"/>
  <c r="AG173" i="9" s="1"/>
  <c r="AG174" i="9" s="1"/>
  <c r="AG175" i="9" s="1"/>
  <c r="AG176" i="9" s="1"/>
  <c r="AG177" i="9" s="1"/>
  <c r="AG178" i="9" s="1"/>
  <c r="AG179" i="9" s="1"/>
  <c r="AG180" i="9" s="1"/>
  <c r="AG181" i="9" s="1"/>
  <c r="AG182" i="9" s="1"/>
  <c r="AG183" i="9" s="1"/>
  <c r="AG184" i="9" s="1"/>
  <c r="AG185" i="9" s="1"/>
  <c r="AG186" i="9" s="1"/>
  <c r="AG187" i="9" s="1"/>
  <c r="AG188" i="9" s="1"/>
  <c r="AG189" i="9" s="1"/>
  <c r="AG190" i="9" s="1"/>
  <c r="AG191" i="9" s="1"/>
  <c r="AG192" i="9" s="1"/>
  <c r="AG193" i="9" s="1"/>
  <c r="AG194" i="9" s="1"/>
  <c r="AG195" i="9" s="1"/>
  <c r="AG196" i="9" s="1"/>
  <c r="AG197" i="9" s="1"/>
  <c r="AG198" i="9" s="1"/>
  <c r="AG199" i="9" s="1"/>
  <c r="AG200" i="9" s="1"/>
  <c r="AG201" i="9" s="1"/>
  <c r="AG202" i="9" s="1"/>
  <c r="AG203" i="9" s="1"/>
  <c r="AG204" i="9" s="1"/>
  <c r="AG205" i="9" s="1"/>
  <c r="AG206" i="9" s="1"/>
  <c r="AG207" i="9" s="1"/>
  <c r="AG208" i="9" s="1"/>
  <c r="AG209" i="9" s="1"/>
  <c r="AG210" i="9" s="1"/>
  <c r="AG211" i="9" s="1"/>
  <c r="AG212" i="9" s="1"/>
  <c r="AG213" i="9" s="1"/>
  <c r="AG214" i="9" s="1"/>
  <c r="AG215" i="9" s="1"/>
  <c r="AG216" i="9" s="1"/>
  <c r="AG217" i="9" s="1"/>
  <c r="AG218" i="9" s="1"/>
  <c r="AG219" i="9" s="1"/>
  <c r="AG220" i="9" s="1"/>
  <c r="AG221" i="9" s="1"/>
  <c r="AG222" i="9" s="1"/>
  <c r="AG223" i="9" s="1"/>
  <c r="AG224" i="9" s="1"/>
  <c r="AG225" i="9" s="1"/>
  <c r="AG226" i="9" s="1"/>
  <c r="AG227" i="9" s="1"/>
  <c r="AG228" i="9" s="1"/>
  <c r="AG229" i="9" s="1"/>
  <c r="AG230" i="9" s="1"/>
  <c r="AG231" i="9" s="1"/>
  <c r="AG232" i="9" s="1"/>
  <c r="AG233" i="9" s="1"/>
  <c r="AG234" i="9" s="1"/>
  <c r="AG235" i="9" s="1"/>
  <c r="AG236" i="9" s="1"/>
  <c r="AG237" i="9" s="1"/>
  <c r="AG238" i="9" s="1"/>
  <c r="AG239" i="9" s="1"/>
  <c r="AG240" i="9" s="1"/>
  <c r="AG241" i="9" s="1"/>
  <c r="AG242" i="9" s="1"/>
  <c r="AG243" i="9" s="1"/>
  <c r="AG244" i="9" s="1"/>
  <c r="AG245" i="9" s="1"/>
  <c r="AG246" i="9" s="1"/>
  <c r="AG247" i="9" s="1"/>
  <c r="AG248" i="9" s="1"/>
  <c r="AG249" i="9" s="1"/>
  <c r="AG250" i="9" s="1"/>
  <c r="AG251" i="9" s="1"/>
  <c r="AG252" i="9" s="1"/>
  <c r="AG253" i="9" s="1"/>
  <c r="AG254" i="9" s="1"/>
  <c r="AG255" i="9" s="1"/>
  <c r="AG256" i="9" s="1"/>
  <c r="AG257" i="9" s="1"/>
  <c r="AG258" i="9" s="1"/>
  <c r="AG259" i="9" s="1"/>
  <c r="AG260" i="9" s="1"/>
  <c r="AG261" i="9" s="1"/>
  <c r="AG262" i="9" s="1"/>
  <c r="AG263" i="9" s="1"/>
  <c r="AG264" i="9" s="1"/>
  <c r="AG265" i="9" s="1"/>
  <c r="AG266" i="9" s="1"/>
  <c r="AG267" i="9" s="1"/>
  <c r="AG268" i="9" s="1"/>
  <c r="AG269" i="9" s="1"/>
  <c r="AG270" i="9" s="1"/>
  <c r="AG271" i="9" s="1"/>
  <c r="AG272" i="9" s="1"/>
  <c r="AG273" i="9" s="1"/>
  <c r="AG274" i="9" s="1"/>
  <c r="AG275" i="9" s="1"/>
  <c r="AG276" i="9" s="1"/>
  <c r="AG277" i="9" s="1"/>
  <c r="AG278" i="9" s="1"/>
  <c r="AG279" i="9" s="1"/>
  <c r="AG280" i="9" s="1"/>
  <c r="AG281" i="9" s="1"/>
  <c r="AG282" i="9" s="1"/>
  <c r="AG283" i="9" s="1"/>
  <c r="AG284" i="9" s="1"/>
  <c r="AG285" i="9" s="1"/>
  <c r="AG286" i="9" s="1"/>
  <c r="AG287" i="9" s="1"/>
  <c r="AG288" i="9" s="1"/>
  <c r="AG289" i="9" s="1"/>
  <c r="AG290" i="9" s="1"/>
  <c r="AG291" i="9" s="1"/>
  <c r="AG292" i="9" s="1"/>
  <c r="AG293" i="9" s="1"/>
  <c r="AG294" i="9" s="1"/>
  <c r="AG295" i="9" s="1"/>
  <c r="AG296" i="9" s="1"/>
  <c r="AG297" i="9" s="1"/>
  <c r="AG298" i="9" s="1"/>
  <c r="AG299" i="9" s="1"/>
  <c r="AG300" i="9" s="1"/>
  <c r="AG301" i="9" s="1"/>
  <c r="AG302" i="9" s="1"/>
  <c r="AG303" i="9" s="1"/>
  <c r="AG304" i="9" s="1"/>
  <c r="AG305" i="9" s="1"/>
  <c r="AG306" i="9" s="1"/>
  <c r="AG307" i="9" s="1"/>
  <c r="AG308" i="9" s="1"/>
  <c r="AG309" i="9" s="1"/>
  <c r="AG310" i="9" s="1"/>
  <c r="AG311" i="9" s="1"/>
  <c r="AG312" i="9" s="1"/>
  <c r="AG313" i="9" s="1"/>
  <c r="AG314" i="9" s="1"/>
  <c r="AG315" i="9" s="1"/>
  <c r="AG316" i="9" s="1"/>
  <c r="AG317" i="9" s="1"/>
  <c r="AG318" i="9" s="1"/>
  <c r="AG319" i="9" s="1"/>
  <c r="AG320" i="9" s="1"/>
  <c r="AG321" i="9" s="1"/>
  <c r="AG322" i="9" s="1"/>
  <c r="AM5" i="9"/>
  <c r="AM6" i="9" s="1"/>
  <c r="AM7" i="9" s="1"/>
  <c r="AM8" i="9" s="1"/>
  <c r="AM9" i="9" s="1"/>
  <c r="AM10" i="9" s="1"/>
  <c r="AM11" i="9" s="1"/>
  <c r="AM12" i="9" s="1"/>
  <c r="AM13" i="9" s="1"/>
  <c r="AM14" i="9" s="1"/>
  <c r="AM15" i="9" s="1"/>
  <c r="AM16" i="9" s="1"/>
  <c r="AM17" i="9" s="1"/>
  <c r="AM18" i="9" s="1"/>
  <c r="AM19" i="9" s="1"/>
  <c r="AM20" i="9" s="1"/>
  <c r="AM21" i="9" s="1"/>
  <c r="AM22" i="9" s="1"/>
  <c r="AM23" i="9" s="1"/>
  <c r="AM24" i="9" s="1"/>
  <c r="AM25" i="9" s="1"/>
  <c r="AM26" i="9" s="1"/>
  <c r="AM27" i="9" s="1"/>
  <c r="AM28" i="9" s="1"/>
  <c r="AM29" i="9" s="1"/>
  <c r="AM30" i="9" s="1"/>
  <c r="AM31" i="9" s="1"/>
  <c r="AM32" i="9" s="1"/>
  <c r="AM33" i="9" s="1"/>
  <c r="AM34" i="9" s="1"/>
  <c r="AM35" i="9" s="1"/>
  <c r="AM36" i="9" s="1"/>
  <c r="AM37" i="9" s="1"/>
  <c r="AM38" i="9" s="1"/>
  <c r="AM39" i="9" s="1"/>
  <c r="AM40" i="9" s="1"/>
  <c r="AM41" i="9" s="1"/>
  <c r="AM42" i="9" s="1"/>
  <c r="AM43" i="9" s="1"/>
  <c r="AM44" i="9" s="1"/>
  <c r="AM45" i="9" s="1"/>
  <c r="AM46" i="9" s="1"/>
  <c r="AM47" i="9" s="1"/>
  <c r="AM48" i="9" s="1"/>
  <c r="AM49" i="9" s="1"/>
  <c r="AM50" i="9" s="1"/>
  <c r="AM51" i="9" s="1"/>
  <c r="AM52" i="9" s="1"/>
  <c r="AM53" i="9" s="1"/>
  <c r="AM54" i="9" s="1"/>
  <c r="AM55" i="9" s="1"/>
  <c r="AM56" i="9" s="1"/>
  <c r="AM57" i="9" s="1"/>
  <c r="AM58" i="9" s="1"/>
  <c r="AM59" i="9" s="1"/>
  <c r="AM60" i="9" s="1"/>
  <c r="AM61" i="9" s="1"/>
  <c r="AM62" i="9" s="1"/>
  <c r="AM63" i="9" s="1"/>
  <c r="AM64" i="9" s="1"/>
  <c r="AM65" i="9" s="1"/>
  <c r="AM66" i="9" s="1"/>
  <c r="AM67" i="9" s="1"/>
  <c r="AM68" i="9" s="1"/>
  <c r="AM69" i="9" s="1"/>
  <c r="AM70" i="9" s="1"/>
  <c r="AM71" i="9" s="1"/>
  <c r="AM72" i="9" s="1"/>
  <c r="AM73" i="9" s="1"/>
  <c r="AM74" i="9" s="1"/>
  <c r="AM75" i="9" s="1"/>
  <c r="AM76" i="9" s="1"/>
  <c r="AM77" i="9" s="1"/>
  <c r="AM78" i="9" s="1"/>
  <c r="AM79" i="9" s="1"/>
  <c r="AM80" i="9" s="1"/>
  <c r="AM81" i="9" s="1"/>
  <c r="AM82" i="9" s="1"/>
  <c r="AM83" i="9" s="1"/>
  <c r="AM84" i="9" s="1"/>
  <c r="AM85" i="9" s="1"/>
  <c r="AM86" i="9" s="1"/>
  <c r="AM87" i="9" s="1"/>
  <c r="AM88" i="9" s="1"/>
  <c r="AM89" i="9" s="1"/>
  <c r="AM90" i="9" s="1"/>
  <c r="AM91" i="9" s="1"/>
  <c r="AM92" i="9" s="1"/>
  <c r="AM93" i="9" s="1"/>
  <c r="AM94" i="9" s="1"/>
  <c r="AM95" i="9" s="1"/>
  <c r="AM96" i="9" s="1"/>
  <c r="AM97" i="9" s="1"/>
  <c r="AM98" i="9" s="1"/>
  <c r="AM99" i="9" s="1"/>
  <c r="AM100" i="9" s="1"/>
  <c r="AM101" i="9" s="1"/>
  <c r="AM102" i="9" s="1"/>
  <c r="AM103" i="9" s="1"/>
  <c r="AM104" i="9" s="1"/>
  <c r="AM105" i="9" s="1"/>
  <c r="AM106" i="9" s="1"/>
  <c r="AM107" i="9" s="1"/>
  <c r="AM108" i="9" s="1"/>
  <c r="AM109" i="9" s="1"/>
  <c r="AM110" i="9" s="1"/>
  <c r="AM111" i="9" s="1"/>
  <c r="AM112" i="9" s="1"/>
  <c r="AM113" i="9" s="1"/>
  <c r="AM114" i="9" s="1"/>
  <c r="AM115" i="9" s="1"/>
  <c r="AM116" i="9" s="1"/>
  <c r="AM117" i="9" s="1"/>
  <c r="AM118" i="9" s="1"/>
  <c r="AM119" i="9" s="1"/>
  <c r="AM120" i="9" s="1"/>
  <c r="AM121" i="9" s="1"/>
  <c r="AM122" i="9" s="1"/>
  <c r="AM123" i="9" s="1"/>
  <c r="AM124" i="9" s="1"/>
  <c r="AM125" i="9" s="1"/>
  <c r="AM126" i="9" s="1"/>
  <c r="AM127" i="9" s="1"/>
  <c r="AM128" i="9" s="1"/>
  <c r="AM129" i="9" s="1"/>
  <c r="AM130" i="9" s="1"/>
  <c r="AM131" i="9" s="1"/>
  <c r="AM132" i="9" s="1"/>
  <c r="AM133" i="9" s="1"/>
  <c r="AM134" i="9" s="1"/>
  <c r="AM135" i="9" s="1"/>
  <c r="AM136" i="9" s="1"/>
  <c r="AM137" i="9" s="1"/>
  <c r="AM138" i="9" s="1"/>
  <c r="AM139" i="9" s="1"/>
  <c r="AM140" i="9" s="1"/>
  <c r="AM141" i="9" s="1"/>
  <c r="AM142" i="9" s="1"/>
  <c r="AM143" i="9" s="1"/>
  <c r="AM144" i="9" s="1"/>
  <c r="AM145" i="9" s="1"/>
  <c r="AM146" i="9" s="1"/>
  <c r="AM147" i="9" s="1"/>
  <c r="AM148" i="9" s="1"/>
  <c r="AM149" i="9" s="1"/>
  <c r="AM150" i="9" s="1"/>
  <c r="AM151" i="9" s="1"/>
  <c r="AM152" i="9" s="1"/>
  <c r="AM153" i="9" s="1"/>
  <c r="AM154" i="9" s="1"/>
  <c r="AM155" i="9" s="1"/>
  <c r="AM156" i="9" s="1"/>
  <c r="AM157" i="9" s="1"/>
  <c r="AM158" i="9" s="1"/>
  <c r="AM159" i="9" s="1"/>
  <c r="AM160" i="9" s="1"/>
  <c r="AM161" i="9" s="1"/>
  <c r="AM162" i="9" s="1"/>
  <c r="AM163" i="9" s="1"/>
  <c r="AM164" i="9" s="1"/>
  <c r="AM165" i="9" s="1"/>
  <c r="AM166" i="9" s="1"/>
  <c r="AM167" i="9" s="1"/>
  <c r="AM168" i="9" s="1"/>
  <c r="AM169" i="9" s="1"/>
  <c r="AM170" i="9" s="1"/>
  <c r="AM171" i="9" s="1"/>
  <c r="AM172" i="9" s="1"/>
  <c r="AM173" i="9" s="1"/>
  <c r="AM174" i="9" s="1"/>
  <c r="AM175" i="9" s="1"/>
  <c r="AM176" i="9" s="1"/>
  <c r="AM177" i="9" s="1"/>
  <c r="AM178" i="9" s="1"/>
  <c r="AM179" i="9" s="1"/>
  <c r="AM180" i="9" s="1"/>
  <c r="AM181" i="9" s="1"/>
  <c r="AM182" i="9" s="1"/>
  <c r="AM183" i="9" s="1"/>
  <c r="AM184" i="9" s="1"/>
  <c r="AM185" i="9" s="1"/>
  <c r="AM186" i="9" s="1"/>
  <c r="AM187" i="9" s="1"/>
  <c r="AM188" i="9" s="1"/>
  <c r="AM189" i="9" s="1"/>
  <c r="AM190" i="9" s="1"/>
  <c r="AM191" i="9" s="1"/>
  <c r="AM192" i="9" s="1"/>
  <c r="AM193" i="9" s="1"/>
  <c r="AM194" i="9" s="1"/>
  <c r="AM195" i="9" s="1"/>
  <c r="AM196" i="9" s="1"/>
  <c r="AM197" i="9" s="1"/>
  <c r="AM198" i="9" s="1"/>
  <c r="AM199" i="9" s="1"/>
  <c r="AM200" i="9" s="1"/>
  <c r="AM201" i="9" s="1"/>
  <c r="AM202" i="9" s="1"/>
  <c r="AM203" i="9" s="1"/>
  <c r="AM204" i="9" s="1"/>
  <c r="AM205" i="9" s="1"/>
  <c r="AM206" i="9" s="1"/>
  <c r="AM207" i="9" s="1"/>
  <c r="AM208" i="9" s="1"/>
  <c r="AM209" i="9" s="1"/>
  <c r="AM210" i="9" s="1"/>
  <c r="AM211" i="9" s="1"/>
  <c r="AM212" i="9" s="1"/>
  <c r="AM213" i="9" s="1"/>
  <c r="AM214" i="9" s="1"/>
  <c r="AM215" i="9" s="1"/>
  <c r="AM216" i="9" s="1"/>
  <c r="AM217" i="9" s="1"/>
  <c r="AM218" i="9" s="1"/>
  <c r="AM219" i="9" s="1"/>
  <c r="AM220" i="9" s="1"/>
  <c r="AM221" i="9" s="1"/>
  <c r="AM222" i="9" s="1"/>
  <c r="AM223" i="9" s="1"/>
  <c r="AM224" i="9" s="1"/>
  <c r="AM225" i="9" s="1"/>
  <c r="AM226" i="9" s="1"/>
  <c r="AM227" i="9" s="1"/>
  <c r="AM228" i="9" s="1"/>
  <c r="AM229" i="9" s="1"/>
  <c r="AM230" i="9" s="1"/>
  <c r="AM231" i="9" s="1"/>
  <c r="AM232" i="9" s="1"/>
  <c r="AM233" i="9" s="1"/>
  <c r="AM234" i="9" s="1"/>
  <c r="AM235" i="9" s="1"/>
  <c r="AM236" i="9" s="1"/>
  <c r="AM237" i="9" s="1"/>
  <c r="AM238" i="9" s="1"/>
  <c r="AM239" i="9" s="1"/>
  <c r="AM240" i="9" s="1"/>
  <c r="AM241" i="9" s="1"/>
  <c r="AM242" i="9" s="1"/>
  <c r="AM243" i="9" s="1"/>
  <c r="AM244" i="9" s="1"/>
  <c r="AM245" i="9" s="1"/>
  <c r="AM246" i="9" s="1"/>
  <c r="AM247" i="9" s="1"/>
  <c r="AM248" i="9" s="1"/>
  <c r="AM249" i="9" s="1"/>
  <c r="AM250" i="9" s="1"/>
  <c r="AM251" i="9" s="1"/>
  <c r="AM252" i="9" s="1"/>
  <c r="AM253" i="9" s="1"/>
  <c r="AM254" i="9" s="1"/>
  <c r="AM255" i="9" s="1"/>
  <c r="AM256" i="9" s="1"/>
  <c r="AM257" i="9" s="1"/>
  <c r="AM258" i="9" s="1"/>
  <c r="AM259" i="9" s="1"/>
  <c r="AM260" i="9" s="1"/>
  <c r="AM261" i="9" s="1"/>
  <c r="AM262" i="9" s="1"/>
  <c r="AM263" i="9" s="1"/>
  <c r="AM264" i="9" s="1"/>
  <c r="AM265" i="9" s="1"/>
  <c r="AM266" i="9" s="1"/>
  <c r="AM267" i="9" s="1"/>
  <c r="AM268" i="9" s="1"/>
  <c r="AM269" i="9" s="1"/>
  <c r="AM270" i="9" s="1"/>
  <c r="AM271" i="9" s="1"/>
  <c r="AM272" i="9" s="1"/>
  <c r="AM273" i="9" s="1"/>
  <c r="AM274" i="9" s="1"/>
  <c r="AM275" i="9" s="1"/>
  <c r="AM276" i="9" s="1"/>
  <c r="AM277" i="9" s="1"/>
  <c r="AM278" i="9" s="1"/>
  <c r="AM279" i="9" s="1"/>
  <c r="AM280" i="9" s="1"/>
  <c r="AM281" i="9" s="1"/>
  <c r="AM282" i="9" s="1"/>
  <c r="AM283" i="9" s="1"/>
  <c r="AM284" i="9" s="1"/>
  <c r="AM285" i="9" s="1"/>
  <c r="AM286" i="9" s="1"/>
  <c r="AM287" i="9" s="1"/>
  <c r="AM288" i="9" s="1"/>
  <c r="AM289" i="9" s="1"/>
  <c r="AM290" i="9" s="1"/>
  <c r="AM291" i="9" s="1"/>
  <c r="AM292" i="9" s="1"/>
  <c r="AM293" i="9" s="1"/>
  <c r="AM294" i="9" s="1"/>
  <c r="AM295" i="9" s="1"/>
  <c r="AM296" i="9" s="1"/>
  <c r="AM297" i="9" s="1"/>
  <c r="AM298" i="9" s="1"/>
  <c r="AM299" i="9" s="1"/>
  <c r="AM300" i="9" s="1"/>
  <c r="AM301" i="9" s="1"/>
  <c r="AM302" i="9" s="1"/>
  <c r="AM303" i="9" s="1"/>
  <c r="AM304" i="9" s="1"/>
  <c r="AM305" i="9" s="1"/>
  <c r="AM306" i="9" s="1"/>
  <c r="AS5" i="9"/>
  <c r="AT5" i="9" s="1"/>
  <c r="AU5" i="9" s="1"/>
  <c r="AM307" i="9" l="1"/>
  <c r="AM308" i="9" s="1"/>
  <c r="AM309" i="9" s="1"/>
  <c r="AM310" i="9" s="1"/>
  <c r="AM311" i="9" s="1"/>
  <c r="AM312" i="9" s="1"/>
  <c r="AN307" i="9"/>
  <c r="AO307" i="9" s="1"/>
  <c r="AN306" i="9"/>
  <c r="AO306" i="9" s="1"/>
  <c r="AN308" i="9"/>
  <c r="AO308" i="9" s="1"/>
  <c r="AN309" i="9"/>
  <c r="AO309" i="9" s="1"/>
  <c r="AN310" i="9"/>
  <c r="AO310" i="9" s="1"/>
  <c r="AN311" i="9"/>
  <c r="AO311" i="9" s="1"/>
  <c r="AN312" i="9"/>
  <c r="AV5" i="9"/>
  <c r="AW5" i="9" s="1"/>
  <c r="AS6" i="9"/>
  <c r="AT6" i="9" s="1"/>
  <c r="AM313" i="9" l="1"/>
  <c r="AO312" i="9"/>
  <c r="AU6" i="9"/>
  <c r="AM314" i="9" l="1"/>
  <c r="AM315" i="9" s="1"/>
  <c r="AM316" i="9" s="1"/>
  <c r="AN313" i="9"/>
  <c r="AO313" i="9" s="1"/>
  <c r="AN314" i="9"/>
  <c r="AO314" i="9" s="1"/>
  <c r="AN315" i="9"/>
  <c r="AO315" i="9" s="1"/>
  <c r="AN316" i="9"/>
  <c r="AV6" i="9"/>
  <c r="AW6" i="9" s="1"/>
  <c r="AS7" i="9"/>
  <c r="AM317" i="9" l="1"/>
  <c r="AO316" i="9"/>
  <c r="AT7" i="9"/>
  <c r="AU7" i="9" s="1"/>
  <c r="AM318" i="9" l="1"/>
  <c r="AN318" i="9"/>
  <c r="AN317" i="9"/>
  <c r="AO317" i="9" s="1"/>
  <c r="AS8" i="9"/>
  <c r="AV7" i="9"/>
  <c r="AW7" i="9" s="1"/>
  <c r="AM319" i="9" l="1"/>
  <c r="AO318" i="9"/>
  <c r="AT8" i="9"/>
  <c r="AU8" i="9" s="1"/>
  <c r="AM320" i="9" l="1"/>
  <c r="AM321" i="9" s="1"/>
  <c r="AM322" i="9" s="1"/>
  <c r="AN322" i="9" s="1"/>
  <c r="AO322" i="9" s="1"/>
  <c r="AO328" i="9" s="1"/>
  <c r="AN320" i="9"/>
  <c r="AO320" i="9" s="1"/>
  <c r="AN321" i="9"/>
  <c r="AO321" i="9" s="1"/>
  <c r="AN319" i="9"/>
  <c r="AO319" i="9" s="1"/>
  <c r="AR9" i="9"/>
  <c r="AR10" i="9" s="1"/>
  <c r="AV8" i="9"/>
  <c r="AW8" i="9" s="1"/>
  <c r="AS9" i="9" l="1"/>
  <c r="AT9" i="9" s="1"/>
  <c r="AU9" i="9" s="1"/>
  <c r="AV9" i="9" s="1"/>
  <c r="AW9" i="9" s="1"/>
  <c r="AS10" i="9"/>
  <c r="AT10" i="9" s="1"/>
  <c r="AU10" i="9" l="1"/>
  <c r="AR11" i="9" s="1"/>
  <c r="AR12" i="9" s="1"/>
  <c r="AR13" i="9" s="1"/>
  <c r="AR14" i="9" s="1"/>
  <c r="AR15" i="9" s="1"/>
  <c r="AR16" i="9" s="1"/>
  <c r="AR17" i="9" s="1"/>
  <c r="AS11" i="9" l="1"/>
  <c r="AT11" i="9" s="1"/>
  <c r="AU11" i="9" s="1"/>
  <c r="AV10" i="9"/>
  <c r="AW10" i="9" s="1"/>
  <c r="AS12" i="9" l="1"/>
  <c r="AT12" i="9" s="1"/>
  <c r="AV11" i="9"/>
  <c r="AW11" i="9" s="1"/>
  <c r="AU12" i="9" l="1"/>
  <c r="AS13" i="9" l="1"/>
  <c r="AT13" i="9" s="1"/>
  <c r="AV12" i="9"/>
  <c r="AW12" i="9" s="1"/>
  <c r="AU13" i="9" l="1"/>
  <c r="AS14" i="9" l="1"/>
  <c r="AT14" i="9" s="1"/>
  <c r="AV13" i="9"/>
  <c r="AW13" i="9" s="1"/>
  <c r="AU14" i="9" l="1"/>
  <c r="AS15" i="9" l="1"/>
  <c r="AT15" i="9" s="1"/>
  <c r="AV14" i="9"/>
  <c r="AW14" i="9" s="1"/>
  <c r="AU15" i="9" l="1"/>
  <c r="AS16" i="9" l="1"/>
  <c r="AT16" i="9" s="1"/>
  <c r="AV15" i="9"/>
  <c r="AW15" i="9" s="1"/>
  <c r="AU16" i="9" l="1"/>
  <c r="AS17" i="9" l="1"/>
  <c r="AT17" i="9" s="1"/>
  <c r="AV16" i="9"/>
  <c r="AW16" i="9" s="1"/>
  <c r="AU17" i="9" l="1"/>
  <c r="AR18" i="9" s="1"/>
  <c r="AR19" i="9" s="1"/>
  <c r="AR20" i="9" s="1"/>
  <c r="AR21" i="9" s="1"/>
  <c r="AS18" i="9" l="1"/>
  <c r="AT18" i="9" s="1"/>
  <c r="AV17" i="9"/>
  <c r="AW17" i="9" s="1"/>
  <c r="AU18" i="9" l="1"/>
  <c r="AS19" i="9" l="1"/>
  <c r="AT19" i="9" s="1"/>
  <c r="AV18" i="9"/>
  <c r="AW18" i="9" s="1"/>
  <c r="AU19" i="9" l="1"/>
  <c r="AS20" i="9" l="1"/>
  <c r="AT20" i="9" s="1"/>
  <c r="AV19" i="9"/>
  <c r="AW19" i="9" s="1"/>
  <c r="AU20" i="9" l="1"/>
  <c r="AS21" i="9" l="1"/>
  <c r="AT21" i="9" s="1"/>
  <c r="AV20" i="9"/>
  <c r="AW20" i="9" s="1"/>
  <c r="AU21" i="9" l="1"/>
  <c r="AR22" i="9" s="1"/>
  <c r="AS22" i="9" l="1"/>
  <c r="AT22" i="9" s="1"/>
  <c r="AV21" i="9"/>
  <c r="AW21" i="9" s="1"/>
  <c r="AU22" i="9" l="1"/>
  <c r="AR23" i="9" s="1"/>
  <c r="AR24" i="9" s="1"/>
  <c r="AR25" i="9" s="1"/>
  <c r="AR26" i="9" s="1"/>
  <c r="AR27" i="9" s="1"/>
  <c r="AS23" i="9" l="1"/>
  <c r="AT23" i="9" s="1"/>
  <c r="AV22" i="9"/>
  <c r="AW22" i="9" s="1"/>
  <c r="AU23" i="9" l="1"/>
  <c r="AS24" i="9" l="1"/>
  <c r="AT24" i="9" s="1"/>
  <c r="AV23" i="9"/>
  <c r="AW23" i="9" s="1"/>
  <c r="AU24" i="9" l="1"/>
  <c r="AS25" i="9" l="1"/>
  <c r="AT25" i="9" s="1"/>
  <c r="AV24" i="9"/>
  <c r="AW24" i="9" s="1"/>
  <c r="AU25" i="9" l="1"/>
  <c r="AS26" i="9" l="1"/>
  <c r="AT26" i="9" s="1"/>
  <c r="AV25" i="9"/>
  <c r="AW25" i="9" s="1"/>
  <c r="AU26" i="9" l="1"/>
  <c r="AS27" i="9" l="1"/>
  <c r="AT27" i="9" s="1"/>
  <c r="AV26" i="9"/>
  <c r="AW26" i="9" s="1"/>
  <c r="AU27" i="9" l="1"/>
  <c r="AR28" i="9" s="1"/>
  <c r="AR29" i="9" s="1"/>
  <c r="AR30" i="9" s="1"/>
  <c r="AS28" i="9" l="1"/>
  <c r="AT28" i="9" s="1"/>
  <c r="AV27" i="9"/>
  <c r="AW27" i="9" s="1"/>
  <c r="AU28" i="9" l="1"/>
  <c r="AS29" i="9" l="1"/>
  <c r="AT29" i="9" s="1"/>
  <c r="AV28" i="9"/>
  <c r="AW28" i="9" s="1"/>
  <c r="AU29" i="9" l="1"/>
  <c r="AS30" i="9" l="1"/>
  <c r="AT30" i="9" s="1"/>
  <c r="AV29" i="9"/>
  <c r="AW29" i="9" s="1"/>
  <c r="AU30" i="9" l="1"/>
  <c r="AR31" i="9" s="1"/>
  <c r="AR32" i="9" s="1"/>
  <c r="AR33" i="9" s="1"/>
  <c r="AS31" i="9" l="1"/>
  <c r="AT31" i="9" s="1"/>
  <c r="AV30" i="9"/>
  <c r="AW30" i="9" s="1"/>
  <c r="AU31" i="9" l="1"/>
  <c r="AS32" i="9" l="1"/>
  <c r="AT32" i="9" s="1"/>
  <c r="AV31" i="9"/>
  <c r="AW31" i="9" s="1"/>
  <c r="AU32" i="9" l="1"/>
  <c r="AS33" i="9" l="1"/>
  <c r="AT33" i="9" s="1"/>
  <c r="AV32" i="9"/>
  <c r="AW32" i="9" s="1"/>
  <c r="AU33" i="9" l="1"/>
  <c r="AR34" i="9" s="1"/>
  <c r="AR35" i="9" s="1"/>
  <c r="AR36" i="9" s="1"/>
  <c r="AR37" i="9" s="1"/>
  <c r="AH7" i="11" l="1"/>
  <c r="AS34" i="9"/>
  <c r="AT34" i="9" s="1"/>
  <c r="AV33" i="9"/>
  <c r="AW33" i="9" s="1"/>
  <c r="AI7" i="11" l="1"/>
  <c r="AJ7" i="11" s="1"/>
  <c r="AU34" i="9"/>
  <c r="AQ7" i="11" l="1"/>
  <c r="AP7" i="11"/>
  <c r="AO7" i="11"/>
  <c r="AN7" i="11"/>
  <c r="AK7" i="11"/>
  <c r="AS35" i="9"/>
  <c r="AT35" i="9" s="1"/>
  <c r="AV34" i="9"/>
  <c r="AW34" i="9" s="1"/>
  <c r="AL7" i="11" l="1"/>
  <c r="AM7" i="11" s="1"/>
  <c r="AU35" i="9"/>
  <c r="AS36" i="9" l="1"/>
  <c r="AT36" i="9" s="1"/>
  <c r="AV35" i="9"/>
  <c r="AW35" i="9" s="1"/>
  <c r="AU36" i="9" l="1"/>
  <c r="AS37" i="9" l="1"/>
  <c r="AT37" i="9" s="1"/>
  <c r="AV36" i="9"/>
  <c r="AW36" i="9" s="1"/>
  <c r="AU37" i="9" l="1"/>
  <c r="AR38" i="9" s="1"/>
  <c r="AR39" i="9" s="1"/>
  <c r="AR40" i="9" s="1"/>
  <c r="AR41" i="9" s="1"/>
  <c r="AR42" i="9" s="1"/>
  <c r="AS38" i="9" l="1"/>
  <c r="AT38" i="9" s="1"/>
  <c r="AV37" i="9"/>
  <c r="AW37" i="9" s="1"/>
  <c r="AU38" i="9" l="1"/>
  <c r="AS39" i="9" l="1"/>
  <c r="AT39" i="9" s="1"/>
  <c r="AV38" i="9"/>
  <c r="AW38" i="9" s="1"/>
  <c r="AU39" i="9" l="1"/>
  <c r="AS40" i="9" l="1"/>
  <c r="AT40" i="9" s="1"/>
  <c r="AV39" i="9"/>
  <c r="AW39" i="9" s="1"/>
  <c r="AU40" i="9" l="1"/>
  <c r="AS41" i="9" l="1"/>
  <c r="AT41" i="9" s="1"/>
  <c r="AV40" i="9"/>
  <c r="AW40" i="9" s="1"/>
  <c r="AU41" i="9" l="1"/>
  <c r="AS42" i="9" l="1"/>
  <c r="AT42" i="9" s="1"/>
  <c r="AV41" i="9"/>
  <c r="AW41" i="9" s="1"/>
  <c r="AU42" i="9" l="1"/>
  <c r="AR43" i="9" s="1"/>
  <c r="AR44" i="9" s="1"/>
  <c r="AR45" i="9" s="1"/>
  <c r="AR46" i="9" s="1"/>
  <c r="AS43" i="9" l="1"/>
  <c r="AT43" i="9" s="1"/>
  <c r="AV42" i="9"/>
  <c r="AW42" i="9" s="1"/>
  <c r="AU43" i="9" l="1"/>
  <c r="AS44" i="9" l="1"/>
  <c r="AT44" i="9" s="1"/>
  <c r="AV43" i="9"/>
  <c r="AW43" i="9" s="1"/>
  <c r="AU44" i="9" l="1"/>
  <c r="AS45" i="9" l="1"/>
  <c r="AT45" i="9" s="1"/>
  <c r="AV44" i="9"/>
  <c r="AW44" i="9" s="1"/>
  <c r="AU45" i="9" l="1"/>
  <c r="AS46" i="9" l="1"/>
  <c r="AT46" i="9" s="1"/>
  <c r="AV45" i="9"/>
  <c r="AW45" i="9" s="1"/>
  <c r="AU46" i="9" l="1"/>
  <c r="AR47" i="9" s="1"/>
  <c r="AR48" i="9" s="1"/>
  <c r="AR49" i="9" s="1"/>
  <c r="AR50" i="9" s="1"/>
  <c r="AR51" i="9" s="1"/>
  <c r="AS47" i="9" l="1"/>
  <c r="AT47" i="9" s="1"/>
  <c r="AV46" i="9"/>
  <c r="AW46" i="9" s="1"/>
  <c r="AU47" i="9" l="1"/>
  <c r="AS48" i="9" l="1"/>
  <c r="AT48" i="9" s="1"/>
  <c r="AV47" i="9"/>
  <c r="AW47" i="9" s="1"/>
  <c r="AU48" i="9" l="1"/>
  <c r="AS49" i="9" l="1"/>
  <c r="AT49" i="9" s="1"/>
  <c r="AV48" i="9"/>
  <c r="AW48" i="9" s="1"/>
  <c r="AU49" i="9" l="1"/>
  <c r="AS50" i="9" l="1"/>
  <c r="AT50" i="9" s="1"/>
  <c r="AV49" i="9"/>
  <c r="AW49" i="9" s="1"/>
  <c r="AU50" i="9" l="1"/>
  <c r="AS51" i="9" l="1"/>
  <c r="AT51" i="9" s="1"/>
  <c r="AV50" i="9"/>
  <c r="AW50" i="9" s="1"/>
  <c r="AU51" i="9" l="1"/>
  <c r="AR52" i="9" s="1"/>
  <c r="AR53" i="9" s="1"/>
  <c r="AR54" i="9" s="1"/>
  <c r="AR55" i="9" s="1"/>
  <c r="AS52" i="9" l="1"/>
  <c r="AT52" i="9" s="1"/>
  <c r="AV51" i="9"/>
  <c r="AW51" i="9" s="1"/>
  <c r="AU52" i="9" l="1"/>
  <c r="AS53" i="9" l="1"/>
  <c r="AT53" i="9" s="1"/>
  <c r="AV52" i="9"/>
  <c r="AW52" i="9" s="1"/>
  <c r="AU53" i="9" l="1"/>
  <c r="AS54" i="9" l="1"/>
  <c r="AT54" i="9" s="1"/>
  <c r="AV53" i="9"/>
  <c r="AW53" i="9" s="1"/>
  <c r="AU54" i="9" l="1"/>
  <c r="AS55" i="9" l="1"/>
  <c r="AT55" i="9" s="1"/>
  <c r="AV54" i="9"/>
  <c r="AW54" i="9" s="1"/>
  <c r="AU55" i="9" l="1"/>
  <c r="AR56" i="9" s="1"/>
  <c r="AS56" i="9" l="1"/>
  <c r="AT56" i="9" s="1"/>
  <c r="AV55" i="9"/>
  <c r="AW55" i="9" s="1"/>
  <c r="AU56" i="9" l="1"/>
  <c r="AR57" i="9" s="1"/>
  <c r="AR58" i="9" s="1"/>
  <c r="AR59" i="9" s="1"/>
  <c r="AR60" i="9" s="1"/>
  <c r="AS57" i="9" l="1"/>
  <c r="AT57" i="9" s="1"/>
  <c r="AV56" i="9"/>
  <c r="AW56" i="9" s="1"/>
  <c r="AU57" i="9" l="1"/>
  <c r="AS58" i="9" l="1"/>
  <c r="AT58" i="9" s="1"/>
  <c r="AV57" i="9"/>
  <c r="AW57" i="9" s="1"/>
  <c r="AU58" i="9" l="1"/>
  <c r="AS59" i="9" l="1"/>
  <c r="AT59" i="9" s="1"/>
  <c r="AV58" i="9"/>
  <c r="AW58" i="9" s="1"/>
  <c r="AU59" i="9" l="1"/>
  <c r="AS60" i="9" l="1"/>
  <c r="AT60" i="9" s="1"/>
  <c r="AV59" i="9"/>
  <c r="AW59" i="9" s="1"/>
  <c r="AU60" i="9" l="1"/>
  <c r="AR61" i="9" s="1"/>
  <c r="AR62" i="9" s="1"/>
  <c r="AR63" i="9" s="1"/>
  <c r="AR64" i="9" s="1"/>
  <c r="AS61" i="9" l="1"/>
  <c r="AT61" i="9" s="1"/>
  <c r="AV60" i="9"/>
  <c r="AW60" i="9" s="1"/>
  <c r="AU61" i="9" l="1"/>
  <c r="AS62" i="9" l="1"/>
  <c r="AT62" i="9" s="1"/>
  <c r="AV61" i="9"/>
  <c r="AW61" i="9" s="1"/>
  <c r="AU62" i="9" l="1"/>
  <c r="AS63" i="9" l="1"/>
  <c r="AT63" i="9" s="1"/>
  <c r="AV62" i="9"/>
  <c r="AW62" i="9" s="1"/>
  <c r="AU63" i="9" l="1"/>
  <c r="AS64" i="9" l="1"/>
  <c r="AT64" i="9" s="1"/>
  <c r="AV63" i="9"/>
  <c r="AW63" i="9" s="1"/>
  <c r="AU64" i="9" l="1"/>
  <c r="AR65" i="9" s="1"/>
  <c r="AR66" i="9" s="1"/>
  <c r="AR67" i="9" s="1"/>
  <c r="AR68" i="9" s="1"/>
  <c r="AR69" i="9" s="1"/>
  <c r="AR70" i="9" s="1"/>
  <c r="AS65" i="9" l="1"/>
  <c r="AT65" i="9" s="1"/>
  <c r="AV64" i="9"/>
  <c r="AW64" i="9" s="1"/>
  <c r="AU65" i="9" l="1"/>
  <c r="AS66" i="9" l="1"/>
  <c r="AT66" i="9" s="1"/>
  <c r="AV65" i="9"/>
  <c r="AW65" i="9" s="1"/>
  <c r="AU66" i="9" l="1"/>
  <c r="AS67" i="9" l="1"/>
  <c r="AT67" i="9" s="1"/>
  <c r="AV66" i="9"/>
  <c r="AW66" i="9" s="1"/>
  <c r="AU67" i="9" l="1"/>
  <c r="AS68" i="9" l="1"/>
  <c r="AT68" i="9" s="1"/>
  <c r="AV67" i="9"/>
  <c r="AW67" i="9" s="1"/>
  <c r="AU68" i="9" l="1"/>
  <c r="AS69" i="9" l="1"/>
  <c r="AT69" i="9" s="1"/>
  <c r="AV68" i="9"/>
  <c r="AW68" i="9" s="1"/>
  <c r="AU69" i="9" l="1"/>
  <c r="AS70" i="9" l="1"/>
  <c r="AT70" i="9" s="1"/>
  <c r="AV69" i="9"/>
  <c r="AW69" i="9" s="1"/>
  <c r="AU70" i="9" l="1"/>
  <c r="AR71" i="9" s="1"/>
  <c r="AR72" i="9" s="1"/>
  <c r="AS71" i="9" l="1"/>
  <c r="AT71" i="9" s="1"/>
  <c r="AV70" i="9"/>
  <c r="AW70" i="9" s="1"/>
  <c r="AU71" i="9" l="1"/>
  <c r="AS72" i="9" l="1"/>
  <c r="AT72" i="9" s="1"/>
  <c r="AV71" i="9"/>
  <c r="AW71" i="9" s="1"/>
  <c r="AU72" i="9" l="1"/>
  <c r="AR73" i="9" s="1"/>
  <c r="AR74" i="9" s="1"/>
  <c r="AS73" i="9" l="1"/>
  <c r="AT73" i="9" s="1"/>
  <c r="AV72" i="9"/>
  <c r="AW72" i="9" s="1"/>
  <c r="AU73" i="9" l="1"/>
  <c r="AS74" i="9" l="1"/>
  <c r="AT74" i="9" s="1"/>
  <c r="AV73" i="9"/>
  <c r="AW73" i="9" s="1"/>
  <c r="AU74" i="9" l="1"/>
  <c r="AR75" i="9" s="1"/>
  <c r="AS75" i="9" l="1"/>
  <c r="AT75" i="9" s="1"/>
  <c r="AV74" i="9"/>
  <c r="AW74" i="9" s="1"/>
  <c r="AU75" i="9" l="1"/>
  <c r="AR76" i="9" s="1"/>
  <c r="AR77" i="9" s="1"/>
  <c r="AR78" i="9" s="1"/>
  <c r="AS76" i="9" l="1"/>
  <c r="AT76" i="9" s="1"/>
  <c r="AV75" i="9"/>
  <c r="AW75" i="9" s="1"/>
  <c r="AU76" i="9" l="1"/>
  <c r="AS77" i="9" l="1"/>
  <c r="AT77" i="9" s="1"/>
  <c r="AV76" i="9"/>
  <c r="AW76" i="9" s="1"/>
  <c r="AU77" i="9" l="1"/>
  <c r="AS78" i="9" l="1"/>
  <c r="AT78" i="9" s="1"/>
  <c r="AV77" i="9"/>
  <c r="AW77" i="9" s="1"/>
  <c r="AU78" i="9" l="1"/>
  <c r="AR79" i="9" s="1"/>
  <c r="AR80" i="9" s="1"/>
  <c r="AR81" i="9" s="1"/>
  <c r="AS79" i="9" l="1"/>
  <c r="AT79" i="9" s="1"/>
  <c r="AV78" i="9"/>
  <c r="AW78" i="9" s="1"/>
  <c r="AU79" i="9" l="1"/>
  <c r="AS80" i="9" l="1"/>
  <c r="AT80" i="9" s="1"/>
  <c r="AV79" i="9"/>
  <c r="AW79" i="9" s="1"/>
  <c r="AU80" i="9" l="1"/>
  <c r="AS81" i="9" l="1"/>
  <c r="AT81" i="9" s="1"/>
  <c r="AV80" i="9"/>
  <c r="AW80" i="9" s="1"/>
  <c r="AU81" i="9" l="1"/>
  <c r="AR82" i="9" s="1"/>
  <c r="AR83" i="9" s="1"/>
  <c r="AR84" i="9" s="1"/>
  <c r="AR85" i="9" s="1"/>
  <c r="AS82" i="9" l="1"/>
  <c r="AT82" i="9" s="1"/>
  <c r="AV81" i="9"/>
  <c r="AW81" i="9" s="1"/>
  <c r="AU82" i="9" l="1"/>
  <c r="AS83" i="9" l="1"/>
  <c r="AT83" i="9" s="1"/>
  <c r="AV82" i="9"/>
  <c r="AW82" i="9" s="1"/>
  <c r="AU83" i="9" l="1"/>
  <c r="AS84" i="9" l="1"/>
  <c r="AT84" i="9" s="1"/>
  <c r="AV83" i="9"/>
  <c r="AW83" i="9" s="1"/>
  <c r="AU84" i="9" l="1"/>
  <c r="AS85" i="9" l="1"/>
  <c r="AT85" i="9" s="1"/>
  <c r="AV84" i="9"/>
  <c r="AW84" i="9" s="1"/>
  <c r="AU85" i="9" l="1"/>
  <c r="AR86" i="9" s="1"/>
  <c r="AR87" i="9" s="1"/>
  <c r="AR88" i="9" s="1"/>
  <c r="AS86" i="9" l="1"/>
  <c r="AT86" i="9" s="1"/>
  <c r="AV85" i="9"/>
  <c r="AW85" i="9" s="1"/>
  <c r="AU86" i="9" l="1"/>
  <c r="AS87" i="9" l="1"/>
  <c r="AT87" i="9" s="1"/>
  <c r="AV86" i="9"/>
  <c r="AW86" i="9" s="1"/>
  <c r="AU87" i="9" l="1"/>
  <c r="AS88" i="9" l="1"/>
  <c r="AT88" i="9" s="1"/>
  <c r="AV87" i="9"/>
  <c r="AW87" i="9" s="1"/>
  <c r="AU88" i="9" l="1"/>
  <c r="AR89" i="9" s="1"/>
  <c r="AR90" i="9" s="1"/>
  <c r="AR91" i="9" s="1"/>
  <c r="AR92" i="9" s="1"/>
  <c r="AS89" i="9" l="1"/>
  <c r="AT89" i="9" s="1"/>
  <c r="AV88" i="9"/>
  <c r="AW88" i="9" s="1"/>
  <c r="AU89" i="9" l="1"/>
  <c r="AS90" i="9" l="1"/>
  <c r="AT90" i="9" s="1"/>
  <c r="AV89" i="9"/>
  <c r="AW89" i="9" s="1"/>
  <c r="AU90" i="9" l="1"/>
  <c r="AS91" i="9" l="1"/>
  <c r="AT91" i="9" s="1"/>
  <c r="AV90" i="9"/>
  <c r="AW90" i="9" s="1"/>
  <c r="AU91" i="9" l="1"/>
  <c r="AS92" i="9" l="1"/>
  <c r="AT92" i="9" s="1"/>
  <c r="AV91" i="9"/>
  <c r="AW91" i="9" s="1"/>
  <c r="AU92" i="9" l="1"/>
  <c r="AR93" i="9" s="1"/>
  <c r="AR94" i="9" s="1"/>
  <c r="AR95" i="9" s="1"/>
  <c r="AR96" i="9" s="1"/>
  <c r="AS93" i="9" l="1"/>
  <c r="AT93" i="9" s="1"/>
  <c r="AV92" i="9"/>
  <c r="AW92" i="9" s="1"/>
  <c r="AU93" i="9" l="1"/>
  <c r="AS94" i="9" l="1"/>
  <c r="AT94" i="9" s="1"/>
  <c r="AV93" i="9"/>
  <c r="AW93" i="9" s="1"/>
  <c r="AU94" i="9" l="1"/>
  <c r="AS95" i="9" l="1"/>
  <c r="AT95" i="9" s="1"/>
  <c r="AV94" i="9"/>
  <c r="AW94" i="9" s="1"/>
  <c r="AU95" i="9" l="1"/>
  <c r="AS96" i="9" l="1"/>
  <c r="AT96" i="9" s="1"/>
  <c r="AV95" i="9"/>
  <c r="AW95" i="9" s="1"/>
  <c r="AU96" i="9" l="1"/>
  <c r="AR97" i="9" s="1"/>
  <c r="AR98" i="9" s="1"/>
  <c r="AR99" i="9" s="1"/>
  <c r="AR100" i="9" s="1"/>
  <c r="AS97" i="9" l="1"/>
  <c r="AT97" i="9" s="1"/>
  <c r="AV96" i="9"/>
  <c r="AW96" i="9" s="1"/>
  <c r="AU97" i="9" l="1"/>
  <c r="AS98" i="9" l="1"/>
  <c r="AT98" i="9" s="1"/>
  <c r="AV97" i="9"/>
  <c r="AW97" i="9" s="1"/>
  <c r="AU98" i="9" l="1"/>
  <c r="AS99" i="9" l="1"/>
  <c r="AT99" i="9" s="1"/>
  <c r="AV98" i="9"/>
  <c r="AW98" i="9" s="1"/>
  <c r="AU99" i="9" l="1"/>
  <c r="AS100" i="9" l="1"/>
  <c r="AT100" i="9" s="1"/>
  <c r="AV99" i="9"/>
  <c r="AW99" i="9" s="1"/>
  <c r="AH8" i="11" l="1"/>
  <c r="AI8" i="11" s="1"/>
  <c r="AJ8" i="11" s="1"/>
  <c r="AU100" i="9"/>
  <c r="AR101" i="9" s="1"/>
  <c r="AR102" i="9" s="1"/>
  <c r="AK8" i="11" l="1"/>
  <c r="AH9" i="11" s="1"/>
  <c r="AQ8" i="11"/>
  <c r="AP8" i="11"/>
  <c r="AO8" i="11"/>
  <c r="AN8" i="11"/>
  <c r="AL8" i="11"/>
  <c r="AM8" i="11" s="1"/>
  <c r="AS101" i="9"/>
  <c r="AT101" i="9" s="1"/>
  <c r="AV100" i="9"/>
  <c r="AW100" i="9" s="1"/>
  <c r="AI9" i="11" l="1"/>
  <c r="AJ9" i="11" s="1"/>
  <c r="AH10" i="11"/>
  <c r="AI10" i="11" s="1"/>
  <c r="AJ10" i="11" s="1"/>
  <c r="AU101" i="9"/>
  <c r="AQ10" i="11" l="1"/>
  <c r="AP10" i="11"/>
  <c r="AO10" i="11"/>
  <c r="AN10" i="11"/>
  <c r="AQ9" i="11"/>
  <c r="AP9" i="11"/>
  <c r="AO9" i="11"/>
  <c r="AN9" i="11"/>
  <c r="AK9" i="11"/>
  <c r="AS102" i="9"/>
  <c r="AT102" i="9" s="1"/>
  <c r="AV101" i="9"/>
  <c r="AW101" i="9" s="1"/>
  <c r="AL9" i="11" l="1"/>
  <c r="AM9" i="11" s="1"/>
  <c r="AK10" i="11"/>
  <c r="AU102" i="9"/>
  <c r="AR103" i="9" s="1"/>
  <c r="AH11" i="11" l="1"/>
  <c r="AL10" i="11"/>
  <c r="AM10" i="11" s="1"/>
  <c r="AS103" i="9"/>
  <c r="AT103" i="9" s="1"/>
  <c r="AV102" i="9"/>
  <c r="AW102" i="9" s="1"/>
  <c r="AI11" i="11" l="1"/>
  <c r="AJ11" i="11" s="1"/>
  <c r="AH12" i="11"/>
  <c r="AU103" i="9"/>
  <c r="AR104" i="9" s="1"/>
  <c r="AR105" i="9" s="1"/>
  <c r="AR106" i="9" s="1"/>
  <c r="AR107" i="9" s="1"/>
  <c r="AQ11" i="11" l="1"/>
  <c r="AP11" i="11"/>
  <c r="AO11" i="11"/>
  <c r="AN11" i="11"/>
  <c r="AI12" i="11"/>
  <c r="AJ12" i="11" s="1"/>
  <c r="AH13" i="11"/>
  <c r="AK11" i="11"/>
  <c r="AS104" i="9"/>
  <c r="AT104" i="9" s="1"/>
  <c r="AV103" i="9"/>
  <c r="AW103" i="9" s="1"/>
  <c r="AQ12" i="11" l="1"/>
  <c r="AP12" i="11"/>
  <c r="AO12" i="11"/>
  <c r="AN12" i="11"/>
  <c r="AL11" i="11"/>
  <c r="AM11" i="11" s="1"/>
  <c r="AH14" i="11"/>
  <c r="AI13" i="11"/>
  <c r="AJ13" i="11" s="1"/>
  <c r="AK12" i="11"/>
  <c r="AU104" i="9"/>
  <c r="AQ13" i="11" l="1"/>
  <c r="AP13" i="11"/>
  <c r="AO13" i="11"/>
  <c r="AN13" i="11"/>
  <c r="AK13" i="11"/>
  <c r="AL12" i="11"/>
  <c r="AM12" i="11" s="1"/>
  <c r="AI14" i="11"/>
  <c r="AJ14" i="11" s="1"/>
  <c r="AH15" i="11"/>
  <c r="AS105" i="9"/>
  <c r="AT105" i="9" s="1"/>
  <c r="AV104" i="9"/>
  <c r="AW104" i="9" s="1"/>
  <c r="AQ14" i="11" l="1"/>
  <c r="AP14" i="11"/>
  <c r="AO14" i="11"/>
  <c r="AN14" i="11"/>
  <c r="AI15" i="11"/>
  <c r="AJ15" i="11" s="1"/>
  <c r="AH16" i="11"/>
  <c r="AK14" i="11"/>
  <c r="AL13" i="11"/>
  <c r="AM13" i="11" s="1"/>
  <c r="AU105" i="9"/>
  <c r="AQ15" i="11" l="1"/>
  <c r="AP15" i="11"/>
  <c r="AO15" i="11"/>
  <c r="AN15" i="11"/>
  <c r="AI16" i="11"/>
  <c r="AJ16" i="11" s="1"/>
  <c r="AH17" i="11"/>
  <c r="AI17" i="11" s="1"/>
  <c r="AJ17" i="11" s="1"/>
  <c r="AL14" i="11"/>
  <c r="AM14" i="11" s="1"/>
  <c r="AK15" i="11"/>
  <c r="AS106" i="9"/>
  <c r="AT106" i="9" s="1"/>
  <c r="AV105" i="9"/>
  <c r="AW105" i="9" s="1"/>
  <c r="AQ17" i="11" l="1"/>
  <c r="AP17" i="11"/>
  <c r="AO17" i="11"/>
  <c r="AN17" i="11"/>
  <c r="AQ16" i="11"/>
  <c r="AP16" i="11"/>
  <c r="AO16" i="11"/>
  <c r="AN16" i="11"/>
  <c r="AL15" i="11"/>
  <c r="AM15" i="11" s="1"/>
  <c r="AK16" i="11"/>
  <c r="AK17" i="11" s="1"/>
  <c r="AU106" i="9"/>
  <c r="AH18" i="11" l="1"/>
  <c r="AL17" i="11"/>
  <c r="AM17" i="11" s="1"/>
  <c r="AL16" i="11"/>
  <c r="AM16" i="11" s="1"/>
  <c r="AS107" i="9"/>
  <c r="AT107" i="9" s="1"/>
  <c r="AV106" i="9"/>
  <c r="AW106" i="9" s="1"/>
  <c r="AI18" i="11" l="1"/>
  <c r="AJ18" i="11" s="1"/>
  <c r="AH19" i="11"/>
  <c r="AU107" i="9"/>
  <c r="AR108" i="9" s="1"/>
  <c r="AR109" i="9" s="1"/>
  <c r="AQ18" i="11" l="1"/>
  <c r="AP18" i="11"/>
  <c r="AO18" i="11"/>
  <c r="AN18" i="11"/>
  <c r="AI19" i="11"/>
  <c r="AJ19" i="11" s="1"/>
  <c r="AH20" i="11"/>
  <c r="AK18" i="11"/>
  <c r="AS108" i="9"/>
  <c r="AT108" i="9" s="1"/>
  <c r="AV107" i="9"/>
  <c r="AW107" i="9" s="1"/>
  <c r="AQ19" i="11" l="1"/>
  <c r="AP19" i="11"/>
  <c r="AO19" i="11"/>
  <c r="AN19" i="11"/>
  <c r="AL18" i="11"/>
  <c r="AM18" i="11" s="1"/>
  <c r="AI20" i="11"/>
  <c r="AJ20" i="11" s="1"/>
  <c r="AH21" i="11"/>
  <c r="AI21" i="11" s="1"/>
  <c r="AJ21" i="11" s="1"/>
  <c r="AK19" i="11"/>
  <c r="AU108" i="9"/>
  <c r="AQ21" i="11" l="1"/>
  <c r="AP21" i="11"/>
  <c r="AO21" i="11"/>
  <c r="AN21" i="11"/>
  <c r="AQ20" i="11"/>
  <c r="AP20" i="11"/>
  <c r="AO20" i="11"/>
  <c r="AN20" i="11"/>
  <c r="AK20" i="11"/>
  <c r="AL19" i="11"/>
  <c r="AM19" i="11" s="1"/>
  <c r="AS109" i="9"/>
  <c r="AT109" i="9" s="1"/>
  <c r="AV108" i="9"/>
  <c r="AW108" i="9" s="1"/>
  <c r="AL20" i="11" l="1"/>
  <c r="AM20" i="11" s="1"/>
  <c r="AK21" i="11"/>
  <c r="AU109" i="9"/>
  <c r="AR110" i="9" s="1"/>
  <c r="AH22" i="11" l="1"/>
  <c r="AI22" i="11" s="1"/>
  <c r="AJ22" i="11" s="1"/>
  <c r="AL21" i="11"/>
  <c r="AM21" i="11" s="1"/>
  <c r="AS110" i="9"/>
  <c r="AT110" i="9" s="1"/>
  <c r="AV109" i="9"/>
  <c r="AW109" i="9" s="1"/>
  <c r="AK22" i="11" l="1"/>
  <c r="AH23" i="11" s="1"/>
  <c r="AQ22" i="11"/>
  <c r="AP22" i="11"/>
  <c r="AO22" i="11"/>
  <c r="AN22" i="11"/>
  <c r="AL22" i="11"/>
  <c r="AM22" i="11" s="1"/>
  <c r="AU110" i="9"/>
  <c r="AR111" i="9" s="1"/>
  <c r="AR112" i="9" s="1"/>
  <c r="AI23" i="11" l="1"/>
  <c r="AJ23" i="11" s="1"/>
  <c r="AH24" i="11"/>
  <c r="AS111" i="9"/>
  <c r="AT111" i="9" s="1"/>
  <c r="AV110" i="9"/>
  <c r="AW110" i="9" s="1"/>
  <c r="AQ23" i="11" l="1"/>
  <c r="AP23" i="11"/>
  <c r="AO23" i="11"/>
  <c r="AN23" i="11"/>
  <c r="AI24" i="11"/>
  <c r="AJ24" i="11" s="1"/>
  <c r="AH25" i="11"/>
  <c r="AK23" i="11"/>
  <c r="AU111" i="9"/>
  <c r="AQ24" i="11" l="1"/>
  <c r="AP24" i="11"/>
  <c r="AO24" i="11"/>
  <c r="AN24" i="11"/>
  <c r="AL23" i="11"/>
  <c r="AM23" i="11" s="1"/>
  <c r="AI25" i="11"/>
  <c r="AJ25" i="11" s="1"/>
  <c r="AH26" i="11"/>
  <c r="AK24" i="11"/>
  <c r="AS112" i="9"/>
  <c r="AT112" i="9" s="1"/>
  <c r="AV111" i="9"/>
  <c r="AW111" i="9" s="1"/>
  <c r="AQ25" i="11" l="1"/>
  <c r="AP25" i="11"/>
  <c r="AO25" i="11"/>
  <c r="AN25" i="11"/>
  <c r="AI26" i="11"/>
  <c r="AJ26" i="11" s="1"/>
  <c r="AH27" i="11"/>
  <c r="AI27" i="11" s="1"/>
  <c r="AJ27" i="11" s="1"/>
  <c r="AK25" i="11"/>
  <c r="AL25" i="11" s="1"/>
  <c r="AM25" i="11" s="1"/>
  <c r="AL24" i="11"/>
  <c r="AM24" i="11" s="1"/>
  <c r="AU112" i="9"/>
  <c r="AR113" i="9" s="1"/>
  <c r="AR114" i="9" s="1"/>
  <c r="AQ27" i="11" l="1"/>
  <c r="AP27" i="11"/>
  <c r="AO27" i="11"/>
  <c r="AN27" i="11"/>
  <c r="AQ26" i="11"/>
  <c r="AP26" i="11"/>
  <c r="AO26" i="11"/>
  <c r="AN26" i="11"/>
  <c r="AK26" i="11"/>
  <c r="AS113" i="9"/>
  <c r="AT113" i="9" s="1"/>
  <c r="AV112" i="9"/>
  <c r="AW112" i="9" s="1"/>
  <c r="AL26" i="11" l="1"/>
  <c r="AM26" i="11" s="1"/>
  <c r="AK27" i="11"/>
  <c r="AU113" i="9"/>
  <c r="AH28" i="11" l="1"/>
  <c r="AL27" i="11"/>
  <c r="AM27" i="11" s="1"/>
  <c r="AS114" i="9"/>
  <c r="AT114" i="9" s="1"/>
  <c r="AV113" i="9"/>
  <c r="AW113" i="9" s="1"/>
  <c r="AI28" i="11" l="1"/>
  <c r="AJ28" i="11" s="1"/>
  <c r="AH29" i="11"/>
  <c r="AU114" i="9"/>
  <c r="AR115" i="9" s="1"/>
  <c r="AR116" i="9" s="1"/>
  <c r="AR117" i="9" s="1"/>
  <c r="AR118" i="9" s="1"/>
  <c r="AQ28" i="11" l="1"/>
  <c r="AP28" i="11"/>
  <c r="AO28" i="11"/>
  <c r="AN28" i="11"/>
  <c r="AI29" i="11"/>
  <c r="AJ29" i="11" s="1"/>
  <c r="AH30" i="11"/>
  <c r="AI30" i="11" s="1"/>
  <c r="AJ30" i="11" s="1"/>
  <c r="AK28" i="11"/>
  <c r="AS115" i="9"/>
  <c r="AT115" i="9" s="1"/>
  <c r="AV114" i="9"/>
  <c r="AW114" i="9" s="1"/>
  <c r="AQ30" i="11" l="1"/>
  <c r="AP30" i="11"/>
  <c r="AO30" i="11"/>
  <c r="AN30" i="11"/>
  <c r="AQ29" i="11"/>
  <c r="AP29" i="11"/>
  <c r="AO29" i="11"/>
  <c r="AN29" i="11"/>
  <c r="AL28" i="11"/>
  <c r="AM28" i="11" s="1"/>
  <c r="AK29" i="11"/>
  <c r="AU115" i="9"/>
  <c r="AK30" i="11" l="1"/>
  <c r="AH31" i="11" s="1"/>
  <c r="AL29" i="11"/>
  <c r="AM29" i="11" s="1"/>
  <c r="AL30" i="11"/>
  <c r="AM30" i="11" s="1"/>
  <c r="AS116" i="9"/>
  <c r="AT116" i="9" s="1"/>
  <c r="AV115" i="9"/>
  <c r="AW115" i="9" s="1"/>
  <c r="AI31" i="11" l="1"/>
  <c r="AJ31" i="11" s="1"/>
  <c r="AH32" i="11"/>
  <c r="AU116" i="9"/>
  <c r="AQ31" i="11" l="1"/>
  <c r="AP31" i="11"/>
  <c r="AO31" i="11"/>
  <c r="AN31" i="11"/>
  <c r="AI32" i="11"/>
  <c r="AJ32" i="11" s="1"/>
  <c r="AH33" i="11"/>
  <c r="AI33" i="11" s="1"/>
  <c r="AJ33" i="11" s="1"/>
  <c r="AK31" i="11"/>
  <c r="AS117" i="9"/>
  <c r="AT117" i="9" s="1"/>
  <c r="AV116" i="9"/>
  <c r="AW116" i="9" s="1"/>
  <c r="AQ33" i="11" l="1"/>
  <c r="AP33" i="11"/>
  <c r="AO33" i="11"/>
  <c r="AN33" i="11"/>
  <c r="AQ32" i="11"/>
  <c r="AP32" i="11"/>
  <c r="AO32" i="11"/>
  <c r="AN32" i="11"/>
  <c r="AL31" i="11"/>
  <c r="AM31" i="11" s="1"/>
  <c r="AK32" i="11"/>
  <c r="AU117" i="9"/>
  <c r="AK33" i="11" l="1"/>
  <c r="AL32" i="11"/>
  <c r="AM32" i="11" s="1"/>
  <c r="AS118" i="9"/>
  <c r="AT118" i="9" s="1"/>
  <c r="AV117" i="9"/>
  <c r="AW117" i="9" s="1"/>
  <c r="AH34" i="11" l="1"/>
  <c r="AL33" i="11"/>
  <c r="AM33" i="11" s="1"/>
  <c r="AU118" i="9"/>
  <c r="AR119" i="9" s="1"/>
  <c r="AR120" i="9" s="1"/>
  <c r="AR121" i="9" s="1"/>
  <c r="AR122" i="9" s="1"/>
  <c r="AR123" i="9" s="1"/>
  <c r="AI34" i="11" l="1"/>
  <c r="AJ34" i="11" s="1"/>
  <c r="AH35" i="11"/>
  <c r="AS119" i="9"/>
  <c r="AT119" i="9" s="1"/>
  <c r="AV118" i="9"/>
  <c r="AW118" i="9" s="1"/>
  <c r="AQ34" i="11" l="1"/>
  <c r="AP34" i="11"/>
  <c r="AO34" i="11"/>
  <c r="AN34" i="11"/>
  <c r="AI35" i="11"/>
  <c r="AJ35" i="11" s="1"/>
  <c r="AH36" i="11"/>
  <c r="AK34" i="11"/>
  <c r="AU119" i="9"/>
  <c r="AQ35" i="11" l="1"/>
  <c r="AP35" i="11"/>
  <c r="AO35" i="11"/>
  <c r="AN35" i="11"/>
  <c r="AL34" i="11"/>
  <c r="AM34" i="11" s="1"/>
  <c r="AI36" i="11"/>
  <c r="AJ36" i="11" s="1"/>
  <c r="AH37" i="11"/>
  <c r="AI37" i="11" s="1"/>
  <c r="AJ37" i="11" s="1"/>
  <c r="AK35" i="11"/>
  <c r="AS120" i="9"/>
  <c r="AT120" i="9" s="1"/>
  <c r="AV119" i="9"/>
  <c r="AW119" i="9" s="1"/>
  <c r="AQ37" i="11" l="1"/>
  <c r="AP37" i="11"/>
  <c r="AO37" i="11"/>
  <c r="AN37" i="11"/>
  <c r="AQ36" i="11"/>
  <c r="AP36" i="11"/>
  <c r="AO36" i="11"/>
  <c r="AN36" i="11"/>
  <c r="AK36" i="11"/>
  <c r="AK37" i="11" s="1"/>
  <c r="AL35" i="11"/>
  <c r="AM35" i="11" s="1"/>
  <c r="AU120" i="9"/>
  <c r="AH38" i="11" l="1"/>
  <c r="AL37" i="11"/>
  <c r="AM37" i="11" s="1"/>
  <c r="AL36" i="11"/>
  <c r="AM36" i="11" s="1"/>
  <c r="AS121" i="9"/>
  <c r="AT121" i="9" s="1"/>
  <c r="AV120" i="9"/>
  <c r="AW120" i="9" s="1"/>
  <c r="AI38" i="11" l="1"/>
  <c r="AJ38" i="11" s="1"/>
  <c r="AH39" i="11"/>
  <c r="AU121" i="9"/>
  <c r="AQ38" i="11" l="1"/>
  <c r="AP38" i="11"/>
  <c r="AO38" i="11"/>
  <c r="AN38" i="11"/>
  <c r="AH40" i="11"/>
  <c r="AI39" i="11"/>
  <c r="AJ39" i="11" s="1"/>
  <c r="AK38" i="11"/>
  <c r="AS122" i="9"/>
  <c r="AT122" i="9" s="1"/>
  <c r="AV121" i="9"/>
  <c r="AW121" i="9" s="1"/>
  <c r="AQ39" i="11" l="1"/>
  <c r="AP39" i="11"/>
  <c r="AO39" i="11"/>
  <c r="AN39" i="11"/>
  <c r="AK39" i="11"/>
  <c r="AL38" i="11"/>
  <c r="AM38" i="11" s="1"/>
  <c r="AI40" i="11"/>
  <c r="AJ40" i="11" s="1"/>
  <c r="AH41" i="11"/>
  <c r="AU122" i="9"/>
  <c r="AQ40" i="11" l="1"/>
  <c r="AP40" i="11"/>
  <c r="AO40" i="11"/>
  <c r="AN40" i="11"/>
  <c r="AI41" i="11"/>
  <c r="AJ41" i="11" s="1"/>
  <c r="AH42" i="11"/>
  <c r="AI42" i="11" s="1"/>
  <c r="AJ42" i="11" s="1"/>
  <c r="AK40" i="11"/>
  <c r="AL39" i="11"/>
  <c r="AM39" i="11" s="1"/>
  <c r="AS123" i="9"/>
  <c r="AT123" i="9" s="1"/>
  <c r="AV122" i="9"/>
  <c r="AW122" i="9" s="1"/>
  <c r="AQ42" i="11" l="1"/>
  <c r="AP42" i="11"/>
  <c r="AO42" i="11"/>
  <c r="AN42" i="11"/>
  <c r="AQ41" i="11"/>
  <c r="AP41" i="11"/>
  <c r="AO41" i="11"/>
  <c r="AN41" i="11"/>
  <c r="AK41" i="11"/>
  <c r="AL40" i="11"/>
  <c r="AM40" i="11" s="1"/>
  <c r="AU123" i="9"/>
  <c r="AR124" i="9" s="1"/>
  <c r="AR125" i="9" s="1"/>
  <c r="AR126" i="9" s="1"/>
  <c r="AR127" i="9" s="1"/>
  <c r="AR128" i="9" s="1"/>
  <c r="AL41" i="11" l="1"/>
  <c r="AM41" i="11" s="1"/>
  <c r="AK42" i="11"/>
  <c r="AS124" i="9"/>
  <c r="AT124" i="9" s="1"/>
  <c r="AV123" i="9"/>
  <c r="AW123" i="9" s="1"/>
  <c r="AH43" i="11" l="1"/>
  <c r="AL42" i="11"/>
  <c r="AM42" i="11" s="1"/>
  <c r="AU124" i="9"/>
  <c r="AI43" i="11" l="1"/>
  <c r="AJ43" i="11" s="1"/>
  <c r="AH44" i="11"/>
  <c r="AS125" i="9"/>
  <c r="AT125" i="9" s="1"/>
  <c r="AV124" i="9"/>
  <c r="AW124" i="9" s="1"/>
  <c r="AQ43" i="11" l="1"/>
  <c r="AP43" i="11"/>
  <c r="AO43" i="11"/>
  <c r="AN43" i="11"/>
  <c r="AI44" i="11"/>
  <c r="AJ44" i="11" s="1"/>
  <c r="AH45" i="11"/>
  <c r="AK43" i="11"/>
  <c r="AU125" i="9"/>
  <c r="AQ44" i="11" l="1"/>
  <c r="AP44" i="11"/>
  <c r="AO44" i="11"/>
  <c r="AN44" i="11"/>
  <c r="AI45" i="11"/>
  <c r="AJ45" i="11" s="1"/>
  <c r="AH46" i="11"/>
  <c r="AI46" i="11" s="1"/>
  <c r="AJ46" i="11" s="1"/>
  <c r="AK44" i="11"/>
  <c r="AL43" i="11"/>
  <c r="AM43" i="11" s="1"/>
  <c r="AS126" i="9"/>
  <c r="AT126" i="9" s="1"/>
  <c r="AV125" i="9"/>
  <c r="AW125" i="9" s="1"/>
  <c r="AQ46" i="11" l="1"/>
  <c r="AP46" i="11"/>
  <c r="AO46" i="11"/>
  <c r="AN46" i="11"/>
  <c r="AQ45" i="11"/>
  <c r="AP45" i="11"/>
  <c r="AO45" i="11"/>
  <c r="AN45" i="11"/>
  <c r="AL44" i="11"/>
  <c r="AM44" i="11" s="1"/>
  <c r="AK45" i="11"/>
  <c r="AK46" i="11" s="1"/>
  <c r="AU126" i="9"/>
  <c r="AH47" i="11" l="1"/>
  <c r="AL46" i="11"/>
  <c r="AM46" i="11" s="1"/>
  <c r="AL45" i="11"/>
  <c r="AM45" i="11" s="1"/>
  <c r="AS127" i="9"/>
  <c r="AT127" i="9" s="1"/>
  <c r="AV126" i="9"/>
  <c r="AW126" i="9" s="1"/>
  <c r="AI47" i="11" l="1"/>
  <c r="AJ47" i="11" s="1"/>
  <c r="AH48" i="11"/>
  <c r="AU127" i="9"/>
  <c r="AQ47" i="11" l="1"/>
  <c r="AP47" i="11"/>
  <c r="AO47" i="11"/>
  <c r="AN47" i="11"/>
  <c r="AI48" i="11"/>
  <c r="AJ48" i="11" s="1"/>
  <c r="AH49" i="11"/>
  <c r="AK47" i="11"/>
  <c r="AS128" i="9"/>
  <c r="AT128" i="9" s="1"/>
  <c r="AV127" i="9"/>
  <c r="AW127" i="9" s="1"/>
  <c r="AQ48" i="11" l="1"/>
  <c r="AP48" i="11"/>
  <c r="AO48" i="11"/>
  <c r="AN48" i="11"/>
  <c r="AL47" i="11"/>
  <c r="AM47" i="11" s="1"/>
  <c r="AI49" i="11"/>
  <c r="AJ49" i="11" s="1"/>
  <c r="AH50" i="11"/>
  <c r="AK48" i="11"/>
  <c r="AU128" i="9"/>
  <c r="AR129" i="9" s="1"/>
  <c r="AR130" i="9" s="1"/>
  <c r="AR131" i="9" s="1"/>
  <c r="AR132" i="9" s="1"/>
  <c r="AR133" i="9" s="1"/>
  <c r="AR134" i="9" s="1"/>
  <c r="AR135" i="9" s="1"/>
  <c r="AR136" i="9" s="1"/>
  <c r="AR137" i="9" s="1"/>
  <c r="AQ49" i="11" l="1"/>
  <c r="AP49" i="11"/>
  <c r="AO49" i="11"/>
  <c r="AN49" i="11"/>
  <c r="AI50" i="11"/>
  <c r="AJ50" i="11" s="1"/>
  <c r="AH51" i="11"/>
  <c r="AI51" i="11" s="1"/>
  <c r="AJ51" i="11" s="1"/>
  <c r="AK49" i="11"/>
  <c r="AL48" i="11"/>
  <c r="AM48" i="11" s="1"/>
  <c r="AS129" i="9"/>
  <c r="AT129" i="9" s="1"/>
  <c r="AV128" i="9"/>
  <c r="AW128" i="9" s="1"/>
  <c r="AQ51" i="11" l="1"/>
  <c r="AP51" i="11"/>
  <c r="AO51" i="11"/>
  <c r="AN51" i="11"/>
  <c r="AQ50" i="11"/>
  <c r="AP50" i="11"/>
  <c r="AO50" i="11"/>
  <c r="AN50" i="11"/>
  <c r="AL49" i="11"/>
  <c r="AM49" i="11" s="1"/>
  <c r="AK50" i="11"/>
  <c r="AU129" i="9"/>
  <c r="AL50" i="11" l="1"/>
  <c r="AM50" i="11" s="1"/>
  <c r="AK51" i="11"/>
  <c r="AS130" i="9"/>
  <c r="AT130" i="9" s="1"/>
  <c r="AV129" i="9"/>
  <c r="AW129" i="9" s="1"/>
  <c r="AH52" i="11" l="1"/>
  <c r="AL51" i="11"/>
  <c r="AM51" i="11" s="1"/>
  <c r="AU130" i="9"/>
  <c r="AI52" i="11" l="1"/>
  <c r="AJ52" i="11" s="1"/>
  <c r="AH53" i="11"/>
  <c r="AS131" i="9"/>
  <c r="AT131" i="9" s="1"/>
  <c r="AV130" i="9"/>
  <c r="AW130" i="9" s="1"/>
  <c r="AQ52" i="11" l="1"/>
  <c r="AP52" i="11"/>
  <c r="AO52" i="11"/>
  <c r="AN52" i="11"/>
  <c r="AI53" i="11"/>
  <c r="AJ53" i="11" s="1"/>
  <c r="AH54" i="11"/>
  <c r="AK52" i="11"/>
  <c r="AU131" i="9"/>
  <c r="AQ53" i="11" l="1"/>
  <c r="AP53" i="11"/>
  <c r="AO53" i="11"/>
  <c r="AN53" i="11"/>
  <c r="AL52" i="11"/>
  <c r="AM52" i="11" s="1"/>
  <c r="AI54" i="11"/>
  <c r="AJ54" i="11" s="1"/>
  <c r="AH55" i="11"/>
  <c r="AI55" i="11" s="1"/>
  <c r="AJ55" i="11" s="1"/>
  <c r="AK53" i="11"/>
  <c r="AS132" i="9"/>
  <c r="AT132" i="9" s="1"/>
  <c r="AV131" i="9"/>
  <c r="AW131" i="9" s="1"/>
  <c r="AQ55" i="11" l="1"/>
  <c r="AP55" i="11"/>
  <c r="AO55" i="11"/>
  <c r="AN55" i="11"/>
  <c r="AQ54" i="11"/>
  <c r="AP54" i="11"/>
  <c r="AO54" i="11"/>
  <c r="AN54" i="11"/>
  <c r="AK54" i="11"/>
  <c r="AL54" i="11" s="1"/>
  <c r="AM54" i="11" s="1"/>
  <c r="AL53" i="11"/>
  <c r="AM53" i="11" s="1"/>
  <c r="AU132" i="9"/>
  <c r="AK55" i="11" l="1"/>
  <c r="AS133" i="9"/>
  <c r="AT133" i="9" s="1"/>
  <c r="AV132" i="9"/>
  <c r="AW132" i="9" s="1"/>
  <c r="AH56" i="11" l="1"/>
  <c r="AI56" i="11" s="1"/>
  <c r="AJ56" i="11" s="1"/>
  <c r="AL55" i="11"/>
  <c r="AM55" i="11" s="1"/>
  <c r="AU133" i="9"/>
  <c r="AK56" i="11" l="1"/>
  <c r="AH57" i="11" s="1"/>
  <c r="AQ56" i="11"/>
  <c r="AP56" i="11"/>
  <c r="AO56" i="11"/>
  <c r="AN56" i="11"/>
  <c r="AL56" i="11"/>
  <c r="AM56" i="11" s="1"/>
  <c r="AS134" i="9"/>
  <c r="AT134" i="9" s="1"/>
  <c r="AV133" i="9"/>
  <c r="AW133" i="9" s="1"/>
  <c r="AH58" i="11" l="1"/>
  <c r="AI57" i="11"/>
  <c r="AJ57" i="11" s="1"/>
  <c r="AU134" i="9"/>
  <c r="AQ57" i="11" l="1"/>
  <c r="AP57" i="11"/>
  <c r="AO57" i="11"/>
  <c r="AN57" i="11"/>
  <c r="AK57" i="11"/>
  <c r="AI58" i="11"/>
  <c r="AJ58" i="11" s="1"/>
  <c r="AH59" i="11"/>
  <c r="AS135" i="9"/>
  <c r="AT135" i="9" s="1"/>
  <c r="AV134" i="9"/>
  <c r="AW134" i="9" s="1"/>
  <c r="AQ58" i="11" l="1"/>
  <c r="AP58" i="11"/>
  <c r="AO58" i="11"/>
  <c r="AN58" i="11"/>
  <c r="AK58" i="11"/>
  <c r="AL58" i="11" s="1"/>
  <c r="AM58" i="11" s="1"/>
  <c r="AL57" i="11"/>
  <c r="AM57" i="11" s="1"/>
  <c r="AI59" i="11"/>
  <c r="AJ59" i="11" s="1"/>
  <c r="AH60" i="11"/>
  <c r="AI60" i="11" s="1"/>
  <c r="AJ60" i="11" s="1"/>
  <c r="AU135" i="9"/>
  <c r="AQ60" i="11" l="1"/>
  <c r="AP60" i="11"/>
  <c r="AO60" i="11"/>
  <c r="AN60" i="11"/>
  <c r="AQ59" i="11"/>
  <c r="AP59" i="11"/>
  <c r="AO59" i="11"/>
  <c r="AN59" i="11"/>
  <c r="AK59" i="11"/>
  <c r="AL59" i="11" s="1"/>
  <c r="AM59" i="11" s="1"/>
  <c r="AS136" i="9"/>
  <c r="AT136" i="9" s="1"/>
  <c r="AV135" i="9"/>
  <c r="AW135" i="9" s="1"/>
  <c r="AK60" i="11" l="1"/>
  <c r="AU136" i="9"/>
  <c r="AH61" i="11" l="1"/>
  <c r="AL60" i="11"/>
  <c r="AM60" i="11" s="1"/>
  <c r="AS137" i="9"/>
  <c r="AT137" i="9" s="1"/>
  <c r="AV136" i="9"/>
  <c r="AW136" i="9" s="1"/>
  <c r="AI61" i="11" l="1"/>
  <c r="AJ61" i="11" s="1"/>
  <c r="AH62" i="11"/>
  <c r="AU137" i="9"/>
  <c r="AR138" i="9" s="1"/>
  <c r="AR139" i="9" s="1"/>
  <c r="AQ61" i="11" l="1"/>
  <c r="AP61" i="11"/>
  <c r="AO61" i="11"/>
  <c r="AN61" i="11"/>
  <c r="AI62" i="11"/>
  <c r="AJ62" i="11" s="1"/>
  <c r="AH63" i="11"/>
  <c r="AK61" i="11"/>
  <c r="AL61" i="11" s="1"/>
  <c r="AM61" i="11" s="1"/>
  <c r="AS138" i="9"/>
  <c r="AT138" i="9" s="1"/>
  <c r="AV137" i="9"/>
  <c r="AW137" i="9" s="1"/>
  <c r="AQ62" i="11" l="1"/>
  <c r="AP62" i="11"/>
  <c r="AO62" i="11"/>
  <c r="AN62" i="11"/>
  <c r="AI63" i="11"/>
  <c r="AJ63" i="11" s="1"/>
  <c r="AH64" i="11"/>
  <c r="AI64" i="11" s="1"/>
  <c r="AJ64" i="11" s="1"/>
  <c r="AK62" i="11"/>
  <c r="AL62" i="11" s="1"/>
  <c r="AM62" i="11" s="1"/>
  <c r="AU138" i="9"/>
  <c r="AQ64" i="11" l="1"/>
  <c r="AP64" i="11"/>
  <c r="AO64" i="11"/>
  <c r="AN64" i="11"/>
  <c r="AQ63" i="11"/>
  <c r="AP63" i="11"/>
  <c r="AO63" i="11"/>
  <c r="AN63" i="11"/>
  <c r="AK63" i="11"/>
  <c r="AL63" i="11" s="1"/>
  <c r="AM63" i="11" s="1"/>
  <c r="AS139" i="9"/>
  <c r="AT139" i="9" s="1"/>
  <c r="AV138" i="9"/>
  <c r="AW138" i="9" s="1"/>
  <c r="AK64" i="11" l="1"/>
  <c r="AU139" i="9"/>
  <c r="AR140" i="9" s="1"/>
  <c r="AR141" i="9" s="1"/>
  <c r="AR142" i="9" s="1"/>
  <c r="AR143" i="9" s="1"/>
  <c r="AR144" i="9" s="1"/>
  <c r="AH65" i="11" l="1"/>
  <c r="AL64" i="11"/>
  <c r="AM64" i="11" s="1"/>
  <c r="AV139" i="9"/>
  <c r="AW139" i="9" s="1"/>
  <c r="AI65" i="11" l="1"/>
  <c r="AJ65" i="11" s="1"/>
  <c r="AH66" i="11"/>
  <c r="AS140" i="9"/>
  <c r="AT140" i="9" s="1"/>
  <c r="AQ65" i="11" l="1"/>
  <c r="AP65" i="11"/>
  <c r="AO65" i="11"/>
  <c r="AN65" i="11"/>
  <c r="AI66" i="11"/>
  <c r="AJ66" i="11" s="1"/>
  <c r="AH67" i="11"/>
  <c r="AK65" i="11"/>
  <c r="AL65" i="11" s="1"/>
  <c r="AM65" i="11" s="1"/>
  <c r="AU140" i="9"/>
  <c r="AQ66" i="11" l="1"/>
  <c r="AP66" i="11"/>
  <c r="AO66" i="11"/>
  <c r="AN66" i="11"/>
  <c r="AI67" i="11"/>
  <c r="AJ67" i="11" s="1"/>
  <c r="AH68" i="11"/>
  <c r="AK66" i="11"/>
  <c r="AS141" i="9"/>
  <c r="AT141" i="9" s="1"/>
  <c r="AV140" i="9"/>
  <c r="AW140" i="9" s="1"/>
  <c r="AQ67" i="11" l="1"/>
  <c r="AP67" i="11"/>
  <c r="AO67" i="11"/>
  <c r="AN67" i="11"/>
  <c r="AK67" i="11"/>
  <c r="AL66" i="11"/>
  <c r="AM66" i="11" s="1"/>
  <c r="AI68" i="11"/>
  <c r="AJ68" i="11" s="1"/>
  <c r="AH69" i="11"/>
  <c r="AU141" i="9"/>
  <c r="AQ68" i="11" l="1"/>
  <c r="AP68" i="11"/>
  <c r="AO68" i="11"/>
  <c r="AN68" i="11"/>
  <c r="AI69" i="11"/>
  <c r="AJ69" i="11" s="1"/>
  <c r="AH70" i="11"/>
  <c r="AI70" i="11" s="1"/>
  <c r="AJ70" i="11" s="1"/>
  <c r="AK68" i="11"/>
  <c r="AL68" i="11" s="1"/>
  <c r="AM68" i="11" s="1"/>
  <c r="AL67" i="11"/>
  <c r="AM67" i="11" s="1"/>
  <c r="AS142" i="9"/>
  <c r="AT142" i="9" s="1"/>
  <c r="AV141" i="9"/>
  <c r="AW141" i="9" s="1"/>
  <c r="AQ70" i="11" l="1"/>
  <c r="AP70" i="11"/>
  <c r="AO70" i="11"/>
  <c r="AN70" i="11"/>
  <c r="AQ69" i="11"/>
  <c r="AP69" i="11"/>
  <c r="AO69" i="11"/>
  <c r="AN69" i="11"/>
  <c r="AK69" i="11"/>
  <c r="AL69" i="11" s="1"/>
  <c r="AM69" i="11" s="1"/>
  <c r="AU142" i="9"/>
  <c r="AK70" i="11" l="1"/>
  <c r="AS143" i="9"/>
  <c r="AT143" i="9" s="1"/>
  <c r="AV142" i="9"/>
  <c r="AW142" i="9" s="1"/>
  <c r="AH71" i="11" l="1"/>
  <c r="AL70" i="11"/>
  <c r="AM70" i="11" s="1"/>
  <c r="AU143" i="9"/>
  <c r="AI71" i="11" l="1"/>
  <c r="AJ71" i="11" s="1"/>
  <c r="AH72" i="11"/>
  <c r="AI72" i="11" s="1"/>
  <c r="AJ72" i="11" s="1"/>
  <c r="AS144" i="9"/>
  <c r="AT144" i="9" s="1"/>
  <c r="AV143" i="9"/>
  <c r="AW143" i="9" s="1"/>
  <c r="AQ72" i="11" l="1"/>
  <c r="AP72" i="11"/>
  <c r="AO72" i="11"/>
  <c r="AN72" i="11"/>
  <c r="AQ71" i="11"/>
  <c r="AP71" i="11"/>
  <c r="AO71" i="11"/>
  <c r="AN71" i="11"/>
  <c r="AK71" i="11"/>
  <c r="AL71" i="11" s="1"/>
  <c r="AM71" i="11" s="1"/>
  <c r="AU144" i="9"/>
  <c r="AR145" i="9" s="1"/>
  <c r="AR146" i="9" s="1"/>
  <c r="AR147" i="9" s="1"/>
  <c r="AR148" i="9" s="1"/>
  <c r="AR149" i="9" s="1"/>
  <c r="AK72" i="11" l="1"/>
  <c r="AS145" i="9"/>
  <c r="AT145" i="9" s="1"/>
  <c r="AV144" i="9"/>
  <c r="AW144" i="9" s="1"/>
  <c r="AH73" i="11" l="1"/>
  <c r="AL72" i="11"/>
  <c r="AM72" i="11" s="1"/>
  <c r="AU145" i="9"/>
  <c r="AI73" i="11" l="1"/>
  <c r="AJ73" i="11" s="1"/>
  <c r="AH74" i="11"/>
  <c r="AI74" i="11" s="1"/>
  <c r="AJ74" i="11" s="1"/>
  <c r="AS146" i="9"/>
  <c r="AT146" i="9" s="1"/>
  <c r="AV145" i="9"/>
  <c r="AW145" i="9" s="1"/>
  <c r="AQ74" i="11" l="1"/>
  <c r="AP74" i="11"/>
  <c r="AO74" i="11"/>
  <c r="AN74" i="11"/>
  <c r="AQ73" i="11"/>
  <c r="AP73" i="11"/>
  <c r="AO73" i="11"/>
  <c r="AN73" i="11"/>
  <c r="AK73" i="11"/>
  <c r="AL73" i="11" s="1"/>
  <c r="AM73" i="11" s="1"/>
  <c r="AU146" i="9"/>
  <c r="AK74" i="11" l="1"/>
  <c r="AS147" i="9"/>
  <c r="AT147" i="9" s="1"/>
  <c r="AV146" i="9"/>
  <c r="AW146" i="9" s="1"/>
  <c r="AH75" i="11" l="1"/>
  <c r="AI75" i="11" s="1"/>
  <c r="AJ75" i="11" s="1"/>
  <c r="AL74" i="11"/>
  <c r="AM74" i="11" s="1"/>
  <c r="AU147" i="9"/>
  <c r="AQ75" i="11" l="1"/>
  <c r="AP75" i="11"/>
  <c r="AO75" i="11"/>
  <c r="AN75" i="11"/>
  <c r="AK75" i="11"/>
  <c r="AS148" i="9"/>
  <c r="AT148" i="9" s="1"/>
  <c r="AV147" i="9"/>
  <c r="AW147" i="9" s="1"/>
  <c r="AH76" i="11" l="1"/>
  <c r="AL75" i="11"/>
  <c r="AM75" i="11" s="1"/>
  <c r="AU148" i="9"/>
  <c r="AI76" i="11" l="1"/>
  <c r="AJ76" i="11" s="1"/>
  <c r="AH77" i="11"/>
  <c r="AS149" i="9"/>
  <c r="AT149" i="9" s="1"/>
  <c r="AV148" i="9"/>
  <c r="AW148" i="9" s="1"/>
  <c r="AQ76" i="11" l="1"/>
  <c r="AP76" i="11"/>
  <c r="AO76" i="11"/>
  <c r="AN76" i="11"/>
  <c r="AI77" i="11"/>
  <c r="AJ77" i="11" s="1"/>
  <c r="AH78" i="11"/>
  <c r="AI78" i="11" s="1"/>
  <c r="AJ78" i="11" s="1"/>
  <c r="AK76" i="11"/>
  <c r="AL76" i="11" s="1"/>
  <c r="AM76" i="11" s="1"/>
  <c r="AU149" i="9"/>
  <c r="AR150" i="9" s="1"/>
  <c r="AQ78" i="11" l="1"/>
  <c r="AP78" i="11"/>
  <c r="AO78" i="11"/>
  <c r="AN78" i="11"/>
  <c r="AQ77" i="11"/>
  <c r="AP77" i="11"/>
  <c r="AO77" i="11"/>
  <c r="AN77" i="11"/>
  <c r="AK77" i="11"/>
  <c r="AL77" i="11" s="1"/>
  <c r="AM77" i="11" s="1"/>
  <c r="AS150" i="9"/>
  <c r="AT150" i="9" s="1"/>
  <c r="AV149" i="9"/>
  <c r="AW149" i="9" s="1"/>
  <c r="AK78" i="11" l="1"/>
  <c r="AU150" i="9"/>
  <c r="AR151" i="9" s="1"/>
  <c r="AR152" i="9" s="1"/>
  <c r="AR153" i="9" s="1"/>
  <c r="AH79" i="11" l="1"/>
  <c r="AL78" i="11"/>
  <c r="AM78" i="11" s="1"/>
  <c r="AS151" i="9"/>
  <c r="AT151" i="9" s="1"/>
  <c r="AV150" i="9"/>
  <c r="AW150" i="9" s="1"/>
  <c r="AI79" i="11" l="1"/>
  <c r="AJ79" i="11" s="1"/>
  <c r="AH80" i="11"/>
  <c r="AU151" i="9"/>
  <c r="AQ79" i="11" l="1"/>
  <c r="AP79" i="11"/>
  <c r="AO79" i="11"/>
  <c r="AN79" i="11"/>
  <c r="AI80" i="11"/>
  <c r="AJ80" i="11" s="1"/>
  <c r="AH81" i="11"/>
  <c r="AI81" i="11" s="1"/>
  <c r="AJ81" i="11" s="1"/>
  <c r="AK79" i="11"/>
  <c r="AL79" i="11" s="1"/>
  <c r="AM79" i="11" s="1"/>
  <c r="AS152" i="9"/>
  <c r="AT152" i="9" s="1"/>
  <c r="AV151" i="9"/>
  <c r="AW151" i="9" s="1"/>
  <c r="AQ81" i="11" l="1"/>
  <c r="AP81" i="11"/>
  <c r="AO81" i="11"/>
  <c r="AN81" i="11"/>
  <c r="AQ80" i="11"/>
  <c r="AP80" i="11"/>
  <c r="AO80" i="11"/>
  <c r="AN80" i="11"/>
  <c r="AK80" i="11"/>
  <c r="AL80" i="11" s="1"/>
  <c r="AM80" i="11" s="1"/>
  <c r="AU152" i="9"/>
  <c r="AK81" i="11" l="1"/>
  <c r="AS153" i="9"/>
  <c r="AT153" i="9" s="1"/>
  <c r="AV152" i="9"/>
  <c r="AW152" i="9" s="1"/>
  <c r="AH82" i="11" l="1"/>
  <c r="AL81" i="11"/>
  <c r="AM81" i="11" s="1"/>
  <c r="AU153" i="9"/>
  <c r="AR154" i="9" s="1"/>
  <c r="AR155" i="9" s="1"/>
  <c r="AR156" i="9" s="1"/>
  <c r="AR157" i="9" s="1"/>
  <c r="AR158" i="9" s="1"/>
  <c r="AR159" i="9" s="1"/>
  <c r="AR160" i="9" s="1"/>
  <c r="AI82" i="11" l="1"/>
  <c r="AJ82" i="11" s="1"/>
  <c r="AH83" i="11"/>
  <c r="AS154" i="9"/>
  <c r="AT154" i="9" s="1"/>
  <c r="AV153" i="9"/>
  <c r="AW153" i="9" s="1"/>
  <c r="AQ82" i="11" l="1"/>
  <c r="AP82" i="11"/>
  <c r="AO82" i="11"/>
  <c r="AN82" i="11"/>
  <c r="AI83" i="11"/>
  <c r="AJ83" i="11" s="1"/>
  <c r="AH84" i="11"/>
  <c r="AK82" i="11"/>
  <c r="AL82" i="11" s="1"/>
  <c r="AM82" i="11" s="1"/>
  <c r="AU154" i="9"/>
  <c r="AQ83" i="11" l="1"/>
  <c r="AP83" i="11"/>
  <c r="AO83" i="11"/>
  <c r="AN83" i="11"/>
  <c r="AI84" i="11"/>
  <c r="AJ84" i="11" s="1"/>
  <c r="AH85" i="11"/>
  <c r="AI85" i="11" s="1"/>
  <c r="AJ85" i="11" s="1"/>
  <c r="AK83" i="11"/>
  <c r="AL83" i="11" s="1"/>
  <c r="AM83" i="11" s="1"/>
  <c r="AS155" i="9"/>
  <c r="AT155" i="9" s="1"/>
  <c r="AV154" i="9"/>
  <c r="AW154" i="9" s="1"/>
  <c r="AQ85" i="11" l="1"/>
  <c r="AP85" i="11"/>
  <c r="AO85" i="11"/>
  <c r="AN85" i="11"/>
  <c r="AQ84" i="11"/>
  <c r="AP84" i="11"/>
  <c r="AO84" i="11"/>
  <c r="AN84" i="11"/>
  <c r="AK84" i="11"/>
  <c r="AL84" i="11" s="1"/>
  <c r="AM84" i="11" s="1"/>
  <c r="AU155" i="9"/>
  <c r="AK85" i="11" l="1"/>
  <c r="AS156" i="9"/>
  <c r="AT156" i="9" s="1"/>
  <c r="AV155" i="9"/>
  <c r="AW155" i="9" s="1"/>
  <c r="AH86" i="11" l="1"/>
  <c r="AL85" i="11"/>
  <c r="AM85" i="11" s="1"/>
  <c r="AU156" i="9"/>
  <c r="AI86" i="11" l="1"/>
  <c r="AJ86" i="11" s="1"/>
  <c r="AH87" i="11"/>
  <c r="AS157" i="9"/>
  <c r="AT157" i="9" s="1"/>
  <c r="AV156" i="9"/>
  <c r="AW156" i="9" s="1"/>
  <c r="AQ86" i="11" l="1"/>
  <c r="AP86" i="11"/>
  <c r="AO86" i="11"/>
  <c r="AN86" i="11"/>
  <c r="AI87" i="11"/>
  <c r="AJ87" i="11" s="1"/>
  <c r="AH88" i="11"/>
  <c r="AI88" i="11" s="1"/>
  <c r="AJ88" i="11" s="1"/>
  <c r="AK86" i="11"/>
  <c r="AL86" i="11" s="1"/>
  <c r="AM86" i="11" s="1"/>
  <c r="AU157" i="9"/>
  <c r="AQ88" i="11" l="1"/>
  <c r="AP88" i="11"/>
  <c r="AO88" i="11"/>
  <c r="AN88" i="11"/>
  <c r="AQ87" i="11"/>
  <c r="AP87" i="11"/>
  <c r="AO87" i="11"/>
  <c r="AN87" i="11"/>
  <c r="AK87" i="11"/>
  <c r="AL87" i="11" s="1"/>
  <c r="AM87" i="11" s="1"/>
  <c r="AS158" i="9"/>
  <c r="AT158" i="9" s="1"/>
  <c r="AV157" i="9"/>
  <c r="AW157" i="9" s="1"/>
  <c r="AK88" i="11" l="1"/>
  <c r="AU158" i="9"/>
  <c r="AH89" i="11" l="1"/>
  <c r="AL88" i="11"/>
  <c r="AM88" i="11" s="1"/>
  <c r="AS159" i="9"/>
  <c r="AT159" i="9" s="1"/>
  <c r="AV158" i="9"/>
  <c r="AW158" i="9" s="1"/>
  <c r="AI89" i="11" l="1"/>
  <c r="AJ89" i="11" s="1"/>
  <c r="AH90" i="11"/>
  <c r="AU159" i="9"/>
  <c r="AQ89" i="11" l="1"/>
  <c r="AP89" i="11"/>
  <c r="AO89" i="11"/>
  <c r="AN89" i="11"/>
  <c r="AI90" i="11"/>
  <c r="AJ90" i="11" s="1"/>
  <c r="AH91" i="11"/>
  <c r="AK89" i="11"/>
  <c r="AL89" i="11" s="1"/>
  <c r="AM89" i="11" s="1"/>
  <c r="AS160" i="9"/>
  <c r="AT160" i="9" s="1"/>
  <c r="AV159" i="9"/>
  <c r="AW159" i="9" s="1"/>
  <c r="AQ90" i="11" l="1"/>
  <c r="AP90" i="11"/>
  <c r="AO90" i="11"/>
  <c r="AN90" i="11"/>
  <c r="AI91" i="11"/>
  <c r="AJ91" i="11" s="1"/>
  <c r="AH92" i="11"/>
  <c r="AI92" i="11" s="1"/>
  <c r="AJ92" i="11" s="1"/>
  <c r="AK90" i="11"/>
  <c r="AL90" i="11" s="1"/>
  <c r="AM90" i="11" s="1"/>
  <c r="AU160" i="9"/>
  <c r="AR161" i="9" s="1"/>
  <c r="AR162" i="9" s="1"/>
  <c r="AQ92" i="11" l="1"/>
  <c r="AP92" i="11"/>
  <c r="AO92" i="11"/>
  <c r="AN92" i="11"/>
  <c r="AQ91" i="11"/>
  <c r="AP91" i="11"/>
  <c r="AO91" i="11"/>
  <c r="AN91" i="11"/>
  <c r="AK91" i="11"/>
  <c r="AL91" i="11" s="1"/>
  <c r="AM91" i="11" s="1"/>
  <c r="AS161" i="9"/>
  <c r="AT161" i="9" s="1"/>
  <c r="AV160" i="9"/>
  <c r="AW160" i="9" s="1"/>
  <c r="AK92" i="11" l="1"/>
  <c r="AU161" i="9"/>
  <c r="AH93" i="11" l="1"/>
  <c r="AL92" i="11"/>
  <c r="AM92" i="11" s="1"/>
  <c r="AS162" i="9"/>
  <c r="AT162" i="9" s="1"/>
  <c r="AV161" i="9"/>
  <c r="AW161" i="9" s="1"/>
  <c r="AI93" i="11" l="1"/>
  <c r="AJ93" i="11" s="1"/>
  <c r="AH94" i="11"/>
  <c r="AU162" i="9"/>
  <c r="AR163" i="9" s="1"/>
  <c r="AR164" i="9" s="1"/>
  <c r="AQ93" i="11" l="1"/>
  <c r="AP93" i="11"/>
  <c r="AO93" i="11"/>
  <c r="AN93" i="11"/>
  <c r="AI94" i="11"/>
  <c r="AJ94" i="11" s="1"/>
  <c r="AH95" i="11"/>
  <c r="AK93" i="11"/>
  <c r="AL93" i="11" s="1"/>
  <c r="AM93" i="11" s="1"/>
  <c r="AS163" i="9"/>
  <c r="AT163" i="9" s="1"/>
  <c r="AV162" i="9"/>
  <c r="AW162" i="9" s="1"/>
  <c r="AQ94" i="11" l="1"/>
  <c r="AP94" i="11"/>
  <c r="AO94" i="11"/>
  <c r="AN94" i="11"/>
  <c r="AI95" i="11"/>
  <c r="AJ95" i="11" s="1"/>
  <c r="AH96" i="11"/>
  <c r="AI96" i="11" s="1"/>
  <c r="AJ96" i="11" s="1"/>
  <c r="AK94" i="11"/>
  <c r="AL94" i="11" s="1"/>
  <c r="AM94" i="11" s="1"/>
  <c r="AU163" i="9"/>
  <c r="AQ96" i="11" l="1"/>
  <c r="AP96" i="11"/>
  <c r="AO96" i="11"/>
  <c r="AN96" i="11"/>
  <c r="AQ95" i="11"/>
  <c r="AP95" i="11"/>
  <c r="AO95" i="11"/>
  <c r="AN95" i="11"/>
  <c r="AK95" i="11"/>
  <c r="AL95" i="11" s="1"/>
  <c r="AM95" i="11" s="1"/>
  <c r="AS164" i="9"/>
  <c r="AT164" i="9" s="1"/>
  <c r="AV163" i="9"/>
  <c r="AW163" i="9" s="1"/>
  <c r="AK96" i="11" l="1"/>
  <c r="AU164" i="9"/>
  <c r="AR165" i="9" s="1"/>
  <c r="AR166" i="9" s="1"/>
  <c r="AR167" i="9" s="1"/>
  <c r="AR168" i="9" s="1"/>
  <c r="AR169" i="9" s="1"/>
  <c r="AH97" i="11" l="1"/>
  <c r="AL96" i="11"/>
  <c r="AM96" i="11" s="1"/>
  <c r="AS165" i="9"/>
  <c r="AT165" i="9" s="1"/>
  <c r="AV164" i="9"/>
  <c r="AW164" i="9" s="1"/>
  <c r="AI97" i="11" l="1"/>
  <c r="AJ97" i="11" s="1"/>
  <c r="AH98" i="11"/>
  <c r="AU165" i="9"/>
  <c r="AQ97" i="11" l="1"/>
  <c r="AP97" i="11"/>
  <c r="AO97" i="11"/>
  <c r="AN97" i="11"/>
  <c r="AI98" i="11"/>
  <c r="AJ98" i="11" s="1"/>
  <c r="AH99" i="11"/>
  <c r="AK97" i="11"/>
  <c r="AL97" i="11" s="1"/>
  <c r="AM97" i="11" s="1"/>
  <c r="AS166" i="9"/>
  <c r="AT166" i="9" s="1"/>
  <c r="AV165" i="9"/>
  <c r="AW165" i="9" s="1"/>
  <c r="AQ98" i="11" l="1"/>
  <c r="AP98" i="11"/>
  <c r="AO98" i="11"/>
  <c r="AN98" i="11"/>
  <c r="AI99" i="11"/>
  <c r="AJ99" i="11" s="1"/>
  <c r="AH100" i="11"/>
  <c r="AI100" i="11" s="1"/>
  <c r="AJ100" i="11" s="1"/>
  <c r="AK98" i="11"/>
  <c r="AL98" i="11" s="1"/>
  <c r="AM98" i="11" s="1"/>
  <c r="AU166" i="9"/>
  <c r="AQ100" i="11" l="1"/>
  <c r="AP100" i="11"/>
  <c r="AO100" i="11"/>
  <c r="AN100" i="11"/>
  <c r="AQ99" i="11"/>
  <c r="AP99" i="11"/>
  <c r="AO99" i="11"/>
  <c r="AN99" i="11"/>
  <c r="AK99" i="11"/>
  <c r="AL99" i="11" s="1"/>
  <c r="AM99" i="11" s="1"/>
  <c r="AS167" i="9"/>
  <c r="AT167" i="9" s="1"/>
  <c r="AV166" i="9"/>
  <c r="AW166" i="9" s="1"/>
  <c r="AK100" i="11" l="1"/>
  <c r="AU167" i="9"/>
  <c r="AH101" i="11" l="1"/>
  <c r="AL100" i="11"/>
  <c r="AM100" i="11" s="1"/>
  <c r="AS168" i="9"/>
  <c r="AT168" i="9" s="1"/>
  <c r="AV167" i="9"/>
  <c r="AW167" i="9" s="1"/>
  <c r="AI101" i="11" l="1"/>
  <c r="AJ101" i="11" s="1"/>
  <c r="AH102" i="11"/>
  <c r="AI102" i="11" s="1"/>
  <c r="AJ102" i="11" s="1"/>
  <c r="AU168" i="9"/>
  <c r="AQ102" i="11" l="1"/>
  <c r="AP102" i="11"/>
  <c r="AO102" i="11"/>
  <c r="AN102" i="11"/>
  <c r="AQ101" i="11"/>
  <c r="AP101" i="11"/>
  <c r="AO101" i="11"/>
  <c r="AN101" i="11"/>
  <c r="AK101" i="11"/>
  <c r="AL101" i="11" s="1"/>
  <c r="AM101" i="11" s="1"/>
  <c r="AS169" i="9"/>
  <c r="AT169" i="9" s="1"/>
  <c r="AV168" i="9"/>
  <c r="AW168" i="9" s="1"/>
  <c r="AK102" i="11" l="1"/>
  <c r="AU169" i="9"/>
  <c r="AR170" i="9" s="1"/>
  <c r="AR171" i="9" s="1"/>
  <c r="AR172" i="9" s="1"/>
  <c r="AR173" i="9" s="1"/>
  <c r="AR174" i="9" s="1"/>
  <c r="AR175" i="9" s="1"/>
  <c r="AL102" i="11" l="1"/>
  <c r="AM102" i="11" s="1"/>
  <c r="AH103" i="11"/>
  <c r="AI103" i="11" s="1"/>
  <c r="AJ103" i="11" s="1"/>
  <c r="AS170" i="9"/>
  <c r="AT170" i="9" s="1"/>
  <c r="AV169" i="9"/>
  <c r="AW169" i="9" s="1"/>
  <c r="AK103" i="11" l="1"/>
  <c r="AH104" i="11" s="1"/>
  <c r="AQ103" i="11"/>
  <c r="AP103" i="11"/>
  <c r="AO103" i="11"/>
  <c r="AN103" i="11"/>
  <c r="AL103" i="11"/>
  <c r="AM103" i="11" s="1"/>
  <c r="AU170" i="9"/>
  <c r="AI104" i="11" l="1"/>
  <c r="AJ104" i="11" s="1"/>
  <c r="AH105" i="11"/>
  <c r="AS171" i="9"/>
  <c r="AT171" i="9" s="1"/>
  <c r="AV170" i="9"/>
  <c r="AW170" i="9" s="1"/>
  <c r="AQ104" i="11" l="1"/>
  <c r="AP104" i="11"/>
  <c r="AO104" i="11"/>
  <c r="AN104" i="11"/>
  <c r="AI105" i="11"/>
  <c r="AJ105" i="11" s="1"/>
  <c r="AH106" i="11"/>
  <c r="AK104" i="11"/>
  <c r="AL104" i="11" s="1"/>
  <c r="AM104" i="11" s="1"/>
  <c r="AU171" i="9"/>
  <c r="AQ105" i="11" l="1"/>
  <c r="AP105" i="11"/>
  <c r="AO105" i="11"/>
  <c r="AN105" i="11"/>
  <c r="AI106" i="11"/>
  <c r="AJ106" i="11" s="1"/>
  <c r="AH107" i="11"/>
  <c r="AI107" i="11" s="1"/>
  <c r="AJ107" i="11" s="1"/>
  <c r="AK105" i="11"/>
  <c r="AL105" i="11" s="1"/>
  <c r="AM105" i="11" s="1"/>
  <c r="AS172" i="9"/>
  <c r="AT172" i="9" s="1"/>
  <c r="AV171" i="9"/>
  <c r="AW171" i="9" s="1"/>
  <c r="AQ107" i="11" l="1"/>
  <c r="AP107" i="11"/>
  <c r="AO107" i="11"/>
  <c r="AN107" i="11"/>
  <c r="AQ106" i="11"/>
  <c r="AP106" i="11"/>
  <c r="AO106" i="11"/>
  <c r="AN106" i="11"/>
  <c r="AK106" i="11"/>
  <c r="AL106" i="11" s="1"/>
  <c r="AM106" i="11" s="1"/>
  <c r="AU172" i="9"/>
  <c r="AK107" i="11" l="1"/>
  <c r="AS173" i="9"/>
  <c r="AT173" i="9" s="1"/>
  <c r="AV172" i="9"/>
  <c r="AW172" i="9" s="1"/>
  <c r="AH108" i="11" l="1"/>
  <c r="AL107" i="11"/>
  <c r="AM107" i="11" s="1"/>
  <c r="AU173" i="9"/>
  <c r="AH109" i="11" l="1"/>
  <c r="AI109" i="11" s="1"/>
  <c r="AJ109" i="11" s="1"/>
  <c r="AI108" i="11"/>
  <c r="AJ108" i="11" s="1"/>
  <c r="AS174" i="9"/>
  <c r="AT174" i="9" s="1"/>
  <c r="AV173" i="9"/>
  <c r="AW173" i="9" s="1"/>
  <c r="AQ108" i="11" l="1"/>
  <c r="AP108" i="11"/>
  <c r="AO108" i="11"/>
  <c r="AN108" i="11"/>
  <c r="AQ109" i="11"/>
  <c r="AP109" i="11"/>
  <c r="AO109" i="11"/>
  <c r="AN109" i="11"/>
  <c r="AK108" i="11"/>
  <c r="AU174" i="9"/>
  <c r="AK109" i="11" l="1"/>
  <c r="AL108" i="11"/>
  <c r="AM108" i="11" s="1"/>
  <c r="AS175" i="9"/>
  <c r="AT175" i="9" s="1"/>
  <c r="AV174" i="9"/>
  <c r="AW174" i="9" s="1"/>
  <c r="AH110" i="11" l="1"/>
  <c r="AI110" i="11" s="1"/>
  <c r="AJ110" i="11" s="1"/>
  <c r="AL109" i="11"/>
  <c r="AM109" i="11" s="1"/>
  <c r="AU175" i="9"/>
  <c r="AR176" i="9" s="1"/>
  <c r="AR177" i="9" s="1"/>
  <c r="AR178" i="9" s="1"/>
  <c r="AR179" i="9" s="1"/>
  <c r="AR180" i="9" s="1"/>
  <c r="AK110" i="11" l="1"/>
  <c r="AH111" i="11" s="1"/>
  <c r="AQ110" i="11"/>
  <c r="AP110" i="11"/>
  <c r="AO110" i="11"/>
  <c r="AN110" i="11"/>
  <c r="AL110" i="11"/>
  <c r="AM110" i="11" s="1"/>
  <c r="AS176" i="9"/>
  <c r="AT176" i="9" s="1"/>
  <c r="AV175" i="9"/>
  <c r="AW175" i="9" s="1"/>
  <c r="AI111" i="11" l="1"/>
  <c r="AJ111" i="11" s="1"/>
  <c r="AH112" i="11"/>
  <c r="AI112" i="11" s="1"/>
  <c r="AJ112" i="11" s="1"/>
  <c r="AU176" i="9"/>
  <c r="AQ112" i="11" l="1"/>
  <c r="AP112" i="11"/>
  <c r="AO112" i="11"/>
  <c r="AN112" i="11"/>
  <c r="AQ111" i="11"/>
  <c r="AP111" i="11"/>
  <c r="AO111" i="11"/>
  <c r="AN111" i="11"/>
  <c r="AK111" i="11"/>
  <c r="AL111" i="11" s="1"/>
  <c r="AM111" i="11" s="1"/>
  <c r="AS177" i="9"/>
  <c r="AT177" i="9" s="1"/>
  <c r="AV176" i="9"/>
  <c r="AW176" i="9" s="1"/>
  <c r="AK112" i="11" l="1"/>
  <c r="AU177" i="9"/>
  <c r="AH113" i="11" l="1"/>
  <c r="AL112" i="11"/>
  <c r="AM112" i="11" s="1"/>
  <c r="AS178" i="9"/>
  <c r="AT178" i="9" s="1"/>
  <c r="AV177" i="9"/>
  <c r="AW177" i="9" s="1"/>
  <c r="AI113" i="11" l="1"/>
  <c r="AJ113" i="11" s="1"/>
  <c r="AH114" i="11"/>
  <c r="AI114" i="11" s="1"/>
  <c r="AJ114" i="11" s="1"/>
  <c r="AU178" i="9"/>
  <c r="AQ114" i="11" l="1"/>
  <c r="AP114" i="11"/>
  <c r="AO114" i="11"/>
  <c r="AN114" i="11"/>
  <c r="AQ113" i="11"/>
  <c r="AP113" i="11"/>
  <c r="AO113" i="11"/>
  <c r="AN113" i="11"/>
  <c r="AK113" i="11"/>
  <c r="AS179" i="9"/>
  <c r="AT179" i="9" s="1"/>
  <c r="AV178" i="9"/>
  <c r="AW178" i="9" s="1"/>
  <c r="AK114" i="11" l="1"/>
  <c r="AL113" i="11"/>
  <c r="AM113" i="11" s="1"/>
  <c r="AU179" i="9"/>
  <c r="AH115" i="11" l="1"/>
  <c r="AL114" i="11"/>
  <c r="AM114" i="11" s="1"/>
  <c r="AS180" i="9"/>
  <c r="AT180" i="9" s="1"/>
  <c r="AV179" i="9"/>
  <c r="AW179" i="9" s="1"/>
  <c r="AI115" i="11" l="1"/>
  <c r="AJ115" i="11" s="1"/>
  <c r="AH116" i="11"/>
  <c r="AU180" i="9"/>
  <c r="AR181" i="9" s="1"/>
  <c r="AR182" i="9" s="1"/>
  <c r="AQ115" i="11" l="1"/>
  <c r="AP115" i="11"/>
  <c r="AO115" i="11"/>
  <c r="AN115" i="11"/>
  <c r="AI116" i="11"/>
  <c r="AJ116" i="11" s="1"/>
  <c r="AH117" i="11"/>
  <c r="AK115" i="11"/>
  <c r="AL115" i="11" s="1"/>
  <c r="AM115" i="11" s="1"/>
  <c r="AS181" i="9"/>
  <c r="AT181" i="9" s="1"/>
  <c r="AV180" i="9"/>
  <c r="AW180" i="9" s="1"/>
  <c r="AQ116" i="11" l="1"/>
  <c r="AP116" i="11"/>
  <c r="AO116" i="11"/>
  <c r="AN116" i="11"/>
  <c r="AI117" i="11"/>
  <c r="AJ117" i="11" s="1"/>
  <c r="AH118" i="11"/>
  <c r="AI118" i="11" s="1"/>
  <c r="AJ118" i="11" s="1"/>
  <c r="AK116" i="11"/>
  <c r="AL116" i="11" s="1"/>
  <c r="AM116" i="11" s="1"/>
  <c r="AU181" i="9"/>
  <c r="AQ118" i="11" l="1"/>
  <c r="AP118" i="11"/>
  <c r="AO118" i="11"/>
  <c r="AN118" i="11"/>
  <c r="AQ117" i="11"/>
  <c r="AP117" i="11"/>
  <c r="AO117" i="11"/>
  <c r="AN117" i="11"/>
  <c r="AK117" i="11"/>
  <c r="AL117" i="11" s="1"/>
  <c r="AM117" i="11" s="1"/>
  <c r="AS182" i="9"/>
  <c r="AT182" i="9" s="1"/>
  <c r="AV181" i="9"/>
  <c r="AW181" i="9" s="1"/>
  <c r="AK118" i="11" l="1"/>
  <c r="AU182" i="9"/>
  <c r="AR183" i="9" s="1"/>
  <c r="AR184" i="9" s="1"/>
  <c r="AR185" i="9" s="1"/>
  <c r="AH119" i="11" l="1"/>
  <c r="AL118" i="11"/>
  <c r="AM118" i="11" s="1"/>
  <c r="AS183" i="9"/>
  <c r="AT183" i="9" s="1"/>
  <c r="AV182" i="9"/>
  <c r="AW182" i="9" s="1"/>
  <c r="AI119" i="11" l="1"/>
  <c r="AJ119" i="11" s="1"/>
  <c r="AH120" i="11"/>
  <c r="AU183" i="9"/>
  <c r="AQ119" i="11" l="1"/>
  <c r="AP119" i="11"/>
  <c r="AO119" i="11"/>
  <c r="AN119" i="11"/>
  <c r="AI120" i="11"/>
  <c r="AJ120" i="11" s="1"/>
  <c r="AH121" i="11"/>
  <c r="AK119" i="11"/>
  <c r="AL119" i="11" s="1"/>
  <c r="AM119" i="11" s="1"/>
  <c r="AS184" i="9"/>
  <c r="AT184" i="9" s="1"/>
  <c r="AV183" i="9"/>
  <c r="AW183" i="9" s="1"/>
  <c r="AQ120" i="11" l="1"/>
  <c r="AP120" i="11"/>
  <c r="AO120" i="11"/>
  <c r="AN120" i="11"/>
  <c r="AI121" i="11"/>
  <c r="AJ121" i="11" s="1"/>
  <c r="AH122" i="11"/>
  <c r="AK120" i="11"/>
  <c r="AL120" i="11" s="1"/>
  <c r="AM120" i="11" s="1"/>
  <c r="AU184" i="9"/>
  <c r="AQ121" i="11" l="1"/>
  <c r="AP121" i="11"/>
  <c r="AO121" i="11"/>
  <c r="AN121" i="11"/>
  <c r="AI122" i="11"/>
  <c r="AJ122" i="11" s="1"/>
  <c r="AH123" i="11"/>
  <c r="AI123" i="11" s="1"/>
  <c r="AJ123" i="11" s="1"/>
  <c r="AK121" i="11"/>
  <c r="AL121" i="11" s="1"/>
  <c r="AM121" i="11" s="1"/>
  <c r="AS185" i="9"/>
  <c r="AT185" i="9" s="1"/>
  <c r="AV184" i="9"/>
  <c r="AW184" i="9" s="1"/>
  <c r="AQ123" i="11" l="1"/>
  <c r="AP123" i="11"/>
  <c r="AO123" i="11"/>
  <c r="AN123" i="11"/>
  <c r="AQ122" i="11"/>
  <c r="AP122" i="11"/>
  <c r="AO122" i="11"/>
  <c r="AN122" i="11"/>
  <c r="AK122" i="11"/>
  <c r="AL122" i="11" s="1"/>
  <c r="AM122" i="11" s="1"/>
  <c r="AU185" i="9"/>
  <c r="AR186" i="9" s="1"/>
  <c r="AR187" i="9" s="1"/>
  <c r="AK123" i="11" l="1"/>
  <c r="AS186" i="9"/>
  <c r="AT186" i="9" s="1"/>
  <c r="AV185" i="9"/>
  <c r="AW185" i="9" s="1"/>
  <c r="AH124" i="11" l="1"/>
  <c r="AL123" i="11"/>
  <c r="AM123" i="11" s="1"/>
  <c r="AU186" i="9"/>
  <c r="AI124" i="11" l="1"/>
  <c r="AJ124" i="11" s="1"/>
  <c r="AH125" i="11"/>
  <c r="AS187" i="9"/>
  <c r="AT187" i="9" s="1"/>
  <c r="AV186" i="9"/>
  <c r="AW186" i="9" s="1"/>
  <c r="AQ124" i="11" l="1"/>
  <c r="AP124" i="11"/>
  <c r="AO124" i="11"/>
  <c r="AN124" i="11"/>
  <c r="AI125" i="11"/>
  <c r="AJ125" i="11" s="1"/>
  <c r="AH126" i="11"/>
  <c r="AK124" i="11"/>
  <c r="AL124" i="11" s="1"/>
  <c r="AM124" i="11" s="1"/>
  <c r="AU187" i="9"/>
  <c r="AR188" i="9" s="1"/>
  <c r="AQ125" i="11" l="1"/>
  <c r="AP125" i="11"/>
  <c r="AO125" i="11"/>
  <c r="AN125" i="11"/>
  <c r="AI126" i="11"/>
  <c r="AJ126" i="11" s="1"/>
  <c r="AH127" i="11"/>
  <c r="AK125" i="11"/>
  <c r="AL125" i="11" s="1"/>
  <c r="AM125" i="11" s="1"/>
  <c r="AS188" i="9"/>
  <c r="AT188" i="9" s="1"/>
  <c r="AV187" i="9"/>
  <c r="AW187" i="9" s="1"/>
  <c r="AQ126" i="11" l="1"/>
  <c r="AP126" i="11"/>
  <c r="AO126" i="11"/>
  <c r="AN126" i="11"/>
  <c r="AI127" i="11"/>
  <c r="AJ127" i="11" s="1"/>
  <c r="AH128" i="11"/>
  <c r="AI128" i="11" s="1"/>
  <c r="AJ128" i="11" s="1"/>
  <c r="AK126" i="11"/>
  <c r="AL126" i="11" s="1"/>
  <c r="AM126" i="11" s="1"/>
  <c r="AU188" i="9"/>
  <c r="AR189" i="9" s="1"/>
  <c r="AQ128" i="11" l="1"/>
  <c r="AP128" i="11"/>
  <c r="AO128" i="11"/>
  <c r="AN128" i="11"/>
  <c r="AQ127" i="11"/>
  <c r="AP127" i="11"/>
  <c r="AO127" i="11"/>
  <c r="AN127" i="11"/>
  <c r="AK127" i="11"/>
  <c r="AL127" i="11" s="1"/>
  <c r="AM127" i="11" s="1"/>
  <c r="AS189" i="9"/>
  <c r="AT189" i="9" s="1"/>
  <c r="AV188" i="9"/>
  <c r="AW188" i="9" s="1"/>
  <c r="AK128" i="11" l="1"/>
  <c r="AU189" i="9"/>
  <c r="AR190" i="9" s="1"/>
  <c r="AR191" i="9" s="1"/>
  <c r="AH129" i="11" l="1"/>
  <c r="AL128" i="11"/>
  <c r="AM128" i="11" s="1"/>
  <c r="AS190" i="9"/>
  <c r="AT190" i="9" s="1"/>
  <c r="AV189" i="9"/>
  <c r="AW189" i="9" s="1"/>
  <c r="AI129" i="11" l="1"/>
  <c r="AJ129" i="11" s="1"/>
  <c r="AH130" i="11"/>
  <c r="AU190" i="9"/>
  <c r="AQ129" i="11" l="1"/>
  <c r="AP129" i="11"/>
  <c r="AO129" i="11"/>
  <c r="AN129" i="11"/>
  <c r="AI130" i="11"/>
  <c r="AJ130" i="11" s="1"/>
  <c r="AH131" i="11"/>
  <c r="AK129" i="11"/>
  <c r="AL129" i="11" s="1"/>
  <c r="AM129" i="11" s="1"/>
  <c r="AS191" i="9"/>
  <c r="AT191" i="9" s="1"/>
  <c r="AV190" i="9"/>
  <c r="AW190" i="9" s="1"/>
  <c r="AQ130" i="11" l="1"/>
  <c r="AP130" i="11"/>
  <c r="AO130" i="11"/>
  <c r="AN130" i="11"/>
  <c r="AI131" i="11"/>
  <c r="AJ131" i="11" s="1"/>
  <c r="AH132" i="11"/>
  <c r="AK130" i="11"/>
  <c r="AL130" i="11" s="1"/>
  <c r="AM130" i="11" s="1"/>
  <c r="AU191" i="9"/>
  <c r="AR192" i="9" s="1"/>
  <c r="AR193" i="9" s="1"/>
  <c r="AQ131" i="11" l="1"/>
  <c r="AP131" i="11"/>
  <c r="AO131" i="11"/>
  <c r="AN131" i="11"/>
  <c r="AI132" i="11"/>
  <c r="AJ132" i="11" s="1"/>
  <c r="AH133" i="11"/>
  <c r="AK131" i="11"/>
  <c r="AL131" i="11" s="1"/>
  <c r="AM131" i="11" s="1"/>
  <c r="AS192" i="9"/>
  <c r="AT192" i="9" s="1"/>
  <c r="AV191" i="9"/>
  <c r="AW191" i="9" s="1"/>
  <c r="AQ132" i="11" l="1"/>
  <c r="AP132" i="11"/>
  <c r="AO132" i="11"/>
  <c r="AN132" i="11"/>
  <c r="AI133" i="11"/>
  <c r="AJ133" i="11" s="1"/>
  <c r="AH134" i="11"/>
  <c r="AK132" i="11"/>
  <c r="AL132" i="11" s="1"/>
  <c r="AM132" i="11" s="1"/>
  <c r="AU192" i="9"/>
  <c r="AQ133" i="11" l="1"/>
  <c r="AP133" i="11"/>
  <c r="AO133" i="11"/>
  <c r="AN133" i="11"/>
  <c r="AI134" i="11"/>
  <c r="AJ134" i="11" s="1"/>
  <c r="AH135" i="11"/>
  <c r="AK133" i="11"/>
  <c r="AL133" i="11" s="1"/>
  <c r="AM133" i="11" s="1"/>
  <c r="AS193" i="9"/>
  <c r="AT193" i="9" s="1"/>
  <c r="AV192" i="9"/>
  <c r="AW192" i="9" s="1"/>
  <c r="AQ134" i="11" l="1"/>
  <c r="AP134" i="11"/>
  <c r="AO134" i="11"/>
  <c r="AN134" i="11"/>
  <c r="AI135" i="11"/>
  <c r="AJ135" i="11" s="1"/>
  <c r="AH136" i="11"/>
  <c r="AK134" i="11"/>
  <c r="AL134" i="11" s="1"/>
  <c r="AM134" i="11" s="1"/>
  <c r="AU193" i="9"/>
  <c r="AR194" i="9" s="1"/>
  <c r="AR195" i="9" s="1"/>
  <c r="AR196" i="9" s="1"/>
  <c r="AR197" i="9" s="1"/>
  <c r="AQ135" i="11" l="1"/>
  <c r="AP135" i="11"/>
  <c r="AO135" i="11"/>
  <c r="AN135" i="11"/>
  <c r="AI136" i="11"/>
  <c r="AJ136" i="11" s="1"/>
  <c r="AH137" i="11"/>
  <c r="AI137" i="11" s="1"/>
  <c r="AJ137" i="11" s="1"/>
  <c r="AK135" i="11"/>
  <c r="AL135" i="11" s="1"/>
  <c r="AM135" i="11" s="1"/>
  <c r="AS194" i="9"/>
  <c r="AT194" i="9" s="1"/>
  <c r="AV193" i="9"/>
  <c r="AW193" i="9" s="1"/>
  <c r="AQ137" i="11" l="1"/>
  <c r="AP137" i="11"/>
  <c r="AO137" i="11"/>
  <c r="AN137" i="11"/>
  <c r="AQ136" i="11"/>
  <c r="AP136" i="11"/>
  <c r="AO136" i="11"/>
  <c r="AN136" i="11"/>
  <c r="AK136" i="11"/>
  <c r="AL136" i="11" s="1"/>
  <c r="AM136" i="11" s="1"/>
  <c r="AU194" i="9"/>
  <c r="AK137" i="11" l="1"/>
  <c r="AS195" i="9"/>
  <c r="AT195" i="9" s="1"/>
  <c r="AV194" i="9"/>
  <c r="AW194" i="9" s="1"/>
  <c r="AH138" i="11" l="1"/>
  <c r="AL137" i="11"/>
  <c r="AM137" i="11" s="1"/>
  <c r="AU195" i="9"/>
  <c r="AI138" i="11" l="1"/>
  <c r="AJ138" i="11" s="1"/>
  <c r="AH139" i="11"/>
  <c r="AI139" i="11" s="1"/>
  <c r="AJ139" i="11" s="1"/>
  <c r="AS196" i="9"/>
  <c r="AT196" i="9" s="1"/>
  <c r="AV195" i="9"/>
  <c r="AW195" i="9" s="1"/>
  <c r="AQ139" i="11" l="1"/>
  <c r="AP139" i="11"/>
  <c r="AO139" i="11"/>
  <c r="AN139" i="11"/>
  <c r="AQ138" i="11"/>
  <c r="AP138" i="11"/>
  <c r="AO138" i="11"/>
  <c r="AN138" i="11"/>
  <c r="AK138" i="11"/>
  <c r="AL138" i="11" s="1"/>
  <c r="AM138" i="11" s="1"/>
  <c r="AU196" i="9"/>
  <c r="AK139" i="11" l="1"/>
  <c r="AS197" i="9"/>
  <c r="AT197" i="9" s="1"/>
  <c r="AV196" i="9"/>
  <c r="AW196" i="9" s="1"/>
  <c r="AH140" i="11" l="1"/>
  <c r="AL139" i="11"/>
  <c r="AM139" i="11" s="1"/>
  <c r="AU197" i="9"/>
  <c r="AR198" i="9" s="1"/>
  <c r="AI140" i="11" l="1"/>
  <c r="AJ140" i="11" s="1"/>
  <c r="AH141" i="11"/>
  <c r="AS198" i="9"/>
  <c r="AT198" i="9" s="1"/>
  <c r="AV197" i="9"/>
  <c r="AW197" i="9" s="1"/>
  <c r="AQ140" i="11" l="1"/>
  <c r="AP140" i="11"/>
  <c r="AO140" i="11"/>
  <c r="AN140" i="11"/>
  <c r="AK140" i="11"/>
  <c r="AI141" i="11"/>
  <c r="AJ141" i="11" s="1"/>
  <c r="AH142" i="11"/>
  <c r="AU198" i="9"/>
  <c r="AR199" i="9" s="1"/>
  <c r="AR200" i="9" s="1"/>
  <c r="AR201" i="9" s="1"/>
  <c r="AR202" i="9" s="1"/>
  <c r="AR203" i="9" s="1"/>
  <c r="AR204" i="9" s="1"/>
  <c r="AQ141" i="11" l="1"/>
  <c r="AP141" i="11"/>
  <c r="AO141" i="11"/>
  <c r="AN141" i="11"/>
  <c r="AK141" i="11"/>
  <c r="AL141" i="11" s="1"/>
  <c r="AM141" i="11" s="1"/>
  <c r="AL140" i="11"/>
  <c r="AM140" i="11" s="1"/>
  <c r="AI142" i="11"/>
  <c r="AJ142" i="11" s="1"/>
  <c r="AH143" i="11"/>
  <c r="AS199" i="9"/>
  <c r="AT199" i="9" s="1"/>
  <c r="AV198" i="9"/>
  <c r="AW198" i="9" s="1"/>
  <c r="AQ142" i="11" l="1"/>
  <c r="AP142" i="11"/>
  <c r="AO142" i="11"/>
  <c r="AN142" i="11"/>
  <c r="AI143" i="11"/>
  <c r="AJ143" i="11" s="1"/>
  <c r="AH144" i="11"/>
  <c r="AI144" i="11" s="1"/>
  <c r="AJ144" i="11" s="1"/>
  <c r="AK142" i="11"/>
  <c r="AL142" i="11" s="1"/>
  <c r="AM142" i="11" s="1"/>
  <c r="AU199" i="9"/>
  <c r="AQ144" i="11" l="1"/>
  <c r="AP144" i="11"/>
  <c r="AO144" i="11"/>
  <c r="AN144" i="11"/>
  <c r="AQ143" i="11"/>
  <c r="AP143" i="11"/>
  <c r="AO143" i="11"/>
  <c r="AN143" i="11"/>
  <c r="AK143" i="11"/>
  <c r="AL143" i="11" s="1"/>
  <c r="AM143" i="11" s="1"/>
  <c r="AS200" i="9"/>
  <c r="AT200" i="9" s="1"/>
  <c r="AV199" i="9"/>
  <c r="AW199" i="9" s="1"/>
  <c r="AK144" i="11" l="1"/>
  <c r="AU200" i="9"/>
  <c r="AH145" i="11" l="1"/>
  <c r="AL144" i="11"/>
  <c r="AM144" i="11" s="1"/>
  <c r="AS201" i="9"/>
  <c r="AT201" i="9" s="1"/>
  <c r="AV200" i="9"/>
  <c r="AW200" i="9" s="1"/>
  <c r="AI145" i="11" l="1"/>
  <c r="AJ145" i="11" s="1"/>
  <c r="AH146" i="11"/>
  <c r="AU201" i="9"/>
  <c r="AQ145" i="11" l="1"/>
  <c r="AP145" i="11"/>
  <c r="AO145" i="11"/>
  <c r="AN145" i="11"/>
  <c r="AI146" i="11"/>
  <c r="AJ146" i="11" s="1"/>
  <c r="AH147" i="11"/>
  <c r="AK145" i="11"/>
  <c r="AL145" i="11" s="1"/>
  <c r="AM145" i="11" s="1"/>
  <c r="AS202" i="9"/>
  <c r="AT202" i="9" s="1"/>
  <c r="AV201" i="9"/>
  <c r="AW201" i="9" s="1"/>
  <c r="AQ146" i="11" l="1"/>
  <c r="AP146" i="11"/>
  <c r="AO146" i="11"/>
  <c r="AN146" i="11"/>
  <c r="AI147" i="11"/>
  <c r="AJ147" i="11" s="1"/>
  <c r="AH148" i="11"/>
  <c r="AK146" i="11"/>
  <c r="AL146" i="11" s="1"/>
  <c r="AM146" i="11" s="1"/>
  <c r="AU202" i="9"/>
  <c r="AQ147" i="11" l="1"/>
  <c r="AP147" i="11"/>
  <c r="AO147" i="11"/>
  <c r="AN147" i="11"/>
  <c r="AI148" i="11"/>
  <c r="AJ148" i="11" s="1"/>
  <c r="AH149" i="11"/>
  <c r="AI149" i="11" s="1"/>
  <c r="AJ149" i="11" s="1"/>
  <c r="AK147" i="11"/>
  <c r="AS203" i="9"/>
  <c r="AT203" i="9" s="1"/>
  <c r="AV202" i="9"/>
  <c r="AW202" i="9" s="1"/>
  <c r="AQ149" i="11" l="1"/>
  <c r="AP149" i="11"/>
  <c r="AO149" i="11"/>
  <c r="AN149" i="11"/>
  <c r="AQ148" i="11"/>
  <c r="AP148" i="11"/>
  <c r="AO148" i="11"/>
  <c r="AN148" i="11"/>
  <c r="AL147" i="11"/>
  <c r="AM147" i="11" s="1"/>
  <c r="AK148" i="11"/>
  <c r="AU203" i="9"/>
  <c r="AK149" i="11" l="1"/>
  <c r="AL148" i="11"/>
  <c r="AM148" i="11" s="1"/>
  <c r="AS204" i="9"/>
  <c r="AT204" i="9" s="1"/>
  <c r="AV203" i="9"/>
  <c r="AW203" i="9" s="1"/>
  <c r="AH150" i="11" l="1"/>
  <c r="AI150" i="11" s="1"/>
  <c r="AJ150" i="11" s="1"/>
  <c r="AL149" i="11"/>
  <c r="AM149" i="11" s="1"/>
  <c r="AU204" i="9"/>
  <c r="AR205" i="9" s="1"/>
  <c r="AR206" i="9" s="1"/>
  <c r="AR207" i="9" s="1"/>
  <c r="AR208" i="9" s="1"/>
  <c r="AR209" i="9" s="1"/>
  <c r="AQ150" i="11" l="1"/>
  <c r="AP150" i="11"/>
  <c r="AO150" i="11"/>
  <c r="AN150" i="11"/>
  <c r="AK150" i="11"/>
  <c r="AS205" i="9"/>
  <c r="AT205" i="9" s="1"/>
  <c r="AV204" i="9"/>
  <c r="AW204" i="9" s="1"/>
  <c r="AH151" i="11" l="1"/>
  <c r="AL150" i="11"/>
  <c r="AM150" i="11" s="1"/>
  <c r="AU205" i="9"/>
  <c r="AI151" i="11" l="1"/>
  <c r="AJ151" i="11" s="1"/>
  <c r="AH152" i="11"/>
  <c r="AS206" i="9"/>
  <c r="AT206" i="9" s="1"/>
  <c r="AV205" i="9"/>
  <c r="AW205" i="9" s="1"/>
  <c r="AQ151" i="11" l="1"/>
  <c r="AP151" i="11"/>
  <c r="AO151" i="11"/>
  <c r="AN151" i="11"/>
  <c r="AI152" i="11"/>
  <c r="AJ152" i="11" s="1"/>
  <c r="AH153" i="11"/>
  <c r="AI153" i="11" s="1"/>
  <c r="AJ153" i="11" s="1"/>
  <c r="AK151" i="11"/>
  <c r="AL151" i="11" s="1"/>
  <c r="AM151" i="11" s="1"/>
  <c r="AU206" i="9"/>
  <c r="AQ153" i="11" l="1"/>
  <c r="AP153" i="11"/>
  <c r="AO153" i="11"/>
  <c r="AN153" i="11"/>
  <c r="AQ152" i="11"/>
  <c r="AP152" i="11"/>
  <c r="AO152" i="11"/>
  <c r="AN152" i="11"/>
  <c r="AK152" i="11"/>
  <c r="AL152" i="11" s="1"/>
  <c r="AM152" i="11" s="1"/>
  <c r="AS207" i="9"/>
  <c r="AT207" i="9" s="1"/>
  <c r="AV206" i="9"/>
  <c r="AW206" i="9" s="1"/>
  <c r="AK153" i="11" l="1"/>
  <c r="AU207" i="9"/>
  <c r="AH154" i="11" l="1"/>
  <c r="AL153" i="11"/>
  <c r="AM153" i="11" s="1"/>
  <c r="AS208" i="9"/>
  <c r="AT208" i="9" s="1"/>
  <c r="AV207" i="9"/>
  <c r="AW207" i="9" s="1"/>
  <c r="AI154" i="11" l="1"/>
  <c r="AJ154" i="11" s="1"/>
  <c r="AH155" i="11"/>
  <c r="AU208" i="9"/>
  <c r="AQ154" i="11" l="1"/>
  <c r="AP154" i="11"/>
  <c r="AO154" i="11"/>
  <c r="AN154" i="11"/>
  <c r="AI155" i="11"/>
  <c r="AJ155" i="11" s="1"/>
  <c r="AH156" i="11"/>
  <c r="AK154" i="11"/>
  <c r="AS209" i="9"/>
  <c r="AT209" i="9" s="1"/>
  <c r="AV208" i="9"/>
  <c r="AW208" i="9" s="1"/>
  <c r="AQ155" i="11" l="1"/>
  <c r="AP155" i="11"/>
  <c r="AO155" i="11"/>
  <c r="AN155" i="11"/>
  <c r="AI156" i="11"/>
  <c r="AJ156" i="11" s="1"/>
  <c r="AH157" i="11"/>
  <c r="AK155" i="11"/>
  <c r="AL154" i="11"/>
  <c r="AM154" i="11" s="1"/>
  <c r="AU209" i="9"/>
  <c r="AR210" i="9" s="1"/>
  <c r="AR211" i="9" s="1"/>
  <c r="AR212" i="9" s="1"/>
  <c r="AQ156" i="11" l="1"/>
  <c r="AP156" i="11"/>
  <c r="AO156" i="11"/>
  <c r="AN156" i="11"/>
  <c r="AK156" i="11"/>
  <c r="AL156" i="11" s="1"/>
  <c r="AM156" i="11" s="1"/>
  <c r="AL155" i="11"/>
  <c r="AM155" i="11" s="1"/>
  <c r="AI157" i="11"/>
  <c r="AJ157" i="11" s="1"/>
  <c r="AH158" i="11"/>
  <c r="AS210" i="9"/>
  <c r="AT210" i="9" s="1"/>
  <c r="AV209" i="9"/>
  <c r="AW209" i="9" s="1"/>
  <c r="AQ157" i="11" l="1"/>
  <c r="AP157" i="11"/>
  <c r="AO157" i="11"/>
  <c r="AN157" i="11"/>
  <c r="AI158" i="11"/>
  <c r="AJ158" i="11" s="1"/>
  <c r="AH159" i="11"/>
  <c r="AK157" i="11"/>
  <c r="AL157" i="11" s="1"/>
  <c r="AM157" i="11" s="1"/>
  <c r="AU210" i="9"/>
  <c r="AQ158" i="11" l="1"/>
  <c r="AP158" i="11"/>
  <c r="AO158" i="11"/>
  <c r="AN158" i="11"/>
  <c r="AI159" i="11"/>
  <c r="AJ159" i="11" s="1"/>
  <c r="AH160" i="11"/>
  <c r="AI160" i="11" s="1"/>
  <c r="AJ160" i="11" s="1"/>
  <c r="AK158" i="11"/>
  <c r="AL158" i="11" s="1"/>
  <c r="AM158" i="11" s="1"/>
  <c r="AS211" i="9"/>
  <c r="AT211" i="9" s="1"/>
  <c r="AV210" i="9"/>
  <c r="AW210" i="9" s="1"/>
  <c r="AQ160" i="11" l="1"/>
  <c r="AP160" i="11"/>
  <c r="AO160" i="11"/>
  <c r="AN160" i="11"/>
  <c r="AQ159" i="11"/>
  <c r="AP159" i="11"/>
  <c r="AO159" i="11"/>
  <c r="AN159" i="11"/>
  <c r="AK159" i="11"/>
  <c r="AL159" i="11" s="1"/>
  <c r="AM159" i="11" s="1"/>
  <c r="AU211" i="9"/>
  <c r="AK160" i="11" l="1"/>
  <c r="AS212" i="9"/>
  <c r="AT212" i="9" s="1"/>
  <c r="AV211" i="9"/>
  <c r="AW211" i="9" s="1"/>
  <c r="AH161" i="11" l="1"/>
  <c r="AL160" i="11"/>
  <c r="AM160" i="11" s="1"/>
  <c r="AU212" i="9"/>
  <c r="AR213" i="9" s="1"/>
  <c r="AR214" i="9" s="1"/>
  <c r="AR215" i="9" s="1"/>
  <c r="AI161" i="11" l="1"/>
  <c r="AJ161" i="11" s="1"/>
  <c r="AH162" i="11"/>
  <c r="AI162" i="11" s="1"/>
  <c r="AJ162" i="11" s="1"/>
  <c r="AS213" i="9"/>
  <c r="AT213" i="9" s="1"/>
  <c r="AV212" i="9"/>
  <c r="AW212" i="9" s="1"/>
  <c r="AQ162" i="11" l="1"/>
  <c r="AP162" i="11"/>
  <c r="AO162" i="11"/>
  <c r="AN162" i="11"/>
  <c r="AQ161" i="11"/>
  <c r="AP161" i="11"/>
  <c r="AO161" i="11"/>
  <c r="AN161" i="11"/>
  <c r="AK161" i="11"/>
  <c r="AL161" i="11" s="1"/>
  <c r="AM161" i="11" s="1"/>
  <c r="AU213" i="9"/>
  <c r="AK162" i="11" l="1"/>
  <c r="AS214" i="9"/>
  <c r="AT214" i="9" s="1"/>
  <c r="AV213" i="9"/>
  <c r="AW213" i="9" s="1"/>
  <c r="AH163" i="11" l="1"/>
  <c r="AL162" i="11"/>
  <c r="AM162" i="11" s="1"/>
  <c r="AU214" i="9"/>
  <c r="AI163" i="11" l="1"/>
  <c r="AJ163" i="11" s="1"/>
  <c r="AH164" i="11"/>
  <c r="AI164" i="11" s="1"/>
  <c r="AJ164" i="11" s="1"/>
  <c r="AS215" i="9"/>
  <c r="AT215" i="9" s="1"/>
  <c r="AV214" i="9"/>
  <c r="AW214" i="9" s="1"/>
  <c r="AQ164" i="11" l="1"/>
  <c r="AP164" i="11"/>
  <c r="AO164" i="11"/>
  <c r="AN164" i="11"/>
  <c r="AQ163" i="11"/>
  <c r="AP163" i="11"/>
  <c r="AO163" i="11"/>
  <c r="AN163" i="11"/>
  <c r="AK163" i="11"/>
  <c r="AL163" i="11" s="1"/>
  <c r="AM163" i="11" s="1"/>
  <c r="AU215" i="9"/>
  <c r="AR216" i="9" s="1"/>
  <c r="AR217" i="9" s="1"/>
  <c r="AR218" i="9" s="1"/>
  <c r="AR219" i="9" s="1"/>
  <c r="AR220" i="9" s="1"/>
  <c r="AK164" i="11" l="1"/>
  <c r="AS216" i="9"/>
  <c r="AT216" i="9" s="1"/>
  <c r="AV215" i="9"/>
  <c r="AW215" i="9" s="1"/>
  <c r="AH165" i="11" l="1"/>
  <c r="AL164" i="11"/>
  <c r="AM164" i="11" s="1"/>
  <c r="AU216" i="9"/>
  <c r="AI165" i="11" l="1"/>
  <c r="AJ165" i="11" s="1"/>
  <c r="AH166" i="11"/>
  <c r="AS217" i="9"/>
  <c r="AT217" i="9" s="1"/>
  <c r="AV216" i="9"/>
  <c r="AW216" i="9" s="1"/>
  <c r="AQ165" i="11" l="1"/>
  <c r="AP165" i="11"/>
  <c r="AO165" i="11"/>
  <c r="AN165" i="11"/>
  <c r="AI166" i="11"/>
  <c r="AJ166" i="11" s="1"/>
  <c r="AH167" i="11"/>
  <c r="AK165" i="11"/>
  <c r="AL165" i="11" s="1"/>
  <c r="AM165" i="11" s="1"/>
  <c r="AU217" i="9"/>
  <c r="AQ166" i="11" l="1"/>
  <c r="AP166" i="11"/>
  <c r="AO166" i="11"/>
  <c r="AN166" i="11"/>
  <c r="AI167" i="11"/>
  <c r="AJ167" i="11" s="1"/>
  <c r="AH168" i="11"/>
  <c r="AK166" i="11"/>
  <c r="AL166" i="11" s="1"/>
  <c r="AM166" i="11" s="1"/>
  <c r="AS218" i="9"/>
  <c r="AT218" i="9" s="1"/>
  <c r="AV217" i="9"/>
  <c r="AW217" i="9" s="1"/>
  <c r="AQ167" i="11" l="1"/>
  <c r="AP167" i="11"/>
  <c r="AO167" i="11"/>
  <c r="AN167" i="11"/>
  <c r="AI168" i="11"/>
  <c r="AJ168" i="11" s="1"/>
  <c r="AH169" i="11"/>
  <c r="AI169" i="11" s="1"/>
  <c r="AJ169" i="11" s="1"/>
  <c r="AK167" i="11"/>
  <c r="AL167" i="11" s="1"/>
  <c r="AM167" i="11" s="1"/>
  <c r="AU218" i="9"/>
  <c r="AQ169" i="11" l="1"/>
  <c r="AP169" i="11"/>
  <c r="AO169" i="11"/>
  <c r="AN169" i="11"/>
  <c r="AQ168" i="11"/>
  <c r="AP168" i="11"/>
  <c r="AO168" i="11"/>
  <c r="AN168" i="11"/>
  <c r="AK168" i="11"/>
  <c r="AL168" i="11" s="1"/>
  <c r="AM168" i="11" s="1"/>
  <c r="AS219" i="9"/>
  <c r="AT219" i="9" s="1"/>
  <c r="AV218" i="9"/>
  <c r="AW218" i="9" s="1"/>
  <c r="AK169" i="11" l="1"/>
  <c r="AU219" i="9"/>
  <c r="AH170" i="11" l="1"/>
  <c r="AL169" i="11"/>
  <c r="AM169" i="11" s="1"/>
  <c r="AS220" i="9"/>
  <c r="AT220" i="9" s="1"/>
  <c r="AV219" i="9"/>
  <c r="AW219" i="9" s="1"/>
  <c r="AI170" i="11" l="1"/>
  <c r="AJ170" i="11" s="1"/>
  <c r="AH171" i="11"/>
  <c r="AU220" i="9"/>
  <c r="AR221" i="9" s="1"/>
  <c r="AR222" i="9" s="1"/>
  <c r="AQ170" i="11" l="1"/>
  <c r="AP170" i="11"/>
  <c r="AO170" i="11"/>
  <c r="AN170" i="11"/>
  <c r="AI171" i="11"/>
  <c r="AJ171" i="11" s="1"/>
  <c r="AH172" i="11"/>
  <c r="AK170" i="11"/>
  <c r="AS221" i="9"/>
  <c r="AT221" i="9" s="1"/>
  <c r="AV220" i="9"/>
  <c r="AW220" i="9" s="1"/>
  <c r="AQ171" i="11" l="1"/>
  <c r="AP171" i="11"/>
  <c r="AO171" i="11"/>
  <c r="AN171" i="11"/>
  <c r="AK171" i="11"/>
  <c r="AL170" i="11"/>
  <c r="AM170" i="11" s="1"/>
  <c r="AI172" i="11"/>
  <c r="AJ172" i="11" s="1"/>
  <c r="AH173" i="11"/>
  <c r="AU221" i="9"/>
  <c r="AQ172" i="11" l="1"/>
  <c r="AP172" i="11"/>
  <c r="AO172" i="11"/>
  <c r="AN172" i="11"/>
  <c r="AH174" i="11"/>
  <c r="AI173" i="11"/>
  <c r="AJ173" i="11" s="1"/>
  <c r="AK172" i="11"/>
  <c r="AL171" i="11"/>
  <c r="AM171" i="11" s="1"/>
  <c r="AS222" i="9"/>
  <c r="AT222" i="9" s="1"/>
  <c r="AV221" i="9"/>
  <c r="AW221" i="9" s="1"/>
  <c r="AQ173" i="11" l="1"/>
  <c r="AP173" i="11"/>
  <c r="AO173" i="11"/>
  <c r="AN173" i="11"/>
  <c r="AI174" i="11"/>
  <c r="AJ174" i="11" s="1"/>
  <c r="AH175" i="11"/>
  <c r="AI175" i="11" s="1"/>
  <c r="AJ175" i="11" s="1"/>
  <c r="AK173" i="11"/>
  <c r="AL172" i="11"/>
  <c r="AM172" i="11" s="1"/>
  <c r="AU222" i="9"/>
  <c r="AR223" i="9" s="1"/>
  <c r="AR224" i="9" s="1"/>
  <c r="AR225" i="9" s="1"/>
  <c r="AR226" i="9" s="1"/>
  <c r="AQ175" i="11" l="1"/>
  <c r="AP175" i="11"/>
  <c r="AO175" i="11"/>
  <c r="AN175" i="11"/>
  <c r="AQ174" i="11"/>
  <c r="AP174" i="11"/>
  <c r="AO174" i="11"/>
  <c r="AN174" i="11"/>
  <c r="AK174" i="11"/>
  <c r="AL174" i="11" s="1"/>
  <c r="AM174" i="11" s="1"/>
  <c r="AL173" i="11"/>
  <c r="AM173" i="11" s="1"/>
  <c r="AS223" i="9"/>
  <c r="AT223" i="9" s="1"/>
  <c r="AV222" i="9"/>
  <c r="AW222" i="9" s="1"/>
  <c r="AK175" i="11" l="1"/>
  <c r="AU223" i="9"/>
  <c r="AH176" i="11" l="1"/>
  <c r="AL175" i="11"/>
  <c r="AM175" i="11" s="1"/>
  <c r="AS224" i="9"/>
  <c r="AT224" i="9" s="1"/>
  <c r="AV223" i="9"/>
  <c r="AW223" i="9" s="1"/>
  <c r="AI176" i="11" l="1"/>
  <c r="AJ176" i="11" s="1"/>
  <c r="AH177" i="11"/>
  <c r="AU224" i="9"/>
  <c r="AQ176" i="11" l="1"/>
  <c r="AP176" i="11"/>
  <c r="AO176" i="11"/>
  <c r="AN176" i="11"/>
  <c r="AI177" i="11"/>
  <c r="AJ177" i="11" s="1"/>
  <c r="AH178" i="11"/>
  <c r="AK176" i="11"/>
  <c r="AL176" i="11" s="1"/>
  <c r="AM176" i="11" s="1"/>
  <c r="AS225" i="9"/>
  <c r="AT225" i="9" s="1"/>
  <c r="AV224" i="9"/>
  <c r="AW224" i="9" s="1"/>
  <c r="AQ177" i="11" l="1"/>
  <c r="AP177" i="11"/>
  <c r="AO177" i="11"/>
  <c r="AN177" i="11"/>
  <c r="AI178" i="11"/>
  <c r="AJ178" i="11" s="1"/>
  <c r="AH179" i="11"/>
  <c r="AK177" i="11"/>
  <c r="AL177" i="11" s="1"/>
  <c r="AM177" i="11" s="1"/>
  <c r="AU225" i="9"/>
  <c r="AQ178" i="11" l="1"/>
  <c r="AP178" i="11"/>
  <c r="AO178" i="11"/>
  <c r="AN178" i="11"/>
  <c r="AI179" i="11"/>
  <c r="AJ179" i="11" s="1"/>
  <c r="AH180" i="11"/>
  <c r="AI180" i="11" s="1"/>
  <c r="AJ180" i="11" s="1"/>
  <c r="AK178" i="11"/>
  <c r="AL178" i="11" s="1"/>
  <c r="AM178" i="11" s="1"/>
  <c r="AS226" i="9"/>
  <c r="AT226" i="9" s="1"/>
  <c r="AV225" i="9"/>
  <c r="AW225" i="9" s="1"/>
  <c r="AQ180" i="11" l="1"/>
  <c r="AP180" i="11"/>
  <c r="AO180" i="11"/>
  <c r="AN180" i="11"/>
  <c r="AQ179" i="11"/>
  <c r="AP179" i="11"/>
  <c r="AO179" i="11"/>
  <c r="AN179" i="11"/>
  <c r="AK179" i="11"/>
  <c r="AL179" i="11" s="1"/>
  <c r="AM179" i="11" s="1"/>
  <c r="AU226" i="9"/>
  <c r="AR227" i="9" s="1"/>
  <c r="AR228" i="9" s="1"/>
  <c r="AK180" i="11" l="1"/>
  <c r="AS227" i="9"/>
  <c r="AT227" i="9" s="1"/>
  <c r="AV226" i="9"/>
  <c r="AW226" i="9" s="1"/>
  <c r="AH181" i="11" l="1"/>
  <c r="AL180" i="11"/>
  <c r="AM180" i="11" s="1"/>
  <c r="AU227" i="9"/>
  <c r="AI181" i="11" l="1"/>
  <c r="AJ181" i="11" s="1"/>
  <c r="AH182" i="11"/>
  <c r="AI182" i="11" s="1"/>
  <c r="AJ182" i="11" s="1"/>
  <c r="AS228" i="9"/>
  <c r="AT228" i="9" s="1"/>
  <c r="AV227" i="9"/>
  <c r="AW227" i="9" s="1"/>
  <c r="AQ182" i="11" l="1"/>
  <c r="AP182" i="11"/>
  <c r="AO182" i="11"/>
  <c r="AN182" i="11"/>
  <c r="AQ181" i="11"/>
  <c r="AP181" i="11"/>
  <c r="AO181" i="11"/>
  <c r="AN181" i="11"/>
  <c r="AK181" i="11"/>
  <c r="AL181" i="11" s="1"/>
  <c r="AM181" i="11" s="1"/>
  <c r="AU228" i="9"/>
  <c r="AR229" i="9" s="1"/>
  <c r="AR230" i="9" s="1"/>
  <c r="AR231" i="9" s="1"/>
  <c r="AK182" i="11" l="1"/>
  <c r="AS229" i="9"/>
  <c r="AT229" i="9" s="1"/>
  <c r="AV228" i="9"/>
  <c r="AW228" i="9" s="1"/>
  <c r="AH183" i="11" l="1"/>
  <c r="AL182" i="11"/>
  <c r="AM182" i="11" s="1"/>
  <c r="AU229" i="9"/>
  <c r="AI183" i="11" l="1"/>
  <c r="AJ183" i="11" s="1"/>
  <c r="AH184" i="11"/>
  <c r="AS230" i="9"/>
  <c r="AT230" i="9" s="1"/>
  <c r="AV229" i="9"/>
  <c r="AW229" i="9" s="1"/>
  <c r="AQ183" i="11" l="1"/>
  <c r="AP183" i="11"/>
  <c r="AO183" i="11"/>
  <c r="AN183" i="11"/>
  <c r="AI184" i="11"/>
  <c r="AJ184" i="11" s="1"/>
  <c r="AH185" i="11"/>
  <c r="AI185" i="11" s="1"/>
  <c r="AJ185" i="11" s="1"/>
  <c r="AK183" i="11"/>
  <c r="AL183" i="11" s="1"/>
  <c r="AM183" i="11" s="1"/>
  <c r="AU230" i="9"/>
  <c r="AQ185" i="11" l="1"/>
  <c r="AP185" i="11"/>
  <c r="AO185" i="11"/>
  <c r="AN185" i="11"/>
  <c r="AQ184" i="11"/>
  <c r="AP184" i="11"/>
  <c r="AO184" i="11"/>
  <c r="AN184" i="11"/>
  <c r="AK184" i="11"/>
  <c r="AL184" i="11" s="1"/>
  <c r="AM184" i="11" s="1"/>
  <c r="AS231" i="9"/>
  <c r="AT231" i="9" s="1"/>
  <c r="AV230" i="9"/>
  <c r="AW230" i="9" s="1"/>
  <c r="AK185" i="11" l="1"/>
  <c r="AU231" i="9"/>
  <c r="AR232" i="9" s="1"/>
  <c r="AR233" i="9" s="1"/>
  <c r="AR234" i="9" s="1"/>
  <c r="AR235" i="9" s="1"/>
  <c r="AR236" i="9" s="1"/>
  <c r="AH186" i="11" l="1"/>
  <c r="AL185" i="11"/>
  <c r="AM185" i="11" s="1"/>
  <c r="AS232" i="9"/>
  <c r="AT232" i="9" s="1"/>
  <c r="AV231" i="9"/>
  <c r="AW231" i="9" s="1"/>
  <c r="AI186" i="11" l="1"/>
  <c r="AJ186" i="11" s="1"/>
  <c r="AH187" i="11"/>
  <c r="AI187" i="11" s="1"/>
  <c r="AJ187" i="11" s="1"/>
  <c r="AU232" i="9"/>
  <c r="AQ187" i="11" l="1"/>
  <c r="AP187" i="11"/>
  <c r="AO187" i="11"/>
  <c r="AN187" i="11"/>
  <c r="AQ186" i="11"/>
  <c r="AP186" i="11"/>
  <c r="AO186" i="11"/>
  <c r="AN186" i="11"/>
  <c r="AK186" i="11"/>
  <c r="AL186" i="11" s="1"/>
  <c r="AM186" i="11" s="1"/>
  <c r="AS233" i="9"/>
  <c r="AT233" i="9" s="1"/>
  <c r="AV232" i="9"/>
  <c r="AW232" i="9" s="1"/>
  <c r="AK187" i="11" l="1"/>
  <c r="AU233" i="9"/>
  <c r="AH188" i="11" l="1"/>
  <c r="AI188" i="11" s="1"/>
  <c r="AJ188" i="11" s="1"/>
  <c r="AL187" i="11"/>
  <c r="AM187" i="11" s="1"/>
  <c r="AS234" i="9"/>
  <c r="AT234" i="9" s="1"/>
  <c r="AV233" i="9"/>
  <c r="AW233" i="9" s="1"/>
  <c r="AK188" i="11" l="1"/>
  <c r="AH189" i="11" s="1"/>
  <c r="AI189" i="11" s="1"/>
  <c r="AJ189" i="11" s="1"/>
  <c r="AQ188" i="11"/>
  <c r="AP188" i="11"/>
  <c r="AO188" i="11"/>
  <c r="AN188" i="11"/>
  <c r="AL188" i="11"/>
  <c r="AM188" i="11" s="1"/>
  <c r="AU234" i="9"/>
  <c r="AK189" i="11" l="1"/>
  <c r="AH190" i="11" s="1"/>
  <c r="AQ189" i="11"/>
  <c r="AP189" i="11"/>
  <c r="AO189" i="11"/>
  <c r="AN189" i="11"/>
  <c r="AL189" i="11"/>
  <c r="AM189" i="11" s="1"/>
  <c r="AS235" i="9"/>
  <c r="AT235" i="9" s="1"/>
  <c r="AV234" i="9"/>
  <c r="AW234" i="9" s="1"/>
  <c r="AI190" i="11" l="1"/>
  <c r="AJ190" i="11" s="1"/>
  <c r="AH191" i="11"/>
  <c r="AI191" i="11" s="1"/>
  <c r="AJ191" i="11" s="1"/>
  <c r="AU235" i="9"/>
  <c r="AQ191" i="11" l="1"/>
  <c r="AP191" i="11"/>
  <c r="AO191" i="11"/>
  <c r="AN191" i="11"/>
  <c r="AQ190" i="11"/>
  <c r="AP190" i="11"/>
  <c r="AO190" i="11"/>
  <c r="AN190" i="11"/>
  <c r="AK190" i="11"/>
  <c r="AL190" i="11" s="1"/>
  <c r="AM190" i="11" s="1"/>
  <c r="AS236" i="9"/>
  <c r="AT236" i="9" s="1"/>
  <c r="AV235" i="9"/>
  <c r="AW235" i="9" s="1"/>
  <c r="AK191" i="11" l="1"/>
  <c r="AU236" i="9"/>
  <c r="AR237" i="9" s="1"/>
  <c r="AR238" i="9" s="1"/>
  <c r="AR239" i="9" s="1"/>
  <c r="AR240" i="9" s="1"/>
  <c r="AH192" i="11" l="1"/>
  <c r="AL191" i="11"/>
  <c r="AM191" i="11" s="1"/>
  <c r="AS237" i="9"/>
  <c r="AT237" i="9" s="1"/>
  <c r="AV236" i="9"/>
  <c r="AW236" i="9" s="1"/>
  <c r="AI192" i="11" l="1"/>
  <c r="AJ192" i="11" s="1"/>
  <c r="AH193" i="11"/>
  <c r="AI193" i="11" s="1"/>
  <c r="AJ193" i="11" s="1"/>
  <c r="AU237" i="9"/>
  <c r="AQ193" i="11" l="1"/>
  <c r="AP193" i="11"/>
  <c r="AO193" i="11"/>
  <c r="AN193" i="11"/>
  <c r="AQ192" i="11"/>
  <c r="AP192" i="11"/>
  <c r="AO192" i="11"/>
  <c r="AN192" i="11"/>
  <c r="AK192" i="11"/>
  <c r="AL192" i="11" s="1"/>
  <c r="AM192" i="11" s="1"/>
  <c r="AS238" i="9"/>
  <c r="AT238" i="9" s="1"/>
  <c r="AV237" i="9"/>
  <c r="AW237" i="9" s="1"/>
  <c r="AK193" i="11" l="1"/>
  <c r="AU238" i="9"/>
  <c r="AH194" i="11" l="1"/>
  <c r="AL193" i="11"/>
  <c r="AM193" i="11" s="1"/>
  <c r="AS239" i="9"/>
  <c r="AT239" i="9" s="1"/>
  <c r="AV238" i="9"/>
  <c r="AW238" i="9" s="1"/>
  <c r="AI194" i="11" l="1"/>
  <c r="AJ194" i="11" s="1"/>
  <c r="AH195" i="11"/>
  <c r="AU239" i="9"/>
  <c r="AQ194" i="11" l="1"/>
  <c r="AP194" i="11"/>
  <c r="AO194" i="11"/>
  <c r="AN194" i="11"/>
  <c r="AI195" i="11"/>
  <c r="AJ195" i="11" s="1"/>
  <c r="AH196" i="11"/>
  <c r="AK194" i="11"/>
  <c r="AL194" i="11" s="1"/>
  <c r="AM194" i="11" s="1"/>
  <c r="AS240" i="9"/>
  <c r="AT240" i="9" s="1"/>
  <c r="AV239" i="9"/>
  <c r="AW239" i="9" s="1"/>
  <c r="AQ195" i="11" l="1"/>
  <c r="AP195" i="11"/>
  <c r="AO195" i="11"/>
  <c r="AN195" i="11"/>
  <c r="AI196" i="11"/>
  <c r="AJ196" i="11" s="1"/>
  <c r="AH197" i="11"/>
  <c r="AI197" i="11" s="1"/>
  <c r="AJ197" i="11" s="1"/>
  <c r="AK195" i="11"/>
  <c r="AL195" i="11" s="1"/>
  <c r="AM195" i="11" s="1"/>
  <c r="AU240" i="9"/>
  <c r="AR241" i="9" s="1"/>
  <c r="AR242" i="9" s="1"/>
  <c r="AQ197" i="11" l="1"/>
  <c r="AP197" i="11"/>
  <c r="AO197" i="11"/>
  <c r="AN197" i="11"/>
  <c r="AQ196" i="11"/>
  <c r="AP196" i="11"/>
  <c r="AO196" i="11"/>
  <c r="AN196" i="11"/>
  <c r="AK196" i="11"/>
  <c r="AL196" i="11" s="1"/>
  <c r="AM196" i="11" s="1"/>
  <c r="AS241" i="9"/>
  <c r="AT241" i="9" s="1"/>
  <c r="AV240" i="9"/>
  <c r="AW240" i="9" s="1"/>
  <c r="AK197" i="11" l="1"/>
  <c r="AU241" i="9"/>
  <c r="AH198" i="11" l="1"/>
  <c r="AI198" i="11" s="1"/>
  <c r="AJ198" i="11" s="1"/>
  <c r="AL197" i="11"/>
  <c r="AM197" i="11" s="1"/>
  <c r="AS242" i="9"/>
  <c r="AT242" i="9" s="1"/>
  <c r="AV241" i="9"/>
  <c r="AW241" i="9" s="1"/>
  <c r="AK198" i="11" l="1"/>
  <c r="AH199" i="11" s="1"/>
  <c r="AQ198" i="11"/>
  <c r="AP198" i="11"/>
  <c r="AO198" i="11"/>
  <c r="AN198" i="11"/>
  <c r="AL198" i="11"/>
  <c r="AM198" i="11" s="1"/>
  <c r="AU242" i="9"/>
  <c r="AR243" i="9" s="1"/>
  <c r="AR244" i="9" s="1"/>
  <c r="AR245" i="9" s="1"/>
  <c r="AR246" i="9" s="1"/>
  <c r="AI199" i="11" l="1"/>
  <c r="AJ199" i="11" s="1"/>
  <c r="AH200" i="11"/>
  <c r="AS243" i="9"/>
  <c r="AT243" i="9" s="1"/>
  <c r="AV242" i="9"/>
  <c r="AW242" i="9" s="1"/>
  <c r="AQ199" i="11" l="1"/>
  <c r="AP199" i="11"/>
  <c r="AO199" i="11"/>
  <c r="AN199" i="11"/>
  <c r="AI200" i="11"/>
  <c r="AJ200" i="11" s="1"/>
  <c r="AH201" i="11"/>
  <c r="AK199" i="11"/>
  <c r="AL199" i="11" s="1"/>
  <c r="AM199" i="11" s="1"/>
  <c r="AU243" i="9"/>
  <c r="AQ200" i="11" l="1"/>
  <c r="AP200" i="11"/>
  <c r="AO200" i="11"/>
  <c r="AN200" i="11"/>
  <c r="AI201" i="11"/>
  <c r="AJ201" i="11" s="1"/>
  <c r="AH202" i="11"/>
  <c r="AK200" i="11"/>
  <c r="AL200" i="11" s="1"/>
  <c r="AM200" i="11" s="1"/>
  <c r="AS244" i="9"/>
  <c r="AT244" i="9" s="1"/>
  <c r="AV243" i="9"/>
  <c r="AW243" i="9" s="1"/>
  <c r="AQ201" i="11" l="1"/>
  <c r="AP201" i="11"/>
  <c r="AO201" i="11"/>
  <c r="AN201" i="11"/>
  <c r="AI202" i="11"/>
  <c r="AJ202" i="11" s="1"/>
  <c r="AH203" i="11"/>
  <c r="AK201" i="11"/>
  <c r="AL201" i="11" s="1"/>
  <c r="AM201" i="11" s="1"/>
  <c r="AU244" i="9"/>
  <c r="AQ202" i="11" l="1"/>
  <c r="AP202" i="11"/>
  <c r="AO202" i="11"/>
  <c r="AN202" i="11"/>
  <c r="AI203" i="11"/>
  <c r="AJ203" i="11" s="1"/>
  <c r="AH204" i="11"/>
  <c r="AI204" i="11" s="1"/>
  <c r="AJ204" i="11" s="1"/>
  <c r="AK202" i="11"/>
  <c r="AL202" i="11" s="1"/>
  <c r="AM202" i="11" s="1"/>
  <c r="AS245" i="9"/>
  <c r="AT245" i="9" s="1"/>
  <c r="AV244" i="9"/>
  <c r="AW244" i="9" s="1"/>
  <c r="AQ204" i="11" l="1"/>
  <c r="AP204" i="11"/>
  <c r="AO204" i="11"/>
  <c r="AN204" i="11"/>
  <c r="AQ203" i="11"/>
  <c r="AP203" i="11"/>
  <c r="AO203" i="11"/>
  <c r="AN203" i="11"/>
  <c r="AK203" i="11"/>
  <c r="AL203" i="11" s="1"/>
  <c r="AM203" i="11" s="1"/>
  <c r="AU245" i="9"/>
  <c r="AK204" i="11" l="1"/>
  <c r="AS246" i="9"/>
  <c r="AT246" i="9" s="1"/>
  <c r="AV245" i="9"/>
  <c r="AW245" i="9" s="1"/>
  <c r="AH205" i="11" l="1"/>
  <c r="AL204" i="11"/>
  <c r="AM204" i="11" s="1"/>
  <c r="AU246" i="9"/>
  <c r="AR247" i="9" s="1"/>
  <c r="AR248" i="9" s="1"/>
  <c r="AR249" i="9" s="1"/>
  <c r="AI205" i="11" l="1"/>
  <c r="AJ205" i="11" s="1"/>
  <c r="AH206" i="11"/>
  <c r="AS247" i="9"/>
  <c r="AT247" i="9" s="1"/>
  <c r="AV246" i="9"/>
  <c r="AW246" i="9" s="1"/>
  <c r="AQ205" i="11" l="1"/>
  <c r="AP205" i="11"/>
  <c r="AO205" i="11"/>
  <c r="AN205" i="11"/>
  <c r="AI206" i="11"/>
  <c r="AJ206" i="11" s="1"/>
  <c r="AH207" i="11"/>
  <c r="AK205" i="11"/>
  <c r="AL205" i="11" s="1"/>
  <c r="AM205" i="11" s="1"/>
  <c r="AU247" i="9"/>
  <c r="AQ206" i="11" l="1"/>
  <c r="AP206" i="11"/>
  <c r="AO206" i="11"/>
  <c r="AN206" i="11"/>
  <c r="AI207" i="11"/>
  <c r="AJ207" i="11" s="1"/>
  <c r="AH208" i="11"/>
  <c r="AK206" i="11"/>
  <c r="AL206" i="11" s="1"/>
  <c r="AM206" i="11" s="1"/>
  <c r="AS248" i="9"/>
  <c r="AT248" i="9" s="1"/>
  <c r="AV247" i="9"/>
  <c r="AW247" i="9" s="1"/>
  <c r="AQ207" i="11" l="1"/>
  <c r="AP207" i="11"/>
  <c r="AO207" i="11"/>
  <c r="AN207" i="11"/>
  <c r="AI208" i="11"/>
  <c r="AJ208" i="11" s="1"/>
  <c r="AH209" i="11"/>
  <c r="AI209" i="11" s="1"/>
  <c r="AJ209" i="11" s="1"/>
  <c r="AK207" i="11"/>
  <c r="AL207" i="11" s="1"/>
  <c r="AM207" i="11" s="1"/>
  <c r="AU248" i="9"/>
  <c r="AQ209" i="11" l="1"/>
  <c r="AP209" i="11"/>
  <c r="AO209" i="11"/>
  <c r="AN209" i="11"/>
  <c r="AQ208" i="11"/>
  <c r="AP208" i="11"/>
  <c r="AO208" i="11"/>
  <c r="AN208" i="11"/>
  <c r="AK208" i="11"/>
  <c r="AL208" i="11" s="1"/>
  <c r="AM208" i="11" s="1"/>
  <c r="AS249" i="9"/>
  <c r="AT249" i="9" s="1"/>
  <c r="AV248" i="9"/>
  <c r="AW248" i="9" s="1"/>
  <c r="AK209" i="11" l="1"/>
  <c r="AU249" i="9"/>
  <c r="AR250" i="9" s="1"/>
  <c r="AR251" i="9" s="1"/>
  <c r="AH210" i="11" l="1"/>
  <c r="AL209" i="11"/>
  <c r="AM209" i="11" s="1"/>
  <c r="AS250" i="9"/>
  <c r="AT250" i="9" s="1"/>
  <c r="AV249" i="9"/>
  <c r="AW249" i="9" s="1"/>
  <c r="AI210" i="11" l="1"/>
  <c r="AJ210" i="11" s="1"/>
  <c r="AH211" i="11"/>
  <c r="AU250" i="9"/>
  <c r="AQ210" i="11" l="1"/>
  <c r="AP210" i="11"/>
  <c r="AO210" i="11"/>
  <c r="AN210" i="11"/>
  <c r="AI211" i="11"/>
  <c r="AJ211" i="11" s="1"/>
  <c r="AH212" i="11"/>
  <c r="AI212" i="11" s="1"/>
  <c r="AJ212" i="11" s="1"/>
  <c r="AK210" i="11"/>
  <c r="AL210" i="11" s="1"/>
  <c r="AM210" i="11" s="1"/>
  <c r="AS251" i="9"/>
  <c r="AT251" i="9" s="1"/>
  <c r="AV250" i="9"/>
  <c r="AW250" i="9" s="1"/>
  <c r="AQ212" i="11" l="1"/>
  <c r="AP212" i="11"/>
  <c r="AO212" i="11"/>
  <c r="AN212" i="11"/>
  <c r="AQ211" i="11"/>
  <c r="AP211" i="11"/>
  <c r="AO211" i="11"/>
  <c r="AN211" i="11"/>
  <c r="AK211" i="11"/>
  <c r="AL211" i="11" s="1"/>
  <c r="AM211" i="11" s="1"/>
  <c r="AU251" i="9"/>
  <c r="AR252" i="9" s="1"/>
  <c r="AR253" i="9" s="1"/>
  <c r="AR254" i="9" s="1"/>
  <c r="AR255" i="9" s="1"/>
  <c r="AK212" i="11" l="1"/>
  <c r="AS252" i="9"/>
  <c r="AT252" i="9" s="1"/>
  <c r="AV251" i="9"/>
  <c r="AW251" i="9" s="1"/>
  <c r="AH213" i="11" l="1"/>
  <c r="AL212" i="11"/>
  <c r="AM212" i="11" s="1"/>
  <c r="AU252" i="9"/>
  <c r="AI213" i="11" l="1"/>
  <c r="AJ213" i="11" s="1"/>
  <c r="AH214" i="11"/>
  <c r="AS253" i="9"/>
  <c r="AT253" i="9" s="1"/>
  <c r="AV252" i="9"/>
  <c r="AW252" i="9" s="1"/>
  <c r="AQ213" i="11" l="1"/>
  <c r="AP213" i="11"/>
  <c r="AO213" i="11"/>
  <c r="AN213" i="11"/>
  <c r="AI214" i="11"/>
  <c r="AJ214" i="11" s="1"/>
  <c r="AH215" i="11"/>
  <c r="AI215" i="11" s="1"/>
  <c r="AJ215" i="11" s="1"/>
  <c r="AK213" i="11"/>
  <c r="AL213" i="11" s="1"/>
  <c r="AM213" i="11" s="1"/>
  <c r="AU253" i="9"/>
  <c r="AQ215" i="11" l="1"/>
  <c r="AP215" i="11"/>
  <c r="AO215" i="11"/>
  <c r="AN215" i="11"/>
  <c r="AQ214" i="11"/>
  <c r="AP214" i="11"/>
  <c r="AO214" i="11"/>
  <c r="AN214" i="11"/>
  <c r="AK214" i="11"/>
  <c r="AL214" i="11" s="1"/>
  <c r="AM214" i="11" s="1"/>
  <c r="AS254" i="9"/>
  <c r="AT254" i="9" s="1"/>
  <c r="AV253" i="9"/>
  <c r="AW253" i="9" s="1"/>
  <c r="AK215" i="11" l="1"/>
  <c r="AU254" i="9"/>
  <c r="AH216" i="11" l="1"/>
  <c r="AL215" i="11"/>
  <c r="AM215" i="11" s="1"/>
  <c r="AS255" i="9"/>
  <c r="AT255" i="9" s="1"/>
  <c r="AV254" i="9"/>
  <c r="AW254" i="9" s="1"/>
  <c r="AI216" i="11" l="1"/>
  <c r="AJ216" i="11" s="1"/>
  <c r="AH217" i="11"/>
  <c r="AU255" i="9"/>
  <c r="AR256" i="9" s="1"/>
  <c r="AR257" i="9" s="1"/>
  <c r="AR258" i="9" s="1"/>
  <c r="AR259" i="9" s="1"/>
  <c r="AR260" i="9" s="1"/>
  <c r="AR261" i="9" s="1"/>
  <c r="AQ216" i="11" l="1"/>
  <c r="AP216" i="11"/>
  <c r="AO216" i="11"/>
  <c r="AN216" i="11"/>
  <c r="AI217" i="11"/>
  <c r="AJ217" i="11" s="1"/>
  <c r="AH218" i="11"/>
  <c r="AK216" i="11"/>
  <c r="AS256" i="9"/>
  <c r="AT256" i="9" s="1"/>
  <c r="AV255" i="9"/>
  <c r="AW255" i="9" s="1"/>
  <c r="AQ217" i="11" l="1"/>
  <c r="AP217" i="11"/>
  <c r="AO217" i="11"/>
  <c r="AN217" i="11"/>
  <c r="AK217" i="11"/>
  <c r="AL217" i="11" s="1"/>
  <c r="AM217" i="11" s="1"/>
  <c r="AL216" i="11"/>
  <c r="AM216" i="11" s="1"/>
  <c r="AI218" i="11"/>
  <c r="AJ218" i="11" s="1"/>
  <c r="AH219" i="11"/>
  <c r="AU256" i="9"/>
  <c r="AQ218" i="11" l="1"/>
  <c r="AP218" i="11"/>
  <c r="AO218" i="11"/>
  <c r="AN218" i="11"/>
  <c r="AH220" i="11"/>
  <c r="AI220" i="11" s="1"/>
  <c r="AJ220" i="11" s="1"/>
  <c r="AI219" i="11"/>
  <c r="AJ219" i="11" s="1"/>
  <c r="AK218" i="11"/>
  <c r="AS257" i="9"/>
  <c r="AT257" i="9" s="1"/>
  <c r="AV256" i="9"/>
  <c r="AW256" i="9" s="1"/>
  <c r="AQ219" i="11" l="1"/>
  <c r="AP219" i="11"/>
  <c r="AO219" i="11"/>
  <c r="AN219" i="11"/>
  <c r="AQ220" i="11"/>
  <c r="AP220" i="11"/>
  <c r="AO220" i="11"/>
  <c r="AN220" i="11"/>
  <c r="AL218" i="11"/>
  <c r="AM218" i="11" s="1"/>
  <c r="AK219" i="11"/>
  <c r="AU257" i="9"/>
  <c r="AK220" i="11" l="1"/>
  <c r="AL219" i="11"/>
  <c r="AM219" i="11" s="1"/>
  <c r="AS258" i="9"/>
  <c r="AT258" i="9" s="1"/>
  <c r="AV257" i="9"/>
  <c r="AW257" i="9" s="1"/>
  <c r="AH221" i="11" l="1"/>
  <c r="AL220" i="11"/>
  <c r="AM220" i="11" s="1"/>
  <c r="AU258" i="9"/>
  <c r="AI221" i="11" l="1"/>
  <c r="AJ221" i="11" s="1"/>
  <c r="AH222" i="11"/>
  <c r="AI222" i="11" s="1"/>
  <c r="AJ222" i="11" s="1"/>
  <c r="AS259" i="9"/>
  <c r="AT259" i="9" s="1"/>
  <c r="AV258" i="9"/>
  <c r="AW258" i="9" s="1"/>
  <c r="AQ222" i="11" l="1"/>
  <c r="AP222" i="11"/>
  <c r="AO222" i="11"/>
  <c r="AN222" i="11"/>
  <c r="AQ221" i="11"/>
  <c r="AP221" i="11"/>
  <c r="AO221" i="11"/>
  <c r="AN221" i="11"/>
  <c r="AK221" i="11"/>
  <c r="AL221" i="11" s="1"/>
  <c r="AM221" i="11" s="1"/>
  <c r="AU259" i="9"/>
  <c r="AK222" i="11" l="1"/>
  <c r="AS260" i="9"/>
  <c r="AT260" i="9" s="1"/>
  <c r="AV259" i="9"/>
  <c r="AW259" i="9" s="1"/>
  <c r="AH223" i="11" l="1"/>
  <c r="AL222" i="11"/>
  <c r="AM222" i="11" s="1"/>
  <c r="AU260" i="9"/>
  <c r="AI223" i="11" l="1"/>
  <c r="AJ223" i="11" s="1"/>
  <c r="AH224" i="11"/>
  <c r="AS261" i="9"/>
  <c r="AT261" i="9" s="1"/>
  <c r="AV260" i="9"/>
  <c r="AW260" i="9" s="1"/>
  <c r="AQ223" i="11" l="1"/>
  <c r="AP223" i="11"/>
  <c r="AO223" i="11"/>
  <c r="AN223" i="11"/>
  <c r="AI224" i="11"/>
  <c r="AJ224" i="11" s="1"/>
  <c r="AH225" i="11"/>
  <c r="AK223" i="11"/>
  <c r="AL223" i="11" s="1"/>
  <c r="AM223" i="11" s="1"/>
  <c r="AU261" i="9"/>
  <c r="AR262" i="9" s="1"/>
  <c r="AR263" i="9" s="1"/>
  <c r="AQ224" i="11" l="1"/>
  <c r="AP224" i="11"/>
  <c r="AO224" i="11"/>
  <c r="AN224" i="11"/>
  <c r="AI225" i="11"/>
  <c r="AJ225" i="11" s="1"/>
  <c r="AH226" i="11"/>
  <c r="AI226" i="11" s="1"/>
  <c r="AJ226" i="11" s="1"/>
  <c r="AK224" i="11"/>
  <c r="AL224" i="11" s="1"/>
  <c r="AM224" i="11" s="1"/>
  <c r="AS262" i="9"/>
  <c r="AT262" i="9" s="1"/>
  <c r="AV261" i="9"/>
  <c r="AW261" i="9" s="1"/>
  <c r="AQ226" i="11" l="1"/>
  <c r="AP226" i="11"/>
  <c r="AO226" i="11"/>
  <c r="AN226" i="11"/>
  <c r="AQ225" i="11"/>
  <c r="AP225" i="11"/>
  <c r="AO225" i="11"/>
  <c r="AN225" i="11"/>
  <c r="AK225" i="11"/>
  <c r="AL225" i="11" s="1"/>
  <c r="AM225" i="11" s="1"/>
  <c r="AU262" i="9"/>
  <c r="AK226" i="11" l="1"/>
  <c r="AS263" i="9"/>
  <c r="AT263" i="9" s="1"/>
  <c r="AV262" i="9"/>
  <c r="AW262" i="9" s="1"/>
  <c r="AH227" i="11" l="1"/>
  <c r="AL226" i="11"/>
  <c r="AM226" i="11" s="1"/>
  <c r="AU263" i="9"/>
  <c r="AR264" i="9" s="1"/>
  <c r="AR265" i="9" s="1"/>
  <c r="AI227" i="11" l="1"/>
  <c r="AJ227" i="11" s="1"/>
  <c r="AH228" i="11"/>
  <c r="AI228" i="11" s="1"/>
  <c r="AJ228" i="11" s="1"/>
  <c r="AS264" i="9"/>
  <c r="AT264" i="9" s="1"/>
  <c r="AV263" i="9"/>
  <c r="AW263" i="9" s="1"/>
  <c r="AQ228" i="11" l="1"/>
  <c r="AP228" i="11"/>
  <c r="AO228" i="11"/>
  <c r="AN228" i="11"/>
  <c r="AQ227" i="11"/>
  <c r="AP227" i="11"/>
  <c r="AO227" i="11"/>
  <c r="AN227" i="11"/>
  <c r="AK227" i="11"/>
  <c r="AL227" i="11" s="1"/>
  <c r="AM227" i="11" s="1"/>
  <c r="AU264" i="9"/>
  <c r="AK228" i="11" l="1"/>
  <c r="AS265" i="9"/>
  <c r="AT265" i="9" s="1"/>
  <c r="AV264" i="9"/>
  <c r="AW264" i="9" s="1"/>
  <c r="AH229" i="11" l="1"/>
  <c r="AL228" i="11"/>
  <c r="AM228" i="11" s="1"/>
  <c r="AU265" i="9"/>
  <c r="AR266" i="9" s="1"/>
  <c r="AR267" i="9" s="1"/>
  <c r="AR268" i="9" s="1"/>
  <c r="AR269" i="9" s="1"/>
  <c r="AI229" i="11" l="1"/>
  <c r="AJ229" i="11" s="1"/>
  <c r="AH230" i="11"/>
  <c r="AS266" i="9"/>
  <c r="AT266" i="9" s="1"/>
  <c r="AV265" i="9"/>
  <c r="AW265" i="9" s="1"/>
  <c r="AQ229" i="11" l="1"/>
  <c r="AP229" i="11"/>
  <c r="AO229" i="11"/>
  <c r="AN229" i="11"/>
  <c r="AI230" i="11"/>
  <c r="AJ230" i="11" s="1"/>
  <c r="AH231" i="11"/>
  <c r="AI231" i="11" s="1"/>
  <c r="AJ231" i="11" s="1"/>
  <c r="AK229" i="11"/>
  <c r="AU266" i="9"/>
  <c r="AQ231" i="11" l="1"/>
  <c r="AP231" i="11"/>
  <c r="AO231" i="11"/>
  <c r="AN231" i="11"/>
  <c r="AQ230" i="11"/>
  <c r="AP230" i="11"/>
  <c r="AO230" i="11"/>
  <c r="AN230" i="11"/>
  <c r="AK230" i="11"/>
  <c r="AL230" i="11" s="1"/>
  <c r="AM230" i="11" s="1"/>
  <c r="AL229" i="11"/>
  <c r="AM229" i="11" s="1"/>
  <c r="AS267" i="9"/>
  <c r="AT267" i="9" s="1"/>
  <c r="AV266" i="9"/>
  <c r="AW266" i="9" s="1"/>
  <c r="AK231" i="11" l="1"/>
  <c r="AH232" i="11" s="1"/>
  <c r="AL231" i="11"/>
  <c r="AM231" i="11" s="1"/>
  <c r="AU267" i="9"/>
  <c r="AI232" i="11" l="1"/>
  <c r="AJ232" i="11" s="1"/>
  <c r="AH233" i="11"/>
  <c r="AS268" i="9"/>
  <c r="AT268" i="9" s="1"/>
  <c r="AV267" i="9"/>
  <c r="AW267" i="9" s="1"/>
  <c r="AQ232" i="11" l="1"/>
  <c r="AP232" i="11"/>
  <c r="AO232" i="11"/>
  <c r="AN232" i="11"/>
  <c r="AI233" i="11"/>
  <c r="AJ233" i="11" s="1"/>
  <c r="AH234" i="11"/>
  <c r="AK232" i="11"/>
  <c r="AL232" i="11" s="1"/>
  <c r="AM232" i="11" s="1"/>
  <c r="AU268" i="9"/>
  <c r="AQ233" i="11" l="1"/>
  <c r="AP233" i="11"/>
  <c r="AO233" i="11"/>
  <c r="AN233" i="11"/>
  <c r="AI234" i="11"/>
  <c r="AJ234" i="11" s="1"/>
  <c r="AH235" i="11"/>
  <c r="AK233" i="11"/>
  <c r="AS269" i="9"/>
  <c r="AT269" i="9" s="1"/>
  <c r="AV268" i="9"/>
  <c r="AW268" i="9" s="1"/>
  <c r="AQ234" i="11" l="1"/>
  <c r="AP234" i="11"/>
  <c r="AO234" i="11"/>
  <c r="AN234" i="11"/>
  <c r="AK234" i="11"/>
  <c r="AL233" i="11"/>
  <c r="AM233" i="11" s="1"/>
  <c r="AI235" i="11"/>
  <c r="AJ235" i="11" s="1"/>
  <c r="AH236" i="11"/>
  <c r="AI236" i="11" s="1"/>
  <c r="AJ236" i="11" s="1"/>
  <c r="AU269" i="9"/>
  <c r="AR270" i="9" s="1"/>
  <c r="AR271" i="9" s="1"/>
  <c r="AR272" i="9" s="1"/>
  <c r="AR273" i="9" s="1"/>
  <c r="AQ236" i="11" l="1"/>
  <c r="AP236" i="11"/>
  <c r="AO236" i="11"/>
  <c r="AN236" i="11"/>
  <c r="AQ235" i="11"/>
  <c r="AP235" i="11"/>
  <c r="AO235" i="11"/>
  <c r="AN235" i="11"/>
  <c r="AK235" i="11"/>
  <c r="AL235" i="11" s="1"/>
  <c r="AM235" i="11" s="1"/>
  <c r="AL234" i="11"/>
  <c r="AM234" i="11" s="1"/>
  <c r="AS270" i="9"/>
  <c r="AT270" i="9" s="1"/>
  <c r="AV269" i="9"/>
  <c r="AW269" i="9" s="1"/>
  <c r="AK236" i="11" l="1"/>
  <c r="AU270" i="9"/>
  <c r="AH237" i="11" l="1"/>
  <c r="AL236" i="11"/>
  <c r="AM236" i="11" s="1"/>
  <c r="AS271" i="9"/>
  <c r="AT271" i="9" s="1"/>
  <c r="AV270" i="9"/>
  <c r="AW270" i="9" s="1"/>
  <c r="AI237" i="11" l="1"/>
  <c r="AJ237" i="11" s="1"/>
  <c r="AH238" i="11"/>
  <c r="AU271" i="9"/>
  <c r="AQ237" i="11" l="1"/>
  <c r="AP237" i="11"/>
  <c r="AO237" i="11"/>
  <c r="AN237" i="11"/>
  <c r="AI238" i="11"/>
  <c r="AJ238" i="11" s="1"/>
  <c r="AH239" i="11"/>
  <c r="AK237" i="11"/>
  <c r="AL237" i="11" s="1"/>
  <c r="AM237" i="11" s="1"/>
  <c r="AS272" i="9"/>
  <c r="AT272" i="9" s="1"/>
  <c r="AV271" i="9"/>
  <c r="AW271" i="9" s="1"/>
  <c r="AQ238" i="11" l="1"/>
  <c r="AP238" i="11"/>
  <c r="AO238" i="11"/>
  <c r="AN238" i="11"/>
  <c r="AI239" i="11"/>
  <c r="AJ239" i="11" s="1"/>
  <c r="AH240" i="11"/>
  <c r="AI240" i="11" s="1"/>
  <c r="AJ240" i="11" s="1"/>
  <c r="AK238" i="11"/>
  <c r="AL238" i="11" s="1"/>
  <c r="AM238" i="11" s="1"/>
  <c r="AU272" i="9"/>
  <c r="AQ240" i="11" l="1"/>
  <c r="AP240" i="11"/>
  <c r="AO240" i="11"/>
  <c r="AN240" i="11"/>
  <c r="AQ239" i="11"/>
  <c r="AP239" i="11"/>
  <c r="AO239" i="11"/>
  <c r="AN239" i="11"/>
  <c r="AK239" i="11"/>
  <c r="AL239" i="11" s="1"/>
  <c r="AM239" i="11" s="1"/>
  <c r="AS273" i="9"/>
  <c r="AT273" i="9" s="1"/>
  <c r="AV272" i="9"/>
  <c r="AW272" i="9" s="1"/>
  <c r="AK240" i="11" l="1"/>
  <c r="AU273" i="9"/>
  <c r="AR274" i="9" s="1"/>
  <c r="AH241" i="11" l="1"/>
  <c r="AL240" i="11"/>
  <c r="AM240" i="11" s="1"/>
  <c r="AS274" i="9"/>
  <c r="AT274" i="9" s="1"/>
  <c r="AV273" i="9"/>
  <c r="AW273" i="9" s="1"/>
  <c r="AI241" i="11" l="1"/>
  <c r="AJ241" i="11" s="1"/>
  <c r="AH242" i="11"/>
  <c r="AI242" i="11" s="1"/>
  <c r="AJ242" i="11" s="1"/>
  <c r="AU274" i="9"/>
  <c r="AR275" i="9" s="1"/>
  <c r="AR276" i="9" s="1"/>
  <c r="AR277" i="9" s="1"/>
  <c r="AQ242" i="11" l="1"/>
  <c r="AP242" i="11"/>
  <c r="AO242" i="11"/>
  <c r="AN242" i="11"/>
  <c r="AQ241" i="11"/>
  <c r="AP241" i="11"/>
  <c r="AO241" i="11"/>
  <c r="AN241" i="11"/>
  <c r="AK241" i="11"/>
  <c r="AL241" i="11" s="1"/>
  <c r="AM241" i="11" s="1"/>
  <c r="AS275" i="9"/>
  <c r="AT275" i="9" s="1"/>
  <c r="AV274" i="9"/>
  <c r="AW274" i="9" s="1"/>
  <c r="AK242" i="11" l="1"/>
  <c r="AU275" i="9"/>
  <c r="AH243" i="11" l="1"/>
  <c r="AL242" i="11"/>
  <c r="AM242" i="11" s="1"/>
  <c r="AS276" i="9"/>
  <c r="AT276" i="9" s="1"/>
  <c r="AV275" i="9"/>
  <c r="AW275" i="9" s="1"/>
  <c r="AI243" i="11" l="1"/>
  <c r="AJ243" i="11" s="1"/>
  <c r="AH244" i="11"/>
  <c r="AU276" i="9"/>
  <c r="AQ243" i="11" l="1"/>
  <c r="AP243" i="11"/>
  <c r="AO243" i="11"/>
  <c r="AN243" i="11"/>
  <c r="AI244" i="11"/>
  <c r="AJ244" i="11" s="1"/>
  <c r="AH245" i="11"/>
  <c r="AK243" i="11"/>
  <c r="AL243" i="11" s="1"/>
  <c r="AM243" i="11" s="1"/>
  <c r="AS277" i="9"/>
  <c r="AT277" i="9" s="1"/>
  <c r="AV276" i="9"/>
  <c r="AW276" i="9" s="1"/>
  <c r="AQ244" i="11" l="1"/>
  <c r="AP244" i="11"/>
  <c r="AO244" i="11"/>
  <c r="AN244" i="11"/>
  <c r="AI245" i="11"/>
  <c r="AJ245" i="11" s="1"/>
  <c r="AH246" i="11"/>
  <c r="AI246" i="11" s="1"/>
  <c r="AJ246" i="11" s="1"/>
  <c r="AK244" i="11"/>
  <c r="AL244" i="11" s="1"/>
  <c r="AM244" i="11" s="1"/>
  <c r="AU277" i="9"/>
  <c r="AR278" i="9" s="1"/>
  <c r="AQ246" i="11" l="1"/>
  <c r="AP246" i="11"/>
  <c r="AO246" i="11"/>
  <c r="AN246" i="11"/>
  <c r="AQ245" i="11"/>
  <c r="AP245" i="11"/>
  <c r="AO245" i="11"/>
  <c r="AN245" i="11"/>
  <c r="AK245" i="11"/>
  <c r="AL245" i="11" s="1"/>
  <c r="AM245" i="11" s="1"/>
  <c r="AS278" i="9"/>
  <c r="AT278" i="9" s="1"/>
  <c r="AV277" i="9"/>
  <c r="AW277" i="9" s="1"/>
  <c r="AK246" i="11" l="1"/>
  <c r="AU278" i="9"/>
  <c r="AR279" i="9" s="1"/>
  <c r="AR280" i="9" s="1"/>
  <c r="AR281" i="9" s="1"/>
  <c r="AR282" i="9" s="1"/>
  <c r="AR283" i="9" s="1"/>
  <c r="AR284" i="9" s="1"/>
  <c r="AR285" i="9" s="1"/>
  <c r="AH247" i="11" l="1"/>
  <c r="AL246" i="11"/>
  <c r="AM246" i="11" s="1"/>
  <c r="AS279" i="9"/>
  <c r="AT279" i="9" s="1"/>
  <c r="AV278" i="9"/>
  <c r="AW278" i="9" s="1"/>
  <c r="AI247" i="11" l="1"/>
  <c r="AJ247" i="11" s="1"/>
  <c r="AH248" i="11"/>
  <c r="AU279" i="9"/>
  <c r="AQ247" i="11" l="1"/>
  <c r="AP247" i="11"/>
  <c r="AO247" i="11"/>
  <c r="AN247" i="11"/>
  <c r="AI248" i="11"/>
  <c r="AJ248" i="11" s="1"/>
  <c r="AH249" i="11"/>
  <c r="AI249" i="11" s="1"/>
  <c r="AJ249" i="11" s="1"/>
  <c r="AK247" i="11"/>
  <c r="AL247" i="11" s="1"/>
  <c r="AM247" i="11" s="1"/>
  <c r="AS280" i="9"/>
  <c r="AT280" i="9" s="1"/>
  <c r="AV279" i="9"/>
  <c r="AW279" i="9" s="1"/>
  <c r="AQ249" i="11" l="1"/>
  <c r="AP249" i="11"/>
  <c r="AO249" i="11"/>
  <c r="AN249" i="11"/>
  <c r="AQ248" i="11"/>
  <c r="AP248" i="11"/>
  <c r="AO248" i="11"/>
  <c r="AN248" i="11"/>
  <c r="AK248" i="11"/>
  <c r="AL248" i="11" s="1"/>
  <c r="AM248" i="11" s="1"/>
  <c r="AU280" i="9"/>
  <c r="AK249" i="11" l="1"/>
  <c r="AS281" i="9"/>
  <c r="AT281" i="9" s="1"/>
  <c r="AV280" i="9"/>
  <c r="AW280" i="9" s="1"/>
  <c r="AH250" i="11" l="1"/>
  <c r="AL249" i="11"/>
  <c r="AM249" i="11" s="1"/>
  <c r="AU281" i="9"/>
  <c r="AI250" i="11" l="1"/>
  <c r="AJ250" i="11" s="1"/>
  <c r="AH251" i="11"/>
  <c r="AI251" i="11" s="1"/>
  <c r="AJ251" i="11" s="1"/>
  <c r="AS282" i="9"/>
  <c r="AT282" i="9" s="1"/>
  <c r="AV281" i="9"/>
  <c r="AW281" i="9" s="1"/>
  <c r="AQ251" i="11" l="1"/>
  <c r="AP251" i="11"/>
  <c r="AO251" i="11"/>
  <c r="AN251" i="11"/>
  <c r="AQ250" i="11"/>
  <c r="AP250" i="11"/>
  <c r="AO250" i="11"/>
  <c r="AN250" i="11"/>
  <c r="AK250" i="11"/>
  <c r="AL250" i="11" s="1"/>
  <c r="AM250" i="11" s="1"/>
  <c r="AU282" i="9"/>
  <c r="AK251" i="11" l="1"/>
  <c r="AS283" i="9"/>
  <c r="AT283" i="9" s="1"/>
  <c r="AV282" i="9"/>
  <c r="AW282" i="9" s="1"/>
  <c r="AH252" i="11" l="1"/>
  <c r="AL251" i="11"/>
  <c r="AM251" i="11" s="1"/>
  <c r="AU283" i="9"/>
  <c r="AI252" i="11" l="1"/>
  <c r="AJ252" i="11" s="1"/>
  <c r="AH253" i="11"/>
  <c r="AS284" i="9"/>
  <c r="AT284" i="9" s="1"/>
  <c r="AV283" i="9"/>
  <c r="AW283" i="9" s="1"/>
  <c r="AQ252" i="11" l="1"/>
  <c r="AP252" i="11"/>
  <c r="AO252" i="11"/>
  <c r="AN252" i="11"/>
  <c r="AI253" i="11"/>
  <c r="AJ253" i="11" s="1"/>
  <c r="AH254" i="11"/>
  <c r="AK252" i="11"/>
  <c r="AL252" i="11" s="1"/>
  <c r="AM252" i="11" s="1"/>
  <c r="AU284" i="9"/>
  <c r="AQ253" i="11" l="1"/>
  <c r="AP253" i="11"/>
  <c r="AO253" i="11"/>
  <c r="AN253" i="11"/>
  <c r="AI254" i="11"/>
  <c r="AJ254" i="11" s="1"/>
  <c r="AH255" i="11"/>
  <c r="AI255" i="11" s="1"/>
  <c r="AJ255" i="11" s="1"/>
  <c r="AK253" i="11"/>
  <c r="AL253" i="11" s="1"/>
  <c r="AM253" i="11" s="1"/>
  <c r="AS285" i="9"/>
  <c r="AT285" i="9" s="1"/>
  <c r="AV284" i="9"/>
  <c r="AW284" i="9" s="1"/>
  <c r="AQ255" i="11" l="1"/>
  <c r="AP255" i="11"/>
  <c r="AO255" i="11"/>
  <c r="AN255" i="11"/>
  <c r="AQ254" i="11"/>
  <c r="AP254" i="11"/>
  <c r="AO254" i="11"/>
  <c r="AN254" i="11"/>
  <c r="AK254" i="11"/>
  <c r="AL254" i="11" s="1"/>
  <c r="AM254" i="11" s="1"/>
  <c r="AU285" i="9"/>
  <c r="AR286" i="9" s="1"/>
  <c r="AR287" i="9" s="1"/>
  <c r="AK255" i="11" l="1"/>
  <c r="AS286" i="9"/>
  <c r="AT286" i="9" s="1"/>
  <c r="AV285" i="9"/>
  <c r="AW285" i="9" s="1"/>
  <c r="AH256" i="11" l="1"/>
  <c r="AL255" i="11"/>
  <c r="AM255" i="11" s="1"/>
  <c r="AU286" i="9"/>
  <c r="AI256" i="11" l="1"/>
  <c r="AJ256" i="11" s="1"/>
  <c r="AH257" i="11"/>
  <c r="AS287" i="9"/>
  <c r="AT287" i="9" s="1"/>
  <c r="AV286" i="9"/>
  <c r="AW286" i="9" s="1"/>
  <c r="AQ256" i="11" l="1"/>
  <c r="AP256" i="11"/>
  <c r="AO256" i="11"/>
  <c r="AN256" i="11"/>
  <c r="AI257" i="11"/>
  <c r="AJ257" i="11" s="1"/>
  <c r="AH258" i="11"/>
  <c r="AK256" i="11"/>
  <c r="AL256" i="11" s="1"/>
  <c r="AM256" i="11" s="1"/>
  <c r="AU287" i="9"/>
  <c r="AR288" i="9" s="1"/>
  <c r="AR289" i="9" s="1"/>
  <c r="AR290" i="9" s="1"/>
  <c r="AR291" i="9" s="1"/>
  <c r="AQ257" i="11" l="1"/>
  <c r="AP257" i="11"/>
  <c r="AO257" i="11"/>
  <c r="AN257" i="11"/>
  <c r="AI258" i="11"/>
  <c r="AJ258" i="11" s="1"/>
  <c r="AH259" i="11"/>
  <c r="AK257" i="11"/>
  <c r="AS288" i="9"/>
  <c r="AT288" i="9" s="1"/>
  <c r="AU288" i="9" s="1"/>
  <c r="AV287" i="9"/>
  <c r="AW287" i="9" s="1"/>
  <c r="AQ258" i="11" l="1"/>
  <c r="AP258" i="11"/>
  <c r="AO258" i="11"/>
  <c r="AN258" i="11"/>
  <c r="AK258" i="11"/>
  <c r="AL257" i="11"/>
  <c r="AM257" i="11" s="1"/>
  <c r="AH260" i="11"/>
  <c r="AI259" i="11"/>
  <c r="AJ259" i="11" s="1"/>
  <c r="AV288" i="9"/>
  <c r="AW288" i="9" s="1"/>
  <c r="AS289" i="9"/>
  <c r="AT289" i="9" s="1"/>
  <c r="AU289" i="9" s="1"/>
  <c r="AQ259" i="11" l="1"/>
  <c r="AP259" i="11"/>
  <c r="AO259" i="11"/>
  <c r="AN259" i="11"/>
  <c r="AI260" i="11"/>
  <c r="AJ260" i="11" s="1"/>
  <c r="AH261" i="11"/>
  <c r="AI261" i="11" s="1"/>
  <c r="AJ261" i="11" s="1"/>
  <c r="AK259" i="11"/>
  <c r="AL258" i="11"/>
  <c r="AM258" i="11" s="1"/>
  <c r="AS290" i="9"/>
  <c r="AT290" i="9" s="1"/>
  <c r="AU290" i="9" s="1"/>
  <c r="AS291" i="9" s="1"/>
  <c r="AT291" i="9" s="1"/>
  <c r="AU291" i="9" s="1"/>
  <c r="AR292" i="9" s="1"/>
  <c r="AR293" i="9" s="1"/>
  <c r="AR294" i="9" s="1"/>
  <c r="AV289" i="9"/>
  <c r="AW289" i="9" s="1"/>
  <c r="AV290" i="9"/>
  <c r="AW290" i="9" s="1"/>
  <c r="AQ261" i="11" l="1"/>
  <c r="AP261" i="11"/>
  <c r="AO261" i="11"/>
  <c r="AN261" i="11"/>
  <c r="AQ260" i="11"/>
  <c r="AP260" i="11"/>
  <c r="AO260" i="11"/>
  <c r="AN260" i="11"/>
  <c r="AK260" i="11"/>
  <c r="AL260" i="11" s="1"/>
  <c r="AM260" i="11" s="1"/>
  <c r="AL259" i="11"/>
  <c r="AM259" i="11" s="1"/>
  <c r="AS292" i="9"/>
  <c r="AT292" i="9" s="1"/>
  <c r="AU292" i="9" s="1"/>
  <c r="AV291" i="9"/>
  <c r="AW291" i="9" s="1"/>
  <c r="AK261" i="11" l="1"/>
  <c r="AS293" i="9"/>
  <c r="AT293" i="9" s="1"/>
  <c r="AU293" i="9" s="1"/>
  <c r="AV292" i="9"/>
  <c r="AW292" i="9" s="1"/>
  <c r="AH262" i="11" l="1"/>
  <c r="AL261" i="11"/>
  <c r="AM261" i="11" s="1"/>
  <c r="AS294" i="9"/>
  <c r="AT294" i="9" s="1"/>
  <c r="AU294" i="9" s="1"/>
  <c r="AR295" i="9" s="1"/>
  <c r="AV293" i="9"/>
  <c r="AW293" i="9" s="1"/>
  <c r="AI262" i="11" l="1"/>
  <c r="AJ262" i="11" s="1"/>
  <c r="AH263" i="11"/>
  <c r="AI263" i="11" s="1"/>
  <c r="AJ263" i="11" s="1"/>
  <c r="AR296" i="9"/>
  <c r="AS295" i="9"/>
  <c r="AT295" i="9" s="1"/>
  <c r="AU295" i="9" s="1"/>
  <c r="AV294" i="9"/>
  <c r="AW294" i="9" s="1"/>
  <c r="AQ263" i="11" l="1"/>
  <c r="AP263" i="11"/>
  <c r="AO263" i="11"/>
  <c r="AN263" i="11"/>
  <c r="AQ262" i="11"/>
  <c r="AP262" i="11"/>
  <c r="AO262" i="11"/>
  <c r="AN262" i="11"/>
  <c r="AK262" i="11"/>
  <c r="AL262" i="11" s="1"/>
  <c r="AM262" i="11" s="1"/>
  <c r="AV295" i="9"/>
  <c r="AW295" i="9" s="1"/>
  <c r="AS296" i="9"/>
  <c r="AT296" i="9" s="1"/>
  <c r="AU296" i="9" s="1"/>
  <c r="AR297" i="9"/>
  <c r="AK263" i="11" l="1"/>
  <c r="AV296" i="9"/>
  <c r="AW296" i="9" s="1"/>
  <c r="AS297" i="9"/>
  <c r="AT297" i="9" s="1"/>
  <c r="AU297" i="9" s="1"/>
  <c r="AR298" i="9" s="1"/>
  <c r="AH264" i="11" l="1"/>
  <c r="AL263" i="11"/>
  <c r="AM263" i="11" s="1"/>
  <c r="AV297" i="9"/>
  <c r="AW297" i="9" s="1"/>
  <c r="AS298" i="9"/>
  <c r="AT298" i="9" s="1"/>
  <c r="AU298" i="9" s="1"/>
  <c r="AR299" i="9"/>
  <c r="AI264" i="11" l="1"/>
  <c r="AJ264" i="11" s="1"/>
  <c r="AH265" i="11"/>
  <c r="AI265" i="11" s="1"/>
  <c r="AJ265" i="11" s="1"/>
  <c r="AV298" i="9"/>
  <c r="AW298" i="9" s="1"/>
  <c r="AR300" i="9"/>
  <c r="AS299" i="9"/>
  <c r="AT299" i="9" s="1"/>
  <c r="AU299" i="9" s="1"/>
  <c r="AQ265" i="11" l="1"/>
  <c r="AP265" i="11"/>
  <c r="AO265" i="11"/>
  <c r="AN265" i="11"/>
  <c r="AQ264" i="11"/>
  <c r="AP264" i="11"/>
  <c r="AO264" i="11"/>
  <c r="AN264" i="11"/>
  <c r="AK264" i="11"/>
  <c r="AL264" i="11" s="1"/>
  <c r="AM264" i="11" s="1"/>
  <c r="AV299" i="9"/>
  <c r="AW299" i="9" s="1"/>
  <c r="AR301" i="9"/>
  <c r="AS300" i="9"/>
  <c r="AT300" i="9" s="1"/>
  <c r="AU300" i="9" s="1"/>
  <c r="AK265" i="11" l="1"/>
  <c r="AV300" i="9"/>
  <c r="AW300" i="9" s="1"/>
  <c r="AR302" i="9"/>
  <c r="AS301" i="9"/>
  <c r="AT301" i="9" s="1"/>
  <c r="AU301" i="9" s="1"/>
  <c r="AH266" i="11" l="1"/>
  <c r="AL265" i="11"/>
  <c r="AM265" i="11" s="1"/>
  <c r="AV301" i="9"/>
  <c r="AW301" i="9" s="1"/>
  <c r="AS302" i="9"/>
  <c r="AT302" i="9" s="1"/>
  <c r="AU302" i="9" s="1"/>
  <c r="AR303" i="9" s="1"/>
  <c r="AI266" i="11" l="1"/>
  <c r="AJ266" i="11" s="1"/>
  <c r="AH267" i="11"/>
  <c r="AV302" i="9"/>
  <c r="AW302" i="9" s="1"/>
  <c r="AS303" i="9"/>
  <c r="AT303" i="9" s="1"/>
  <c r="AU303" i="9" s="1"/>
  <c r="AR304" i="9"/>
  <c r="AQ266" i="11" l="1"/>
  <c r="AP266" i="11"/>
  <c r="AO266" i="11"/>
  <c r="AN266" i="11"/>
  <c r="AI267" i="11"/>
  <c r="AJ267" i="11" s="1"/>
  <c r="AH268" i="11"/>
  <c r="AK266" i="11"/>
  <c r="AL266" i="11" s="1"/>
  <c r="AM266" i="11" s="1"/>
  <c r="AV303" i="9"/>
  <c r="AW303" i="9" s="1"/>
  <c r="AR305" i="9"/>
  <c r="AS304" i="9"/>
  <c r="AT304" i="9" s="1"/>
  <c r="AU304" i="9" s="1"/>
  <c r="AQ267" i="11" l="1"/>
  <c r="AP267" i="11"/>
  <c r="AO267" i="11"/>
  <c r="AN267" i="11"/>
  <c r="AI268" i="11"/>
  <c r="AJ268" i="11" s="1"/>
  <c r="AH269" i="11"/>
  <c r="AI269" i="11" s="1"/>
  <c r="AJ269" i="11" s="1"/>
  <c r="AK267" i="11"/>
  <c r="AL267" i="11" s="1"/>
  <c r="AM267" i="11" s="1"/>
  <c r="AV304" i="9"/>
  <c r="AW304" i="9" s="1"/>
  <c r="AR306" i="9"/>
  <c r="AS305" i="9"/>
  <c r="AT305" i="9" s="1"/>
  <c r="AU305" i="9" s="1"/>
  <c r="AQ269" i="11" l="1"/>
  <c r="AP269" i="11"/>
  <c r="AO269" i="11"/>
  <c r="AN269" i="11"/>
  <c r="AQ268" i="11"/>
  <c r="AP268" i="11"/>
  <c r="AO268" i="11"/>
  <c r="AN268" i="11"/>
  <c r="AK268" i="11"/>
  <c r="AL268" i="11" s="1"/>
  <c r="AM268" i="11" s="1"/>
  <c r="AV305" i="9"/>
  <c r="AW305" i="9" s="1"/>
  <c r="AS306" i="9"/>
  <c r="AT306" i="9" s="1"/>
  <c r="AU306" i="9" s="1"/>
  <c r="AR307" i="9" l="1"/>
  <c r="AK269" i="11"/>
  <c r="AV306" i="9"/>
  <c r="AW306" i="9" s="1"/>
  <c r="AR308" i="9"/>
  <c r="AS307" i="9"/>
  <c r="AT307" i="9" s="1"/>
  <c r="AU307" i="9" s="1"/>
  <c r="AS308" i="9" l="1"/>
  <c r="AT308" i="9" s="1"/>
  <c r="AR309" i="9"/>
  <c r="AH270" i="11"/>
  <c r="AL269" i="11"/>
  <c r="AM269" i="11" s="1"/>
  <c r="AU308" i="9"/>
  <c r="AV307" i="9"/>
  <c r="AW307" i="9" s="1"/>
  <c r="AR310" i="9" l="1"/>
  <c r="AS309" i="9"/>
  <c r="AT309" i="9" s="1"/>
  <c r="AU309" i="9" s="1"/>
  <c r="AV308" i="9"/>
  <c r="AW308" i="9" s="1"/>
  <c r="AW328" i="9" s="1"/>
  <c r="AV309" i="9"/>
  <c r="AW309" i="9" s="1"/>
  <c r="AI270" i="11"/>
  <c r="AJ270" i="11" s="1"/>
  <c r="AH271" i="11"/>
  <c r="AG5" i="8"/>
  <c r="AG6" i="8" s="1"/>
  <c r="AG7" i="8" s="1"/>
  <c r="AG8" i="8" s="1"/>
  <c r="AG9" i="8" s="1"/>
  <c r="AG10" i="8" s="1"/>
  <c r="AG11" i="8" s="1"/>
  <c r="AG12" i="8" s="1"/>
  <c r="AG13" i="8" s="1"/>
  <c r="AG14" i="8" s="1"/>
  <c r="AG15" i="8" s="1"/>
  <c r="AG16" i="8" s="1"/>
  <c r="AG17" i="8" s="1"/>
  <c r="AG18" i="8" s="1"/>
  <c r="AG19" i="8" s="1"/>
  <c r="AG20" i="8" s="1"/>
  <c r="AG21" i="8" s="1"/>
  <c r="AG22" i="8" s="1"/>
  <c r="AG23" i="8" s="1"/>
  <c r="AG24" i="8" s="1"/>
  <c r="AG25" i="8" s="1"/>
  <c r="AG26" i="8" s="1"/>
  <c r="AG27" i="8" s="1"/>
  <c r="AG28" i="8" s="1"/>
  <c r="AG29" i="8" s="1"/>
  <c r="AG30" i="8" s="1"/>
  <c r="AG31" i="8" s="1"/>
  <c r="AG32" i="8" s="1"/>
  <c r="AG33" i="8" s="1"/>
  <c r="AG34" i="8" s="1"/>
  <c r="AG35" i="8" s="1"/>
  <c r="AG36" i="8" s="1"/>
  <c r="AG37" i="8" s="1"/>
  <c r="AG38" i="8" s="1"/>
  <c r="AG39" i="8" s="1"/>
  <c r="AG40" i="8" s="1"/>
  <c r="AG41" i="8" s="1"/>
  <c r="AG42" i="8" s="1"/>
  <c r="AG43" i="8" s="1"/>
  <c r="AG44" i="8" s="1"/>
  <c r="AG45" i="8" s="1"/>
  <c r="AG46" i="8" s="1"/>
  <c r="AG47" i="8" s="1"/>
  <c r="AG48" i="8" s="1"/>
  <c r="AG49" i="8" s="1"/>
  <c r="AG50" i="8" s="1"/>
  <c r="AG51" i="8" s="1"/>
  <c r="AG52" i="8" s="1"/>
  <c r="AG53" i="8" s="1"/>
  <c r="AG54" i="8" s="1"/>
  <c r="AG55" i="8" s="1"/>
  <c r="AG56" i="8" s="1"/>
  <c r="AG57" i="8" s="1"/>
  <c r="AG58" i="8" s="1"/>
  <c r="AG59" i="8" s="1"/>
  <c r="AG60" i="8" s="1"/>
  <c r="AG61" i="8" s="1"/>
  <c r="AG62" i="8" s="1"/>
  <c r="AG63" i="8" s="1"/>
  <c r="AG64" i="8" s="1"/>
  <c r="AG65" i="8" s="1"/>
  <c r="AG66" i="8" s="1"/>
  <c r="AG67" i="8" s="1"/>
  <c r="AG68" i="8" s="1"/>
  <c r="AG69" i="8" s="1"/>
  <c r="AG70" i="8" s="1"/>
  <c r="AG71" i="8" s="1"/>
  <c r="AG72" i="8" s="1"/>
  <c r="AG73" i="8" s="1"/>
  <c r="AG74" i="8" s="1"/>
  <c r="AG75" i="8" s="1"/>
  <c r="AG76" i="8" s="1"/>
  <c r="AG77" i="8" s="1"/>
  <c r="AG78" i="8" s="1"/>
  <c r="AG79" i="8" s="1"/>
  <c r="AG80" i="8" s="1"/>
  <c r="AG81" i="8" s="1"/>
  <c r="AG82" i="8" s="1"/>
  <c r="AG83" i="8" s="1"/>
  <c r="AG84" i="8" s="1"/>
  <c r="AG85" i="8" s="1"/>
  <c r="AG86" i="8" s="1"/>
  <c r="AG87" i="8" s="1"/>
  <c r="AG88" i="8" s="1"/>
  <c r="AG89" i="8" s="1"/>
  <c r="AG90" i="8" s="1"/>
  <c r="AG91" i="8" s="1"/>
  <c r="AG92" i="8" s="1"/>
  <c r="AG93" i="8" s="1"/>
  <c r="AG94" i="8" s="1"/>
  <c r="AG95" i="8" s="1"/>
  <c r="AG96" i="8" s="1"/>
  <c r="AG97" i="8" s="1"/>
  <c r="AG98" i="8" s="1"/>
  <c r="AG99" i="8" s="1"/>
  <c r="AG100" i="8" s="1"/>
  <c r="AG101" i="8" s="1"/>
  <c r="AG102" i="8" s="1"/>
  <c r="AG103" i="8" s="1"/>
  <c r="AG104" i="8" s="1"/>
  <c r="AG105" i="8" s="1"/>
  <c r="AG106" i="8" s="1"/>
  <c r="AG107" i="8" s="1"/>
  <c r="AG108" i="8" s="1"/>
  <c r="AG109" i="8" s="1"/>
  <c r="AG110" i="8" s="1"/>
  <c r="AG111" i="8" s="1"/>
  <c r="AG112" i="8" s="1"/>
  <c r="AG113" i="8" s="1"/>
  <c r="AG114" i="8" s="1"/>
  <c r="AG115" i="8" s="1"/>
  <c r="AG116" i="8" s="1"/>
  <c r="AG117" i="8" s="1"/>
  <c r="AG118" i="8" s="1"/>
  <c r="AG119" i="8" s="1"/>
  <c r="AG120" i="8" s="1"/>
  <c r="AG121" i="8" s="1"/>
  <c r="AG122" i="8" s="1"/>
  <c r="AG123" i="8" s="1"/>
  <c r="AG124" i="8" s="1"/>
  <c r="AG125" i="8" s="1"/>
  <c r="AG126" i="8" s="1"/>
  <c r="AG127" i="8" s="1"/>
  <c r="AG128" i="8" s="1"/>
  <c r="AG129" i="8" s="1"/>
  <c r="AG130" i="8" s="1"/>
  <c r="AG131" i="8" s="1"/>
  <c r="AG132" i="8" s="1"/>
  <c r="AG133" i="8" s="1"/>
  <c r="AG134" i="8" s="1"/>
  <c r="AG135" i="8" s="1"/>
  <c r="AG136" i="8" s="1"/>
  <c r="AG137" i="8" s="1"/>
  <c r="AG138" i="8" s="1"/>
  <c r="AG139" i="8" s="1"/>
  <c r="AG140" i="8" s="1"/>
  <c r="AG141" i="8" s="1"/>
  <c r="AG142" i="8" s="1"/>
  <c r="AG143" i="8" s="1"/>
  <c r="AG144" i="8" s="1"/>
  <c r="AG145" i="8" s="1"/>
  <c r="AG146" i="8" s="1"/>
  <c r="AG147" i="8" s="1"/>
  <c r="AG148" i="8" s="1"/>
  <c r="AG149" i="8" s="1"/>
  <c r="AG150" i="8" s="1"/>
  <c r="AG151" i="8" s="1"/>
  <c r="AG152" i="8" s="1"/>
  <c r="AG153" i="8" s="1"/>
  <c r="AG154" i="8" s="1"/>
  <c r="AG155" i="8" s="1"/>
  <c r="AG156" i="8" s="1"/>
  <c r="AG157" i="8" s="1"/>
  <c r="AG158" i="8" s="1"/>
  <c r="AG159" i="8" s="1"/>
  <c r="AG160" i="8" s="1"/>
  <c r="AG161" i="8" s="1"/>
  <c r="AG162" i="8" s="1"/>
  <c r="AG163" i="8" s="1"/>
  <c r="AG164" i="8" s="1"/>
  <c r="AG165" i="8" s="1"/>
  <c r="AG166" i="8" s="1"/>
  <c r="AG167" i="8" s="1"/>
  <c r="AG168" i="8" s="1"/>
  <c r="AG169" i="8" s="1"/>
  <c r="AG170" i="8" s="1"/>
  <c r="AG171" i="8" s="1"/>
  <c r="AG172" i="8" s="1"/>
  <c r="AG173" i="8" s="1"/>
  <c r="AG174" i="8" s="1"/>
  <c r="AG175" i="8" s="1"/>
  <c r="AG176" i="8" s="1"/>
  <c r="AG177" i="8" s="1"/>
  <c r="AG178" i="8" s="1"/>
  <c r="AG179" i="8" s="1"/>
  <c r="AG180" i="8" s="1"/>
  <c r="AG181" i="8" s="1"/>
  <c r="AG182" i="8" s="1"/>
  <c r="AG183" i="8" s="1"/>
  <c r="AG184" i="8" s="1"/>
  <c r="AG185" i="8" s="1"/>
  <c r="AG186" i="8" s="1"/>
  <c r="AG187" i="8" s="1"/>
  <c r="AG188" i="8" s="1"/>
  <c r="AG189" i="8" s="1"/>
  <c r="AG190" i="8" s="1"/>
  <c r="AG191" i="8" s="1"/>
  <c r="AG192" i="8" s="1"/>
  <c r="AG193" i="8" s="1"/>
  <c r="AG194" i="8" s="1"/>
  <c r="AG195" i="8" s="1"/>
  <c r="AG196" i="8" s="1"/>
  <c r="AG197" i="8" s="1"/>
  <c r="AG198" i="8" s="1"/>
  <c r="AG199" i="8" s="1"/>
  <c r="AG200" i="8" s="1"/>
  <c r="AG201" i="8" s="1"/>
  <c r="AG202" i="8" s="1"/>
  <c r="AG203" i="8" s="1"/>
  <c r="AG204" i="8" s="1"/>
  <c r="AG205" i="8" s="1"/>
  <c r="AG206" i="8" s="1"/>
  <c r="AG207" i="8" s="1"/>
  <c r="AG208" i="8" s="1"/>
  <c r="AG209" i="8" s="1"/>
  <c r="AG210" i="8" s="1"/>
  <c r="AG211" i="8" s="1"/>
  <c r="AG212" i="8" s="1"/>
  <c r="AG213" i="8" s="1"/>
  <c r="AG214" i="8" s="1"/>
  <c r="AG215" i="8" s="1"/>
  <c r="AG216" i="8" s="1"/>
  <c r="AG217" i="8" s="1"/>
  <c r="AG218" i="8" s="1"/>
  <c r="AG219" i="8" s="1"/>
  <c r="AG220" i="8" s="1"/>
  <c r="AG221" i="8" s="1"/>
  <c r="AG222" i="8" s="1"/>
  <c r="AG223" i="8" s="1"/>
  <c r="AG224" i="8" s="1"/>
  <c r="AG225" i="8" s="1"/>
  <c r="AG226" i="8" s="1"/>
  <c r="AG227" i="8" s="1"/>
  <c r="AG228" i="8" s="1"/>
  <c r="AG229" i="8" s="1"/>
  <c r="AG230" i="8" s="1"/>
  <c r="AG231" i="8" s="1"/>
  <c r="AG232" i="8" s="1"/>
  <c r="AG233" i="8" s="1"/>
  <c r="AG234" i="8" s="1"/>
  <c r="AG235" i="8" s="1"/>
  <c r="AG236" i="8" s="1"/>
  <c r="AG237" i="8" s="1"/>
  <c r="AG238" i="8" s="1"/>
  <c r="AG239" i="8" s="1"/>
  <c r="AG240" i="8" s="1"/>
  <c r="AG241" i="8" s="1"/>
  <c r="AG242" i="8" s="1"/>
  <c r="AG243" i="8" s="1"/>
  <c r="AG244" i="8" s="1"/>
  <c r="AG245" i="8" s="1"/>
  <c r="AG246" i="8" s="1"/>
  <c r="AG247" i="8" s="1"/>
  <c r="AG248" i="8" s="1"/>
  <c r="AG249" i="8" s="1"/>
  <c r="AG250" i="8" s="1"/>
  <c r="AG251" i="8" s="1"/>
  <c r="AG252" i="8" s="1"/>
  <c r="AG253" i="8" s="1"/>
  <c r="AG254" i="8" s="1"/>
  <c r="AG255" i="8" s="1"/>
  <c r="AG256" i="8" s="1"/>
  <c r="AG257" i="8" s="1"/>
  <c r="AG258" i="8" s="1"/>
  <c r="AG259" i="8" s="1"/>
  <c r="AG260" i="8" s="1"/>
  <c r="AG261" i="8" s="1"/>
  <c r="AG262" i="8" s="1"/>
  <c r="AG263" i="8" s="1"/>
  <c r="AG264" i="8" s="1"/>
  <c r="AG265" i="8" s="1"/>
  <c r="AG266" i="8" s="1"/>
  <c r="AG267" i="8" s="1"/>
  <c r="AG268" i="8" s="1"/>
  <c r="AG269" i="8" s="1"/>
  <c r="AG270" i="8" s="1"/>
  <c r="AG271" i="8" s="1"/>
  <c r="AG272" i="8" s="1"/>
  <c r="AG273" i="8" s="1"/>
  <c r="AG274" i="8" s="1"/>
  <c r="AG275" i="8" s="1"/>
  <c r="AG276" i="8" s="1"/>
  <c r="AG277" i="8" s="1"/>
  <c r="AG278" i="8" s="1"/>
  <c r="AG279" i="8" s="1"/>
  <c r="AG280" i="8" s="1"/>
  <c r="AG281" i="8" s="1"/>
  <c r="AG282" i="8" s="1"/>
  <c r="AG283" i="8" s="1"/>
  <c r="AG284" i="8" s="1"/>
  <c r="AG285" i="8" s="1"/>
  <c r="AG286" i="8" s="1"/>
  <c r="AG287" i="8" s="1"/>
  <c r="AG288" i="8" s="1"/>
  <c r="AG289" i="8" s="1"/>
  <c r="AG290" i="8" s="1"/>
  <c r="AG291" i="8" s="1"/>
  <c r="AG292" i="8" s="1"/>
  <c r="AG293" i="8" s="1"/>
  <c r="AG294" i="8" s="1"/>
  <c r="AG295" i="8" s="1"/>
  <c r="AG296" i="8" s="1"/>
  <c r="AG297" i="8" s="1"/>
  <c r="AG298" i="8" s="1"/>
  <c r="AG299" i="8" s="1"/>
  <c r="AG300" i="8" s="1"/>
  <c r="AG301" i="8" s="1"/>
  <c r="AG302" i="8" s="1"/>
  <c r="AG303" i="8" s="1"/>
  <c r="AG304" i="8" s="1"/>
  <c r="AG305" i="8" s="1"/>
  <c r="AG306" i="8" s="1"/>
  <c r="AG307" i="8" s="1"/>
  <c r="AG308" i="8" s="1"/>
  <c r="AG309" i="8" s="1"/>
  <c r="AG310" i="8" s="1"/>
  <c r="AG311" i="8" s="1"/>
  <c r="AG312" i="8" s="1"/>
  <c r="AG313" i="8" s="1"/>
  <c r="AG314" i="8" s="1"/>
  <c r="AG315" i="8" s="1"/>
  <c r="AG316" i="8" s="1"/>
  <c r="AG317" i="8" s="1"/>
  <c r="AG318" i="8" s="1"/>
  <c r="AM5" i="8"/>
  <c r="AM6" i="8" s="1"/>
  <c r="AM7" i="8" s="1"/>
  <c r="AM8" i="8" s="1"/>
  <c r="AM9" i="8" s="1"/>
  <c r="AM10" i="8" s="1"/>
  <c r="AM11" i="8" s="1"/>
  <c r="AM12" i="8" s="1"/>
  <c r="AM13" i="8" s="1"/>
  <c r="AM14" i="8" s="1"/>
  <c r="AM15" i="8" s="1"/>
  <c r="AM16" i="8" s="1"/>
  <c r="AM17" i="8" s="1"/>
  <c r="AM18" i="8" s="1"/>
  <c r="AM19" i="8" s="1"/>
  <c r="AM20" i="8" s="1"/>
  <c r="AM21" i="8" s="1"/>
  <c r="AM22" i="8" s="1"/>
  <c r="AM23" i="8" s="1"/>
  <c r="AM24" i="8" s="1"/>
  <c r="AM25" i="8" s="1"/>
  <c r="AM26" i="8" s="1"/>
  <c r="AM27" i="8" s="1"/>
  <c r="AM28" i="8" s="1"/>
  <c r="AM29" i="8" s="1"/>
  <c r="AM30" i="8" s="1"/>
  <c r="AM31" i="8" s="1"/>
  <c r="AM32" i="8" s="1"/>
  <c r="AM33" i="8" s="1"/>
  <c r="AM34" i="8" s="1"/>
  <c r="AM35" i="8" s="1"/>
  <c r="AM36" i="8" s="1"/>
  <c r="AM37" i="8" s="1"/>
  <c r="AM38" i="8" s="1"/>
  <c r="AM39" i="8" s="1"/>
  <c r="AM40" i="8" s="1"/>
  <c r="AM41" i="8" s="1"/>
  <c r="AM42" i="8" s="1"/>
  <c r="AM43" i="8" s="1"/>
  <c r="AM44" i="8" s="1"/>
  <c r="AM45" i="8" s="1"/>
  <c r="AM46" i="8" s="1"/>
  <c r="AM47" i="8" s="1"/>
  <c r="AM48" i="8" s="1"/>
  <c r="AM49" i="8" s="1"/>
  <c r="AM50" i="8" s="1"/>
  <c r="AM51" i="8" s="1"/>
  <c r="AM52" i="8" s="1"/>
  <c r="AM53" i="8" s="1"/>
  <c r="AM54" i="8" s="1"/>
  <c r="AM55" i="8" s="1"/>
  <c r="AM56" i="8" s="1"/>
  <c r="AM57" i="8" s="1"/>
  <c r="AM58" i="8" s="1"/>
  <c r="AM59" i="8" s="1"/>
  <c r="AM60" i="8" s="1"/>
  <c r="AM61" i="8" s="1"/>
  <c r="AM62" i="8" s="1"/>
  <c r="AM63" i="8" s="1"/>
  <c r="AM64" i="8" s="1"/>
  <c r="AM65" i="8" s="1"/>
  <c r="AM66" i="8" s="1"/>
  <c r="AM67" i="8" s="1"/>
  <c r="AM68" i="8" s="1"/>
  <c r="AM69" i="8" s="1"/>
  <c r="AM70" i="8" s="1"/>
  <c r="AM71" i="8" s="1"/>
  <c r="AM72" i="8" s="1"/>
  <c r="AM73" i="8" s="1"/>
  <c r="AM74" i="8" s="1"/>
  <c r="AM75" i="8" s="1"/>
  <c r="AM76" i="8" s="1"/>
  <c r="AM77" i="8" s="1"/>
  <c r="AM78" i="8" s="1"/>
  <c r="AM79" i="8" s="1"/>
  <c r="AM80" i="8" s="1"/>
  <c r="AM81" i="8" s="1"/>
  <c r="AM82" i="8" s="1"/>
  <c r="AM83" i="8" s="1"/>
  <c r="AM84" i="8" s="1"/>
  <c r="AM85" i="8" s="1"/>
  <c r="AM86" i="8" s="1"/>
  <c r="AM87" i="8" s="1"/>
  <c r="AM88" i="8" s="1"/>
  <c r="AM89" i="8" s="1"/>
  <c r="AM90" i="8" s="1"/>
  <c r="AM91" i="8" s="1"/>
  <c r="AM92" i="8" s="1"/>
  <c r="AM93" i="8" s="1"/>
  <c r="AM94" i="8" s="1"/>
  <c r="AM95" i="8" s="1"/>
  <c r="AM96" i="8" s="1"/>
  <c r="AM97" i="8" s="1"/>
  <c r="AM98" i="8" s="1"/>
  <c r="AM99" i="8" s="1"/>
  <c r="AM100" i="8" s="1"/>
  <c r="AM101" i="8" s="1"/>
  <c r="AM102" i="8" s="1"/>
  <c r="AM103" i="8" s="1"/>
  <c r="AM104" i="8" s="1"/>
  <c r="AM105" i="8" s="1"/>
  <c r="AM106" i="8" s="1"/>
  <c r="AM107" i="8" s="1"/>
  <c r="AM108" i="8" s="1"/>
  <c r="AM109" i="8" s="1"/>
  <c r="AM110" i="8" s="1"/>
  <c r="AM111" i="8" s="1"/>
  <c r="AM112" i="8" s="1"/>
  <c r="AM113" i="8" s="1"/>
  <c r="AM114" i="8" s="1"/>
  <c r="AM115" i="8" s="1"/>
  <c r="AM116" i="8" s="1"/>
  <c r="AM117" i="8" s="1"/>
  <c r="AM118" i="8" s="1"/>
  <c r="AM119" i="8" s="1"/>
  <c r="AM120" i="8" s="1"/>
  <c r="AM121" i="8" s="1"/>
  <c r="AM122" i="8" s="1"/>
  <c r="AM123" i="8" s="1"/>
  <c r="AM124" i="8" s="1"/>
  <c r="AM125" i="8" s="1"/>
  <c r="AM126" i="8" s="1"/>
  <c r="AM127" i="8" s="1"/>
  <c r="AM128" i="8" s="1"/>
  <c r="AM129" i="8" s="1"/>
  <c r="AM130" i="8" s="1"/>
  <c r="AM131" i="8" s="1"/>
  <c r="AM132" i="8" s="1"/>
  <c r="AM133" i="8" s="1"/>
  <c r="AM134" i="8" s="1"/>
  <c r="AM135" i="8" s="1"/>
  <c r="AM136" i="8" s="1"/>
  <c r="AM137" i="8" s="1"/>
  <c r="AM138" i="8" s="1"/>
  <c r="AM139" i="8" s="1"/>
  <c r="AM140" i="8" s="1"/>
  <c r="AM141" i="8" s="1"/>
  <c r="AM142" i="8" s="1"/>
  <c r="AM143" i="8" s="1"/>
  <c r="AM144" i="8" s="1"/>
  <c r="AM145" i="8" s="1"/>
  <c r="AM146" i="8" s="1"/>
  <c r="AM147" i="8" s="1"/>
  <c r="AM148" i="8" s="1"/>
  <c r="AM149" i="8" s="1"/>
  <c r="AM150" i="8" s="1"/>
  <c r="AM151" i="8" s="1"/>
  <c r="AM152" i="8" s="1"/>
  <c r="AM153" i="8" s="1"/>
  <c r="AM154" i="8" s="1"/>
  <c r="AM155" i="8" s="1"/>
  <c r="AM156" i="8" s="1"/>
  <c r="AM157" i="8" s="1"/>
  <c r="AM158" i="8" s="1"/>
  <c r="AM159" i="8" s="1"/>
  <c r="AM160" i="8" s="1"/>
  <c r="AM161" i="8" s="1"/>
  <c r="AM162" i="8" s="1"/>
  <c r="AM163" i="8" s="1"/>
  <c r="AM164" i="8" s="1"/>
  <c r="AM165" i="8" s="1"/>
  <c r="AM166" i="8" s="1"/>
  <c r="AM167" i="8" s="1"/>
  <c r="AM168" i="8" s="1"/>
  <c r="AM169" i="8" s="1"/>
  <c r="AM170" i="8" s="1"/>
  <c r="AM171" i="8" s="1"/>
  <c r="AM172" i="8" s="1"/>
  <c r="AM173" i="8" s="1"/>
  <c r="AM174" i="8" s="1"/>
  <c r="AM175" i="8" s="1"/>
  <c r="AM176" i="8" s="1"/>
  <c r="AM177" i="8" s="1"/>
  <c r="AM178" i="8" s="1"/>
  <c r="AM179" i="8" s="1"/>
  <c r="AM180" i="8" s="1"/>
  <c r="AM181" i="8" s="1"/>
  <c r="AM182" i="8" s="1"/>
  <c r="AM183" i="8" s="1"/>
  <c r="AM184" i="8" s="1"/>
  <c r="AM185" i="8" s="1"/>
  <c r="AM186" i="8" s="1"/>
  <c r="AM187" i="8" s="1"/>
  <c r="AM188" i="8" s="1"/>
  <c r="AM189" i="8" s="1"/>
  <c r="AM190" i="8" s="1"/>
  <c r="AM191" i="8" s="1"/>
  <c r="AM192" i="8" s="1"/>
  <c r="AM193" i="8" s="1"/>
  <c r="AM194" i="8" s="1"/>
  <c r="AM195" i="8" s="1"/>
  <c r="AM196" i="8" s="1"/>
  <c r="AM197" i="8" s="1"/>
  <c r="AM198" i="8" s="1"/>
  <c r="AM199" i="8" s="1"/>
  <c r="AM200" i="8" s="1"/>
  <c r="AM201" i="8" s="1"/>
  <c r="AM202" i="8" s="1"/>
  <c r="AM203" i="8" s="1"/>
  <c r="AM204" i="8" s="1"/>
  <c r="AM205" i="8" s="1"/>
  <c r="AM206" i="8" s="1"/>
  <c r="AM207" i="8" s="1"/>
  <c r="AM208" i="8" s="1"/>
  <c r="AM209" i="8" s="1"/>
  <c r="AM210" i="8" s="1"/>
  <c r="AM211" i="8" s="1"/>
  <c r="AM212" i="8" s="1"/>
  <c r="AM213" i="8" s="1"/>
  <c r="AM214" i="8" s="1"/>
  <c r="AM215" i="8" s="1"/>
  <c r="AM216" i="8" s="1"/>
  <c r="AM217" i="8" s="1"/>
  <c r="AM218" i="8" s="1"/>
  <c r="AM219" i="8" s="1"/>
  <c r="AM220" i="8" s="1"/>
  <c r="AM221" i="8" s="1"/>
  <c r="AM222" i="8" s="1"/>
  <c r="AM223" i="8" s="1"/>
  <c r="AM224" i="8" s="1"/>
  <c r="AM225" i="8" s="1"/>
  <c r="AM226" i="8" s="1"/>
  <c r="AM227" i="8" s="1"/>
  <c r="AM228" i="8" s="1"/>
  <c r="AM229" i="8" s="1"/>
  <c r="AM230" i="8" s="1"/>
  <c r="AM231" i="8" s="1"/>
  <c r="AM232" i="8" s="1"/>
  <c r="AM233" i="8" s="1"/>
  <c r="AM234" i="8" s="1"/>
  <c r="AM235" i="8" s="1"/>
  <c r="AM236" i="8" s="1"/>
  <c r="AM237" i="8" s="1"/>
  <c r="AM238" i="8" s="1"/>
  <c r="AM239" i="8" s="1"/>
  <c r="AM240" i="8" s="1"/>
  <c r="AM241" i="8" s="1"/>
  <c r="AM242" i="8" s="1"/>
  <c r="AM243" i="8" s="1"/>
  <c r="AM244" i="8" s="1"/>
  <c r="AM245" i="8" s="1"/>
  <c r="AM246" i="8" s="1"/>
  <c r="AM247" i="8" s="1"/>
  <c r="AM248" i="8" s="1"/>
  <c r="AM249" i="8" s="1"/>
  <c r="AM250" i="8" s="1"/>
  <c r="AM251" i="8" s="1"/>
  <c r="AM252" i="8" s="1"/>
  <c r="AM253" i="8" s="1"/>
  <c r="AM254" i="8" s="1"/>
  <c r="AM255" i="8" s="1"/>
  <c r="AM256" i="8" s="1"/>
  <c r="AM257" i="8" s="1"/>
  <c r="AM258" i="8" s="1"/>
  <c r="AM259" i="8" s="1"/>
  <c r="AM260" i="8" s="1"/>
  <c r="AM261" i="8" s="1"/>
  <c r="AM262" i="8" s="1"/>
  <c r="AM263" i="8" s="1"/>
  <c r="AM264" i="8" s="1"/>
  <c r="AM265" i="8" s="1"/>
  <c r="AM266" i="8" s="1"/>
  <c r="AM267" i="8" s="1"/>
  <c r="AM268" i="8" s="1"/>
  <c r="AM269" i="8" s="1"/>
  <c r="AM270" i="8" s="1"/>
  <c r="AM271" i="8" s="1"/>
  <c r="AM272" i="8" s="1"/>
  <c r="AM273" i="8" s="1"/>
  <c r="AM274" i="8" s="1"/>
  <c r="AM275" i="8" s="1"/>
  <c r="AM276" i="8" s="1"/>
  <c r="AM277" i="8" s="1"/>
  <c r="AM278" i="8" s="1"/>
  <c r="AM279" i="8" s="1"/>
  <c r="AM280" i="8" s="1"/>
  <c r="AM281" i="8" s="1"/>
  <c r="AM282" i="8" s="1"/>
  <c r="AM283" i="8" s="1"/>
  <c r="AM284" i="8" s="1"/>
  <c r="AM285" i="8" s="1"/>
  <c r="AM286" i="8" s="1"/>
  <c r="AM287" i="8" s="1"/>
  <c r="AM288" i="8" s="1"/>
  <c r="AM289" i="8" s="1"/>
  <c r="AM290" i="8" s="1"/>
  <c r="AM291" i="8" s="1"/>
  <c r="AM292" i="8" s="1"/>
  <c r="AM293" i="8" s="1"/>
  <c r="AM294" i="8" s="1"/>
  <c r="AM295" i="8" s="1"/>
  <c r="AM296" i="8" s="1"/>
  <c r="AM297" i="8" s="1"/>
  <c r="AM298" i="8" s="1"/>
  <c r="AQ270" i="11" l="1"/>
  <c r="AP270" i="11"/>
  <c r="AO270" i="11"/>
  <c r="AN270" i="11"/>
  <c r="AU310" i="9"/>
  <c r="AV310" i="9"/>
  <c r="AS310" i="9"/>
  <c r="AT310" i="9" s="1"/>
  <c r="AR311" i="9"/>
  <c r="AM299" i="8"/>
  <c r="AM300" i="8" s="1"/>
  <c r="AM301" i="8" s="1"/>
  <c r="AM302" i="8" s="1"/>
  <c r="AM303" i="8" s="1"/>
  <c r="AM304" i="8" s="1"/>
  <c r="AM305" i="8" s="1"/>
  <c r="AM306" i="8" s="1"/>
  <c r="AM307" i="8" s="1"/>
  <c r="AM308" i="8" s="1"/>
  <c r="AM309" i="8" s="1"/>
  <c r="AM310" i="8" s="1"/>
  <c r="AM311" i="8" s="1"/>
  <c r="AM312" i="8" s="1"/>
  <c r="AM313" i="8" s="1"/>
  <c r="AM314" i="8" s="1"/>
  <c r="AM315" i="8" s="1"/>
  <c r="AM316" i="8" s="1"/>
  <c r="AM317" i="8" s="1"/>
  <c r="AM318" i="8" s="1"/>
  <c r="AN315" i="8"/>
  <c r="AO315" i="8" s="1"/>
  <c r="AN311" i="8"/>
  <c r="AO311" i="8" s="1"/>
  <c r="AN307" i="8"/>
  <c r="AO307" i="8" s="1"/>
  <c r="AN303" i="8"/>
  <c r="AO303" i="8" s="1"/>
  <c r="AN299" i="8"/>
  <c r="AO299" i="8" s="1"/>
  <c r="AN317" i="8"/>
  <c r="AO317" i="8" s="1"/>
  <c r="AN305" i="8"/>
  <c r="AO305" i="8" s="1"/>
  <c r="AN316" i="8"/>
  <c r="AO316" i="8" s="1"/>
  <c r="AN304" i="8"/>
  <c r="AO304" i="8" s="1"/>
  <c r="AN318" i="8"/>
  <c r="AO318" i="8" s="1"/>
  <c r="AN314" i="8"/>
  <c r="AO314" i="8" s="1"/>
  <c r="AN310" i="8"/>
  <c r="AO310" i="8" s="1"/>
  <c r="AN306" i="8"/>
  <c r="AO306" i="8" s="1"/>
  <c r="AN302" i="8"/>
  <c r="AO302" i="8" s="1"/>
  <c r="AN298" i="8"/>
  <c r="AO298" i="8" s="1"/>
  <c r="AO324" i="8" s="1"/>
  <c r="AN313" i="8"/>
  <c r="AO313" i="8" s="1"/>
  <c r="AN309" i="8"/>
  <c r="AO309" i="8" s="1"/>
  <c r="AN301" i="8"/>
  <c r="AO301" i="8" s="1"/>
  <c r="AN312" i="8"/>
  <c r="AO312" i="8" s="1"/>
  <c r="AN308" i="8"/>
  <c r="AO308" i="8" s="1"/>
  <c r="AN300" i="8"/>
  <c r="AO300" i="8" s="1"/>
  <c r="AI271" i="11"/>
  <c r="AJ271" i="11" s="1"/>
  <c r="AH272" i="11"/>
  <c r="AK270" i="11"/>
  <c r="AL270" i="11" s="1"/>
  <c r="AM270" i="11" s="1"/>
  <c r="AQ271" i="11" l="1"/>
  <c r="AP271" i="11"/>
  <c r="AO271" i="11"/>
  <c r="AN271" i="11"/>
  <c r="AR312" i="9"/>
  <c r="AS311" i="9"/>
  <c r="AT311" i="9" s="1"/>
  <c r="AU311" i="9" s="1"/>
  <c r="AW310" i="9"/>
  <c r="AI272" i="11"/>
  <c r="AJ272" i="11" s="1"/>
  <c r="AH273" i="11"/>
  <c r="AI273" i="11" s="1"/>
  <c r="AJ273" i="11" s="1"/>
  <c r="AK271" i="11"/>
  <c r="AL271" i="11" s="1"/>
  <c r="AM271" i="11" s="1"/>
  <c r="AQ272" i="11" l="1"/>
  <c r="AP272" i="11"/>
  <c r="AO272" i="11"/>
  <c r="AN272" i="11"/>
  <c r="AQ273" i="11"/>
  <c r="AP273" i="11"/>
  <c r="AO273" i="11"/>
  <c r="AN273" i="11"/>
  <c r="AV311" i="9"/>
  <c r="AW311" i="9" s="1"/>
  <c r="AS312" i="9"/>
  <c r="AT312" i="9" s="1"/>
  <c r="AU312" i="9" s="1"/>
  <c r="AR313" i="9"/>
  <c r="AK272" i="11"/>
  <c r="AL272" i="11" s="1"/>
  <c r="AM272" i="11" s="1"/>
  <c r="AV312" i="9" l="1"/>
  <c r="AW312" i="9" s="1"/>
  <c r="AS313" i="9"/>
  <c r="AT313" i="9" s="1"/>
  <c r="AU313" i="9" s="1"/>
  <c r="AR314" i="9"/>
  <c r="AK273" i="11"/>
  <c r="AV313" i="9" l="1"/>
  <c r="AW313" i="9" s="1"/>
  <c r="AS314" i="9"/>
  <c r="AT314" i="9" s="1"/>
  <c r="AU314" i="9" s="1"/>
  <c r="AR315" i="9"/>
  <c r="AH274" i="11"/>
  <c r="AI274" i="11" s="1"/>
  <c r="AJ274" i="11" s="1"/>
  <c r="AL273" i="11"/>
  <c r="AM273" i="11" s="1"/>
  <c r="AQ274" i="11" l="1"/>
  <c r="AP274" i="11"/>
  <c r="AO274" i="11"/>
  <c r="AN274" i="11"/>
  <c r="AV314" i="9"/>
  <c r="AW314" i="9" s="1"/>
  <c r="AS315" i="9"/>
  <c r="AT315" i="9" s="1"/>
  <c r="AU315" i="9" s="1"/>
  <c r="AR316" i="9"/>
  <c r="AK274" i="11"/>
  <c r="AV315" i="9" l="1"/>
  <c r="AW315" i="9" s="1"/>
  <c r="AS316" i="9"/>
  <c r="AT316" i="9" s="1"/>
  <c r="AU316" i="9" s="1"/>
  <c r="AR317" i="9"/>
  <c r="AH275" i="11"/>
  <c r="AL274" i="11"/>
  <c r="AM274" i="11" s="1"/>
  <c r="AV316" i="9" l="1"/>
  <c r="AW316" i="9" s="1"/>
  <c r="AR318" i="9"/>
  <c r="AS317" i="9"/>
  <c r="AT317" i="9" s="1"/>
  <c r="AU317" i="9" s="1"/>
  <c r="AI275" i="11"/>
  <c r="AJ275" i="11" s="1"/>
  <c r="AH276" i="11"/>
  <c r="AQ275" i="11" l="1"/>
  <c r="AP275" i="11"/>
  <c r="AO275" i="11"/>
  <c r="AN275" i="11"/>
  <c r="AV317" i="9"/>
  <c r="AW317" i="9" s="1"/>
  <c r="AR319" i="9"/>
  <c r="AS318" i="9"/>
  <c r="AT318" i="9" s="1"/>
  <c r="AU318" i="9" s="1"/>
  <c r="AI276" i="11"/>
  <c r="AJ276" i="11" s="1"/>
  <c r="AH277" i="11"/>
  <c r="AI277" i="11" s="1"/>
  <c r="AJ277" i="11" s="1"/>
  <c r="AK275" i="11"/>
  <c r="AL275" i="11" s="1"/>
  <c r="AM275" i="11" s="1"/>
  <c r="AQ276" i="11" l="1"/>
  <c r="AP276" i="11"/>
  <c r="AO276" i="11"/>
  <c r="AN276" i="11"/>
  <c r="AQ277" i="11"/>
  <c r="AP277" i="11"/>
  <c r="AO277" i="11"/>
  <c r="AN277" i="11"/>
  <c r="AV318" i="9"/>
  <c r="AW318" i="9" s="1"/>
  <c r="AR320" i="9"/>
  <c r="AS319" i="9"/>
  <c r="AT319" i="9" s="1"/>
  <c r="AU319" i="9" s="1"/>
  <c r="AK276" i="11"/>
  <c r="AL276" i="11" s="1"/>
  <c r="AM276" i="11" s="1"/>
  <c r="AV319" i="9" l="1"/>
  <c r="AW319" i="9" s="1"/>
  <c r="AR321" i="9"/>
  <c r="AS320" i="9"/>
  <c r="AT320" i="9" s="1"/>
  <c r="AU320" i="9" s="1"/>
  <c r="AK277" i="11"/>
  <c r="AV320" i="9" l="1"/>
  <c r="AW320" i="9" s="1"/>
  <c r="AR322" i="9"/>
  <c r="AS322" i="9" s="1"/>
  <c r="AT322" i="9" s="1"/>
  <c r="AS321" i="9"/>
  <c r="AT321" i="9" s="1"/>
  <c r="AU321" i="9" s="1"/>
  <c r="AH278" i="11"/>
  <c r="AL277" i="11"/>
  <c r="AM277" i="11" s="1"/>
  <c r="AU322" i="9" l="1"/>
  <c r="AV322" i="9" s="1"/>
  <c r="AW322" i="9" s="1"/>
  <c r="AV321" i="9"/>
  <c r="AW321" i="9" s="1"/>
  <c r="AI278" i="11"/>
  <c r="AJ278" i="11" s="1"/>
  <c r="AH279" i="11"/>
  <c r="AQ278" i="11" l="1"/>
  <c r="AP278" i="11"/>
  <c r="AO278" i="11"/>
  <c r="AN278" i="11"/>
  <c r="AI279" i="11"/>
  <c r="AJ279" i="11" s="1"/>
  <c r="AH280" i="11"/>
  <c r="AK278" i="11"/>
  <c r="AL278" i="11" s="1"/>
  <c r="AM278" i="11" s="1"/>
  <c r="AQ279" i="11" l="1"/>
  <c r="AP279" i="11"/>
  <c r="AO279" i="11"/>
  <c r="AN279" i="11"/>
  <c r="AI280" i="11"/>
  <c r="AJ280" i="11" s="1"/>
  <c r="AH281" i="11"/>
  <c r="AK279" i="11"/>
  <c r="AQ280" i="11" l="1"/>
  <c r="AP280" i="11"/>
  <c r="AO280" i="11"/>
  <c r="AN280" i="11"/>
  <c r="AK280" i="11"/>
  <c r="AL279" i="11"/>
  <c r="AM279" i="11" s="1"/>
  <c r="AI281" i="11"/>
  <c r="AJ281" i="11" s="1"/>
  <c r="AH282" i="11"/>
  <c r="AQ281" i="11" l="1"/>
  <c r="AP281" i="11"/>
  <c r="AO281" i="11"/>
  <c r="AN281" i="11"/>
  <c r="AI282" i="11"/>
  <c r="AJ282" i="11" s="1"/>
  <c r="AH283" i="11"/>
  <c r="AK281" i="11"/>
  <c r="AL280" i="11"/>
  <c r="AM280" i="11" s="1"/>
  <c r="AQ282" i="11" l="1"/>
  <c r="AP282" i="11"/>
  <c r="AO282" i="11"/>
  <c r="AN282" i="11"/>
  <c r="AI283" i="11"/>
  <c r="AJ283" i="11" s="1"/>
  <c r="AH284" i="11"/>
  <c r="AI284" i="11" s="1"/>
  <c r="AJ284" i="11" s="1"/>
  <c r="AK282" i="11"/>
  <c r="AL281" i="11"/>
  <c r="AM281" i="11" s="1"/>
  <c r="AQ284" i="11" l="1"/>
  <c r="AP284" i="11"/>
  <c r="AO284" i="11"/>
  <c r="AN284" i="11"/>
  <c r="AQ283" i="11"/>
  <c r="AP283" i="11"/>
  <c r="AO283" i="11"/>
  <c r="AN283" i="11"/>
  <c r="AK283" i="11"/>
  <c r="AL283" i="11" s="1"/>
  <c r="AM283" i="11" s="1"/>
  <c r="AL282" i="11"/>
  <c r="AM282" i="11" s="1"/>
  <c r="AK284" i="11" l="1"/>
  <c r="AH285" i="11" l="1"/>
  <c r="AL284" i="11"/>
  <c r="AM284" i="11" s="1"/>
  <c r="AI285" i="11" l="1"/>
  <c r="AJ285" i="11" s="1"/>
  <c r="AH286" i="11"/>
  <c r="AQ285" i="11" l="1"/>
  <c r="AP285" i="11"/>
  <c r="AO285" i="11"/>
  <c r="AN285" i="11"/>
  <c r="AI286" i="11"/>
  <c r="AJ286" i="11" s="1"/>
  <c r="AH287" i="11"/>
  <c r="AI287" i="11" s="1"/>
  <c r="AJ287" i="11" s="1"/>
  <c r="AK285" i="11"/>
  <c r="AL285" i="11" s="1"/>
  <c r="AM285" i="11" s="1"/>
  <c r="AQ287" i="11" l="1"/>
  <c r="AP287" i="11"/>
  <c r="AO287" i="11"/>
  <c r="AN287" i="11"/>
  <c r="AQ286" i="11"/>
  <c r="AP286" i="11"/>
  <c r="AO286" i="11"/>
  <c r="AN286" i="11"/>
  <c r="AK286" i="11"/>
  <c r="AL286" i="11" s="1"/>
  <c r="AM286" i="11" s="1"/>
  <c r="AK287" i="11" l="1"/>
  <c r="AH288" i="11" l="1"/>
  <c r="AL287" i="11"/>
  <c r="AM287" i="11" s="1"/>
  <c r="AI288" i="11" l="1"/>
  <c r="AJ288" i="11" s="1"/>
  <c r="AH289" i="11"/>
  <c r="AQ288" i="11" l="1"/>
  <c r="AP288" i="11"/>
  <c r="AO288" i="11"/>
  <c r="AN288" i="11"/>
  <c r="AK288" i="11"/>
  <c r="AL288" i="11" s="1"/>
  <c r="AM288" i="11" s="1"/>
  <c r="AI289" i="11"/>
  <c r="AJ289" i="11" s="1"/>
  <c r="AH290" i="11"/>
  <c r="AQ289" i="11" l="1"/>
  <c r="AP289" i="11"/>
  <c r="AO289" i="11"/>
  <c r="AN289" i="11"/>
  <c r="AK289" i="11"/>
  <c r="AL289" i="11" s="1"/>
  <c r="AM289" i="11" s="1"/>
  <c r="AI290" i="11"/>
  <c r="AJ290" i="11" s="1"/>
  <c r="AH291" i="11"/>
  <c r="AI291" i="11" s="1"/>
  <c r="AJ291" i="11" s="1"/>
  <c r="AQ291" i="11" l="1"/>
  <c r="AP291" i="11"/>
  <c r="AO291" i="11"/>
  <c r="AN291" i="11"/>
  <c r="AQ290" i="11"/>
  <c r="AP290" i="11"/>
  <c r="AO290" i="11"/>
  <c r="AN290" i="11"/>
  <c r="AK290" i="11"/>
  <c r="AL290" i="11" s="1"/>
  <c r="AM290" i="11" s="1"/>
  <c r="AK291" i="11" l="1"/>
  <c r="AH292" i="11" s="1"/>
  <c r="AL291" i="11"/>
  <c r="AM291" i="11" s="1"/>
  <c r="AI292" i="11" l="1"/>
  <c r="AJ292" i="11" s="1"/>
  <c r="AH293" i="11"/>
  <c r="AQ292" i="11" l="1"/>
  <c r="AP292" i="11"/>
  <c r="AO292" i="11"/>
  <c r="AN292" i="11"/>
  <c r="AI293" i="11"/>
  <c r="AJ293" i="11" s="1"/>
  <c r="AH294" i="11"/>
  <c r="AI294" i="11" s="1"/>
  <c r="AJ294" i="11" s="1"/>
  <c r="AK292" i="11"/>
  <c r="AL292" i="11" s="1"/>
  <c r="AM292" i="11" s="1"/>
  <c r="AQ294" i="11" l="1"/>
  <c r="AP294" i="11"/>
  <c r="AO294" i="11"/>
  <c r="AN294" i="11"/>
  <c r="AQ293" i="11"/>
  <c r="AP293" i="11"/>
  <c r="AO293" i="11"/>
  <c r="AN293" i="11"/>
  <c r="AK293" i="11"/>
  <c r="AL293" i="11" s="1"/>
  <c r="AM293" i="11" s="1"/>
  <c r="AK294" i="11" l="1"/>
  <c r="AH295" i="11" l="1"/>
  <c r="AL294" i="11"/>
  <c r="AM294" i="11" s="1"/>
  <c r="AI295" i="11" l="1"/>
  <c r="AJ295" i="11" s="1"/>
  <c r="AH296" i="11"/>
  <c r="AQ295" i="11" l="1"/>
  <c r="AP295" i="11"/>
  <c r="AO295" i="11"/>
  <c r="AN295" i="11"/>
  <c r="AK295" i="11"/>
  <c r="AL295" i="11" s="1"/>
  <c r="AM295" i="11" s="1"/>
  <c r="AI296" i="11"/>
  <c r="AJ296" i="11" s="1"/>
  <c r="AH297" i="11"/>
  <c r="AI297" i="11" s="1"/>
  <c r="AJ297" i="11" s="1"/>
  <c r="AQ297" i="11" l="1"/>
  <c r="AP297" i="11"/>
  <c r="AO297" i="11"/>
  <c r="AN297" i="11"/>
  <c r="AQ296" i="11"/>
  <c r="AP296" i="11"/>
  <c r="AO296" i="11"/>
  <c r="AN296" i="11"/>
  <c r="AK296" i="11"/>
  <c r="AL296" i="11" s="1"/>
  <c r="AM296" i="11" s="1"/>
  <c r="AK297" i="11" l="1"/>
  <c r="AH298" i="11" s="1"/>
  <c r="AL297" i="11"/>
  <c r="AM297" i="11" s="1"/>
  <c r="AI298" i="11" l="1"/>
  <c r="AJ298" i="11" s="1"/>
  <c r="AH299" i="11"/>
  <c r="AQ298" i="11" l="1"/>
  <c r="AP298" i="11"/>
  <c r="AO298" i="11"/>
  <c r="AN298" i="11"/>
  <c r="AI299" i="11"/>
  <c r="AJ299" i="11" s="1"/>
  <c r="AH300" i="11"/>
  <c r="AK298" i="11"/>
  <c r="AL298" i="11" s="1"/>
  <c r="AM298" i="11" s="1"/>
  <c r="AQ299" i="11" l="1"/>
  <c r="AP299" i="11"/>
  <c r="AO299" i="11"/>
  <c r="AN299" i="11"/>
  <c r="AI300" i="11"/>
  <c r="AJ300" i="11" s="1"/>
  <c r="AH301" i="11"/>
  <c r="AK299" i="11"/>
  <c r="AQ300" i="11" l="1"/>
  <c r="AP300" i="11"/>
  <c r="AO300" i="11"/>
  <c r="AN300" i="11"/>
  <c r="AK300" i="11"/>
  <c r="AL300" i="11" s="1"/>
  <c r="AM300" i="11" s="1"/>
  <c r="AL299" i="11"/>
  <c r="AM299" i="11" s="1"/>
  <c r="AI301" i="11"/>
  <c r="AJ301" i="11" s="1"/>
  <c r="AH302" i="11"/>
  <c r="AI302" i="11" s="1"/>
  <c r="AJ302" i="11" s="1"/>
  <c r="AQ302" i="11" l="1"/>
  <c r="AP302" i="11"/>
  <c r="AO302" i="11"/>
  <c r="AN302" i="11"/>
  <c r="AQ301" i="11"/>
  <c r="AP301" i="11"/>
  <c r="AO301" i="11"/>
  <c r="AN301" i="11"/>
  <c r="AK301" i="11"/>
  <c r="AL301" i="11" s="1"/>
  <c r="AM301" i="11" s="1"/>
  <c r="AK302" i="11" l="1"/>
  <c r="AH303" i="11" l="1"/>
  <c r="AL302" i="11"/>
  <c r="AM302" i="11" s="1"/>
  <c r="AI303" i="11" l="1"/>
  <c r="AJ303" i="11" s="1"/>
  <c r="AH304" i="11"/>
  <c r="AQ303" i="11" l="1"/>
  <c r="AP303" i="11"/>
  <c r="AO303" i="11"/>
  <c r="AN303" i="11"/>
  <c r="AI304" i="11"/>
  <c r="AJ304" i="11" s="1"/>
  <c r="AH305" i="11"/>
  <c r="AK303" i="11"/>
  <c r="AL303" i="11" s="1"/>
  <c r="AM303" i="11" s="1"/>
  <c r="AQ304" i="11" l="1"/>
  <c r="AP304" i="11"/>
  <c r="AO304" i="11"/>
  <c r="AN304" i="11"/>
  <c r="AI305" i="11"/>
  <c r="AJ305" i="11" s="1"/>
  <c r="AH306" i="11"/>
  <c r="AI306" i="11" s="1"/>
  <c r="AJ306" i="11" s="1"/>
  <c r="AK304" i="11"/>
  <c r="AQ306" i="11" l="1"/>
  <c r="AP306" i="11"/>
  <c r="AO306" i="11"/>
  <c r="AN306" i="11"/>
  <c r="AQ305" i="11"/>
  <c r="AP305" i="11"/>
  <c r="AO305" i="11"/>
  <c r="AN305" i="11"/>
  <c r="AK305" i="11"/>
  <c r="AL304" i="11"/>
  <c r="AM304" i="11" s="1"/>
  <c r="AK306" i="11" l="1"/>
  <c r="AL305" i="11"/>
  <c r="AM305" i="11" s="1"/>
  <c r="AL306" i="11" l="1"/>
  <c r="AM306" i="11" s="1"/>
  <c r="AH307" i="11"/>
  <c r="AH308" i="11" l="1"/>
  <c r="AI307" i="11"/>
  <c r="AJ307" i="11" s="1"/>
  <c r="AQ307" i="11" l="1"/>
  <c r="AP307" i="11"/>
  <c r="AO307" i="11"/>
  <c r="AN307" i="11"/>
  <c r="AK307" i="11"/>
  <c r="AI308" i="11"/>
  <c r="AJ308" i="11" s="1"/>
  <c r="AH309" i="11"/>
  <c r="AQ308" i="11" l="1"/>
  <c r="AP308" i="11"/>
  <c r="AO308" i="11"/>
  <c r="AN308" i="11"/>
  <c r="AI309" i="11"/>
  <c r="AJ309" i="11" s="1"/>
  <c r="AH310" i="11"/>
  <c r="AK308" i="11"/>
  <c r="AL307" i="11"/>
  <c r="AM307" i="11" s="1"/>
  <c r="AQ309" i="11" l="1"/>
  <c r="AP309" i="11"/>
  <c r="AO309" i="11"/>
  <c r="AN309" i="11"/>
  <c r="AI310" i="11"/>
  <c r="AJ310" i="11" s="1"/>
  <c r="AH311" i="11"/>
  <c r="AK309" i="11"/>
  <c r="AL308" i="11"/>
  <c r="AM308" i="11" s="1"/>
  <c r="AQ310" i="11" l="1"/>
  <c r="AP310" i="11"/>
  <c r="AO310" i="11"/>
  <c r="AN310" i="11"/>
  <c r="AH312" i="11"/>
  <c r="AI311" i="11"/>
  <c r="AJ311" i="11" s="1"/>
  <c r="AK310" i="11"/>
  <c r="AL309" i="11"/>
  <c r="AM309" i="11" s="1"/>
  <c r="AQ311" i="11" l="1"/>
  <c r="AP311" i="11"/>
  <c r="AO311" i="11"/>
  <c r="AN311" i="11"/>
  <c r="AK311" i="11"/>
  <c r="AL310" i="11"/>
  <c r="AM310" i="11" s="1"/>
  <c r="AH313" i="11"/>
  <c r="AI312" i="11"/>
  <c r="AJ312" i="11" s="1"/>
  <c r="AQ312" i="11" l="1"/>
  <c r="AP312" i="11"/>
  <c r="AO312" i="11"/>
  <c r="AN312" i="11"/>
  <c r="AK312" i="11"/>
  <c r="AL311" i="11"/>
  <c r="AM311" i="11" s="1"/>
  <c r="AH314" i="11"/>
  <c r="AI313" i="11"/>
  <c r="AJ313" i="11" s="1"/>
  <c r="AQ313" i="11" l="1"/>
  <c r="AP313" i="11"/>
  <c r="AO313" i="11"/>
  <c r="AN313" i="11"/>
  <c r="AI314" i="11"/>
  <c r="AJ314" i="11" s="1"/>
  <c r="AH315" i="11"/>
  <c r="AK313" i="11"/>
  <c r="AL312" i="11"/>
  <c r="AM312" i="11" s="1"/>
  <c r="AQ314" i="11" l="1"/>
  <c r="AP314" i="11"/>
  <c r="AO314" i="11"/>
  <c r="AN314" i="11"/>
  <c r="AI315" i="11"/>
  <c r="AJ315" i="11" s="1"/>
  <c r="AH316" i="11"/>
  <c r="AK314" i="11"/>
  <c r="AL313" i="11"/>
  <c r="AM313" i="11" s="1"/>
  <c r="AQ315" i="11" l="1"/>
  <c r="AP315" i="11"/>
  <c r="AO315" i="11"/>
  <c r="AN315" i="11"/>
  <c r="AI316" i="11"/>
  <c r="AJ316" i="11" s="1"/>
  <c r="AH317" i="11"/>
  <c r="AK315" i="11"/>
  <c r="AL314" i="11"/>
  <c r="AM314" i="11" s="1"/>
  <c r="AQ316" i="11" l="1"/>
  <c r="AP316" i="11"/>
  <c r="AO316" i="11"/>
  <c r="AN316" i="11"/>
  <c r="AK316" i="11"/>
  <c r="AL315" i="11"/>
  <c r="AM315" i="11" s="1"/>
  <c r="AH318" i="11"/>
  <c r="AI318" i="11" s="1"/>
  <c r="AJ318" i="11" s="1"/>
  <c r="AI317" i="11"/>
  <c r="AJ317" i="11" s="1"/>
  <c r="AQ317" i="11" l="1"/>
  <c r="AP317" i="11"/>
  <c r="AO317" i="11"/>
  <c r="AN317" i="11"/>
  <c r="AQ318" i="11"/>
  <c r="AQ320" i="11" s="1"/>
  <c r="AP318" i="11"/>
  <c r="AP320" i="11" s="1"/>
  <c r="AP321" i="11" s="1"/>
  <c r="AO318" i="11"/>
  <c r="AO320" i="11" s="1"/>
  <c r="AN318" i="11"/>
  <c r="AN320" i="11"/>
  <c r="AO321" i="11" s="1"/>
  <c r="AK317" i="11"/>
  <c r="AL316" i="11"/>
  <c r="AM316" i="11" s="1"/>
  <c r="AQ321" i="11" l="1"/>
  <c r="AK318" i="11"/>
  <c r="AL318" i="11" s="1"/>
  <c r="AM318" i="11" s="1"/>
  <c r="AL317" i="11"/>
  <c r="AM317" i="11" s="1"/>
  <c r="AN321" i="11"/>
  <c r="AF5" i="11"/>
  <c r="AF6" i="11" s="1"/>
  <c r="AF7" i="11" s="1"/>
  <c r="AF8" i="11" s="1"/>
  <c r="AF9" i="11" s="1"/>
  <c r="AF10" i="11" s="1"/>
  <c r="AF11" i="11" s="1"/>
  <c r="AF12" i="11" s="1"/>
  <c r="AF13" i="11" s="1"/>
  <c r="AF14" i="11" s="1"/>
  <c r="AF15" i="11" s="1"/>
  <c r="AF16" i="11" s="1"/>
  <c r="AF17" i="11" s="1"/>
  <c r="AF18" i="11" s="1"/>
  <c r="AF19" i="11" s="1"/>
  <c r="AF20" i="11" s="1"/>
  <c r="AF21" i="11" s="1"/>
  <c r="AF22" i="11" s="1"/>
  <c r="AF23" i="11" s="1"/>
  <c r="AF24" i="11" s="1"/>
  <c r="AF25" i="11" s="1"/>
  <c r="AF26" i="11" s="1"/>
  <c r="AF27" i="11" s="1"/>
  <c r="AF28" i="11" s="1"/>
  <c r="AF29" i="11" s="1"/>
  <c r="AF30" i="11" s="1"/>
  <c r="AF31" i="11" s="1"/>
  <c r="AF32" i="11" s="1"/>
  <c r="AF33" i="11" s="1"/>
  <c r="AF34" i="11" s="1"/>
  <c r="AF35" i="11" s="1"/>
  <c r="AF36" i="11" s="1"/>
  <c r="AF37" i="11" s="1"/>
  <c r="AF38" i="11" s="1"/>
  <c r="AF39" i="11" s="1"/>
  <c r="AF40" i="11" s="1"/>
  <c r="AF41" i="11" s="1"/>
  <c r="AF42" i="11" s="1"/>
  <c r="AF43" i="11" s="1"/>
  <c r="AF44" i="11" s="1"/>
  <c r="AF45" i="11" s="1"/>
  <c r="AF46" i="11" s="1"/>
  <c r="AF47" i="11" s="1"/>
  <c r="AF48" i="11" s="1"/>
  <c r="AF49" i="11" s="1"/>
  <c r="AF50" i="11" s="1"/>
  <c r="AF51" i="11" s="1"/>
  <c r="AF52" i="11" s="1"/>
  <c r="AF53" i="11" s="1"/>
  <c r="AF54" i="11" s="1"/>
  <c r="AF55" i="11" s="1"/>
  <c r="AF56" i="11" s="1"/>
  <c r="AF57" i="11" s="1"/>
  <c r="AF58" i="11" s="1"/>
  <c r="AF59" i="11" s="1"/>
  <c r="AF60" i="11" s="1"/>
  <c r="AF61" i="11" s="1"/>
  <c r="AF62" i="11" s="1"/>
  <c r="AF63" i="11" s="1"/>
  <c r="AF64" i="11" s="1"/>
  <c r="AF65" i="11" s="1"/>
  <c r="AF66" i="11" s="1"/>
  <c r="AF67" i="11" s="1"/>
  <c r="AF68" i="11" s="1"/>
  <c r="AF69" i="11" s="1"/>
  <c r="AF70" i="11" s="1"/>
  <c r="AF71" i="11" s="1"/>
  <c r="AF72" i="11" s="1"/>
  <c r="AF73" i="11" s="1"/>
  <c r="AF74" i="11" s="1"/>
  <c r="AF75" i="11" s="1"/>
  <c r="AF76" i="11" s="1"/>
  <c r="AF77" i="11" s="1"/>
  <c r="AF78" i="11" s="1"/>
  <c r="AF79" i="11" s="1"/>
  <c r="AF80" i="11" s="1"/>
  <c r="AF81" i="11" s="1"/>
  <c r="AF82" i="11" s="1"/>
  <c r="AF83" i="11" s="1"/>
  <c r="AF84" i="11" s="1"/>
  <c r="AF85" i="11" s="1"/>
  <c r="AF86" i="11" s="1"/>
  <c r="AF87" i="11" s="1"/>
  <c r="AF88" i="11" s="1"/>
  <c r="AF89" i="11" s="1"/>
  <c r="AF90" i="11" s="1"/>
  <c r="AF91" i="11" s="1"/>
  <c r="AF92" i="11" s="1"/>
  <c r="AF93" i="11" s="1"/>
  <c r="AF94" i="11" s="1"/>
  <c r="AF95" i="11" s="1"/>
  <c r="AF96" i="11" s="1"/>
  <c r="AF97" i="11" s="1"/>
  <c r="AF98" i="11" s="1"/>
  <c r="AF99" i="11" s="1"/>
  <c r="AF100" i="11" s="1"/>
  <c r="AF101" i="11" s="1"/>
  <c r="AF102" i="11" s="1"/>
  <c r="AF103" i="11" s="1"/>
  <c r="AF104" i="11" s="1"/>
  <c r="AF105" i="11" s="1"/>
  <c r="AF106" i="11" s="1"/>
  <c r="AF107" i="11" s="1"/>
  <c r="AF108" i="11" s="1"/>
  <c r="AF109" i="11" s="1"/>
  <c r="AF110" i="11" s="1"/>
  <c r="AF111" i="11" s="1"/>
  <c r="AF112" i="11" s="1"/>
  <c r="AF113" i="11" s="1"/>
  <c r="AF114" i="11" s="1"/>
  <c r="AF115" i="11" s="1"/>
  <c r="AF116" i="11" s="1"/>
  <c r="AF117" i="11" s="1"/>
  <c r="AF118" i="11" s="1"/>
  <c r="AF119" i="11" s="1"/>
  <c r="AF120" i="11" s="1"/>
  <c r="AF121" i="11" s="1"/>
  <c r="AF122" i="11" s="1"/>
  <c r="AF123" i="11" s="1"/>
  <c r="AF124" i="11" s="1"/>
  <c r="AF125" i="11" s="1"/>
  <c r="AF126" i="11" s="1"/>
  <c r="AF127" i="11" s="1"/>
  <c r="AF128" i="11" s="1"/>
  <c r="AF129" i="11" s="1"/>
  <c r="AF130" i="11" s="1"/>
  <c r="AF131" i="11" s="1"/>
  <c r="AF132" i="11" s="1"/>
  <c r="AF133" i="11" s="1"/>
  <c r="AF134" i="11" s="1"/>
  <c r="AF135" i="11" s="1"/>
  <c r="AF136" i="11" s="1"/>
  <c r="AF137" i="11" s="1"/>
  <c r="AF138" i="11" s="1"/>
  <c r="AF139" i="11" s="1"/>
  <c r="AF140" i="11" s="1"/>
  <c r="AF141" i="11" s="1"/>
  <c r="AF142" i="11" s="1"/>
  <c r="AF143" i="11" s="1"/>
  <c r="AF144" i="11" s="1"/>
  <c r="AF145" i="11" s="1"/>
  <c r="AF146" i="11" s="1"/>
  <c r="AF147" i="11" s="1"/>
  <c r="AF148" i="11" s="1"/>
  <c r="AF149" i="11" s="1"/>
  <c r="AF150" i="11" s="1"/>
  <c r="AF151" i="11" s="1"/>
  <c r="AF152" i="11" s="1"/>
  <c r="AF153" i="11" s="1"/>
  <c r="AF154" i="11" s="1"/>
  <c r="AF155" i="11" s="1"/>
  <c r="AF156" i="11" s="1"/>
  <c r="AF157" i="11" s="1"/>
  <c r="AF158" i="11" s="1"/>
  <c r="AF159" i="11" s="1"/>
  <c r="AF160" i="11" s="1"/>
  <c r="AF161" i="11" s="1"/>
  <c r="AF162" i="11" s="1"/>
  <c r="AF163" i="11" s="1"/>
  <c r="AF164" i="11" s="1"/>
  <c r="AF165" i="11" s="1"/>
  <c r="AF166" i="11" s="1"/>
  <c r="AF167" i="11" s="1"/>
  <c r="AF168" i="11" s="1"/>
  <c r="AF169" i="11" s="1"/>
  <c r="AF170" i="11" s="1"/>
  <c r="AF171" i="11" s="1"/>
  <c r="AF172" i="11" s="1"/>
  <c r="AF173" i="11" s="1"/>
  <c r="AF174" i="11" s="1"/>
  <c r="AF175" i="11" s="1"/>
  <c r="AF176" i="11" s="1"/>
  <c r="AF177" i="11" s="1"/>
  <c r="AF178" i="11" s="1"/>
  <c r="AF179" i="11" s="1"/>
  <c r="AF180" i="11" s="1"/>
  <c r="AF181" i="11" s="1"/>
  <c r="AF182" i="11" s="1"/>
  <c r="AF183" i="11" s="1"/>
  <c r="AF184" i="11" s="1"/>
  <c r="AF185" i="11" s="1"/>
  <c r="AF186" i="11" s="1"/>
  <c r="AF187" i="11" s="1"/>
  <c r="AF188" i="11" s="1"/>
  <c r="AF189" i="11" s="1"/>
  <c r="AF190" i="11" s="1"/>
  <c r="AF191" i="11" s="1"/>
  <c r="AF192" i="11" s="1"/>
  <c r="AF193" i="11" s="1"/>
  <c r="AF194" i="11" s="1"/>
  <c r="AF195" i="11" s="1"/>
  <c r="AF196" i="11" s="1"/>
  <c r="AF197" i="11" s="1"/>
  <c r="AF198" i="11" s="1"/>
  <c r="AF199" i="11" s="1"/>
  <c r="AF200" i="11" s="1"/>
  <c r="AF201" i="11" s="1"/>
  <c r="AF202" i="11" s="1"/>
  <c r="AF203" i="11" s="1"/>
  <c r="AF204" i="11" s="1"/>
  <c r="AF205" i="11" s="1"/>
  <c r="AF206" i="11" s="1"/>
  <c r="AF207" i="11" s="1"/>
  <c r="AF208" i="11" s="1"/>
  <c r="AF209" i="11" s="1"/>
  <c r="AF210" i="11" s="1"/>
  <c r="AF211" i="11" s="1"/>
  <c r="AF212" i="11" s="1"/>
  <c r="AF213" i="11" s="1"/>
  <c r="AF214" i="11" s="1"/>
  <c r="AF215" i="11" s="1"/>
  <c r="AF216" i="11" s="1"/>
  <c r="AF217" i="11" s="1"/>
  <c r="AF218" i="11" s="1"/>
  <c r="AF219" i="11" s="1"/>
  <c r="AF220" i="11" s="1"/>
  <c r="AF221" i="11" s="1"/>
  <c r="AF222" i="11" s="1"/>
  <c r="AF223" i="11" s="1"/>
  <c r="AF224" i="11" s="1"/>
  <c r="AF225" i="11" s="1"/>
  <c r="AF226" i="11" s="1"/>
  <c r="AF227" i="11" s="1"/>
  <c r="AF228" i="11" s="1"/>
  <c r="AF229" i="11" s="1"/>
  <c r="AF230" i="11" s="1"/>
  <c r="AF231" i="11" s="1"/>
  <c r="AF232" i="11" s="1"/>
  <c r="AF233" i="11" s="1"/>
  <c r="AF234" i="11" s="1"/>
  <c r="AF235" i="11" s="1"/>
  <c r="AF236" i="11" s="1"/>
  <c r="AF237" i="11" s="1"/>
  <c r="AF238" i="11" s="1"/>
  <c r="AF239" i="11" s="1"/>
  <c r="AF240" i="11" s="1"/>
  <c r="AF241" i="11" s="1"/>
  <c r="AF242" i="11" s="1"/>
  <c r="AF243" i="11" s="1"/>
  <c r="AF244" i="11" s="1"/>
  <c r="AF245" i="11" s="1"/>
  <c r="AF246" i="11" s="1"/>
  <c r="AF247" i="11" s="1"/>
  <c r="AF248" i="11" s="1"/>
  <c r="AF249" i="11" s="1"/>
  <c r="AF250" i="11" s="1"/>
  <c r="AF251" i="11" s="1"/>
  <c r="AF252" i="11" s="1"/>
  <c r="AF253" i="11" s="1"/>
  <c r="AF254" i="11" s="1"/>
  <c r="AF255" i="11" s="1"/>
  <c r="AF256" i="11" s="1"/>
  <c r="AF257" i="11" s="1"/>
  <c r="AF258" i="11" s="1"/>
  <c r="AF259" i="11" s="1"/>
  <c r="AF260" i="11" s="1"/>
  <c r="AF261" i="11" s="1"/>
  <c r="AF262" i="11" s="1"/>
  <c r="AF263" i="11" s="1"/>
  <c r="AF264" i="11" s="1"/>
  <c r="AF265" i="11" s="1"/>
  <c r="AF266" i="11" s="1"/>
  <c r="AF267" i="11" s="1"/>
  <c r="AF268" i="11" s="1"/>
  <c r="AF269" i="11" s="1"/>
  <c r="AF270" i="11" s="1"/>
  <c r="AF271" i="11" s="1"/>
  <c r="AF272" i="11" s="1"/>
  <c r="AF273" i="11" s="1"/>
  <c r="AF274" i="11" s="1"/>
  <c r="AF275" i="11" s="1"/>
  <c r="AF276" i="11" s="1"/>
  <c r="AF277" i="11" s="1"/>
  <c r="AF278" i="11" s="1"/>
  <c r="AF279" i="11" s="1"/>
  <c r="AF280" i="11" s="1"/>
  <c r="AF281" i="11" s="1"/>
  <c r="AF282" i="11" s="1"/>
  <c r="AF283" i="11" s="1"/>
  <c r="AF284" i="11" s="1"/>
  <c r="AF285" i="11" s="1"/>
  <c r="AF286" i="11" s="1"/>
  <c r="AF287" i="11" s="1"/>
  <c r="AF288" i="11" s="1"/>
  <c r="AF289" i="11" s="1"/>
  <c r="AF290" i="11" s="1"/>
  <c r="AF291" i="11" s="1"/>
  <c r="AF292" i="11" s="1"/>
  <c r="AF293" i="11" s="1"/>
  <c r="AF294" i="11" s="1"/>
  <c r="AF295" i="11" s="1"/>
  <c r="AF296" i="11" s="1"/>
  <c r="AF297" i="11" s="1"/>
  <c r="AF298" i="11" s="1"/>
  <c r="AF299" i="11" s="1"/>
  <c r="AF300" i="11" s="1"/>
  <c r="AF301" i="11" s="1"/>
  <c r="AF302" i="11" s="1"/>
  <c r="AF303" i="11" s="1"/>
  <c r="AF304" i="11" s="1"/>
  <c r="AF305" i="11" s="1"/>
  <c r="AF306" i="11" s="1"/>
  <c r="AF307" i="11" s="1"/>
  <c r="AF308" i="11" s="1"/>
  <c r="AF309" i="11" s="1"/>
  <c r="AF310" i="11" s="1"/>
  <c r="AF311" i="11" s="1"/>
  <c r="AF312" i="11" s="1"/>
  <c r="AF313" i="11" s="1"/>
  <c r="AF314" i="11" s="1"/>
  <c r="AF315" i="11" s="1"/>
  <c r="AF316" i="11" s="1"/>
  <c r="AF317" i="11" s="1"/>
  <c r="AF318" i="11" s="1"/>
  <c r="AB5" i="11"/>
  <c r="AB6" i="11" s="1"/>
  <c r="AB7" i="11" s="1"/>
  <c r="AB8" i="11" s="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B48" i="11" s="1"/>
  <c r="AB49" i="11" s="1"/>
  <c r="AB50" i="11" s="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AB61" i="11" s="1"/>
  <c r="AB62" i="11" s="1"/>
  <c r="AB63" i="11" s="1"/>
  <c r="AB64" i="11" s="1"/>
  <c r="AB65" i="11" s="1"/>
  <c r="AB66" i="11" s="1"/>
  <c r="AB67" i="11" s="1"/>
  <c r="AB68" i="11" s="1"/>
  <c r="AB69" i="11" s="1"/>
  <c r="AB70" i="11" s="1"/>
  <c r="AB71" i="11" s="1"/>
  <c r="AB72" i="11" s="1"/>
  <c r="AB73" i="11" s="1"/>
  <c r="AB74" i="11" s="1"/>
  <c r="AB75" i="11" s="1"/>
  <c r="AB76" i="11" s="1"/>
  <c r="AB77" i="11" s="1"/>
  <c r="AB78" i="11" s="1"/>
  <c r="AB79" i="11" s="1"/>
  <c r="AB80" i="11" s="1"/>
  <c r="AB81" i="11" s="1"/>
  <c r="AB82" i="11" s="1"/>
  <c r="AB83" i="11" s="1"/>
  <c r="AB84" i="11" s="1"/>
  <c r="AB85" i="11" s="1"/>
  <c r="AB86" i="11" s="1"/>
  <c r="AB87" i="11" s="1"/>
  <c r="AB88" i="11" s="1"/>
  <c r="AB89" i="11" s="1"/>
  <c r="AB90" i="11" s="1"/>
  <c r="AB91" i="11" s="1"/>
  <c r="AB92" i="11" s="1"/>
  <c r="AB93" i="11" s="1"/>
  <c r="AB94" i="11" s="1"/>
  <c r="AB95" i="11" s="1"/>
  <c r="AB96" i="11" s="1"/>
  <c r="AB97" i="11" s="1"/>
  <c r="AB98" i="11" s="1"/>
  <c r="AB99" i="11" s="1"/>
  <c r="AB100" i="11" s="1"/>
  <c r="AB101" i="11" s="1"/>
  <c r="AB102" i="11" s="1"/>
  <c r="AB103" i="11" s="1"/>
  <c r="AB104" i="11" s="1"/>
  <c r="AB105" i="11" s="1"/>
  <c r="AB106" i="11" s="1"/>
  <c r="AB107" i="11" s="1"/>
  <c r="AB108" i="11" s="1"/>
  <c r="AB109" i="11" s="1"/>
  <c r="AB110" i="11" s="1"/>
  <c r="AB111" i="11" s="1"/>
  <c r="AB112" i="11" s="1"/>
  <c r="AB113" i="11" s="1"/>
  <c r="AB114" i="11" s="1"/>
  <c r="AB115" i="11" s="1"/>
  <c r="AB116" i="11" s="1"/>
  <c r="AB117" i="11" s="1"/>
  <c r="AB118" i="11" s="1"/>
  <c r="AB119" i="11" s="1"/>
  <c r="AB120" i="11" s="1"/>
  <c r="AB121" i="11" s="1"/>
  <c r="AB122" i="11" s="1"/>
  <c r="AB123" i="11" s="1"/>
  <c r="AB124" i="11" s="1"/>
  <c r="AB125" i="11" s="1"/>
  <c r="AB126" i="11" s="1"/>
  <c r="AB127" i="11" s="1"/>
  <c r="AB128" i="11" s="1"/>
  <c r="AB129" i="11" s="1"/>
  <c r="AB130" i="11" s="1"/>
  <c r="AB131" i="11" s="1"/>
  <c r="AB132" i="11" s="1"/>
  <c r="AB133" i="11" s="1"/>
  <c r="AB134" i="11" s="1"/>
  <c r="AB135" i="11" s="1"/>
  <c r="AB136" i="11" s="1"/>
  <c r="AB137" i="11" s="1"/>
  <c r="AB138" i="11" s="1"/>
  <c r="AB139" i="11" s="1"/>
  <c r="AB140" i="11" s="1"/>
  <c r="AB141" i="11" s="1"/>
  <c r="AB142" i="11" s="1"/>
  <c r="AB143" i="11" s="1"/>
  <c r="AB144" i="11" s="1"/>
  <c r="AB145" i="11" s="1"/>
  <c r="AB146" i="11" s="1"/>
  <c r="AB147" i="11" s="1"/>
  <c r="AB148" i="11" s="1"/>
  <c r="AB149" i="11" s="1"/>
  <c r="AB150" i="11" s="1"/>
  <c r="AB151" i="11" s="1"/>
  <c r="AB152" i="11" s="1"/>
  <c r="AB153" i="11" s="1"/>
  <c r="AB154" i="11" s="1"/>
  <c r="AB155" i="11" s="1"/>
  <c r="AB156" i="11" s="1"/>
  <c r="AB157" i="11" s="1"/>
  <c r="AB158" i="11" s="1"/>
  <c r="AB159" i="11" s="1"/>
  <c r="AB160" i="11" s="1"/>
  <c r="AB161" i="11" s="1"/>
  <c r="AB162" i="11" s="1"/>
  <c r="AB163" i="11" s="1"/>
  <c r="AB164" i="11" s="1"/>
  <c r="AB165" i="11" s="1"/>
  <c r="AB166" i="11" s="1"/>
  <c r="AB167" i="11" s="1"/>
  <c r="AB168" i="11" s="1"/>
  <c r="AB169" i="11" s="1"/>
  <c r="AB170" i="11" s="1"/>
  <c r="AB171" i="11" s="1"/>
  <c r="AB172" i="11" s="1"/>
  <c r="AB173" i="11" s="1"/>
  <c r="AB174" i="11" s="1"/>
  <c r="AB175" i="11" s="1"/>
  <c r="AB176" i="11" s="1"/>
  <c r="AB177" i="11" s="1"/>
  <c r="AB178" i="11" s="1"/>
  <c r="AB179" i="11" s="1"/>
  <c r="AB180" i="11" s="1"/>
  <c r="AB181" i="11" s="1"/>
  <c r="AB182" i="11" s="1"/>
  <c r="AB183" i="11" s="1"/>
  <c r="AB184" i="11" s="1"/>
  <c r="AB185" i="11" s="1"/>
  <c r="AB186" i="11" s="1"/>
  <c r="AB187" i="11" s="1"/>
  <c r="AB188" i="11" s="1"/>
  <c r="AB189" i="11" s="1"/>
  <c r="AB190" i="11" s="1"/>
  <c r="AB191" i="11" s="1"/>
  <c r="AB192" i="11" s="1"/>
  <c r="AB193" i="11" s="1"/>
  <c r="AB194" i="11" s="1"/>
  <c r="AB195" i="11" s="1"/>
  <c r="AB196" i="11" s="1"/>
  <c r="AB197" i="11" s="1"/>
  <c r="AB198" i="11" s="1"/>
  <c r="AB199" i="11" s="1"/>
  <c r="AB200" i="11" s="1"/>
  <c r="AB201" i="11" s="1"/>
  <c r="AB202" i="11" s="1"/>
  <c r="AB203" i="11" s="1"/>
  <c r="AB204" i="11" s="1"/>
  <c r="AB205" i="11" s="1"/>
  <c r="AB206" i="11" s="1"/>
  <c r="AB207" i="11" s="1"/>
  <c r="AB208" i="11" s="1"/>
  <c r="AB209" i="11" s="1"/>
  <c r="AB210" i="11" s="1"/>
  <c r="AB211" i="11" s="1"/>
  <c r="AB212" i="11" s="1"/>
  <c r="AB213" i="11" s="1"/>
  <c r="AB214" i="11" s="1"/>
  <c r="AB215" i="11" s="1"/>
  <c r="AB216" i="11" s="1"/>
  <c r="AB217" i="11" s="1"/>
  <c r="AB218" i="11" s="1"/>
  <c r="AB219" i="11" s="1"/>
  <c r="AB220" i="11" s="1"/>
  <c r="AB221" i="11" s="1"/>
  <c r="AB222" i="11" s="1"/>
  <c r="AB223" i="11" s="1"/>
  <c r="AB224" i="11" s="1"/>
  <c r="AB225" i="11" s="1"/>
  <c r="AB226" i="11" s="1"/>
  <c r="AB227" i="11" s="1"/>
  <c r="AB228" i="11" s="1"/>
  <c r="AB229" i="11" s="1"/>
  <c r="AB230" i="11" s="1"/>
  <c r="AB231" i="11" s="1"/>
  <c r="AB232" i="11" s="1"/>
  <c r="AB233" i="11" s="1"/>
  <c r="AB234" i="11" s="1"/>
  <c r="AB235" i="11" s="1"/>
  <c r="AB236" i="11" s="1"/>
  <c r="AB237" i="11" s="1"/>
  <c r="AB238" i="11" s="1"/>
  <c r="AB239" i="11" s="1"/>
  <c r="AB240" i="11" s="1"/>
  <c r="AB241" i="11" s="1"/>
  <c r="AB242" i="11" s="1"/>
  <c r="AB243" i="11" s="1"/>
  <c r="AB244" i="11" s="1"/>
  <c r="AB245" i="11" s="1"/>
  <c r="AB246" i="11" s="1"/>
  <c r="AB247" i="11" s="1"/>
  <c r="AB248" i="11" s="1"/>
  <c r="AB249" i="11" s="1"/>
  <c r="AB250" i="11" s="1"/>
  <c r="AB251" i="11" s="1"/>
  <c r="AB252" i="11" s="1"/>
  <c r="AB253" i="11" s="1"/>
  <c r="AB254" i="11" s="1"/>
  <c r="AB255" i="11" s="1"/>
  <c r="AB256" i="11" s="1"/>
  <c r="AB257" i="11" s="1"/>
  <c r="AB258" i="11" s="1"/>
  <c r="AB259" i="11" s="1"/>
  <c r="AB260" i="11" s="1"/>
  <c r="AB261" i="11" s="1"/>
  <c r="AB262" i="11" s="1"/>
  <c r="AB263" i="11" s="1"/>
  <c r="AB264" i="11" s="1"/>
  <c r="AB265" i="11" s="1"/>
  <c r="AB266" i="11" s="1"/>
  <c r="AB267" i="11" s="1"/>
  <c r="AB268" i="11" s="1"/>
  <c r="AB269" i="11" s="1"/>
  <c r="AB270" i="11" s="1"/>
  <c r="AB271" i="11" s="1"/>
  <c r="AB272" i="11" s="1"/>
  <c r="AB273" i="11" s="1"/>
  <c r="AB274" i="11" s="1"/>
  <c r="AB275" i="11" s="1"/>
  <c r="AB276" i="11" s="1"/>
  <c r="AB277" i="11" s="1"/>
  <c r="AB278" i="11" s="1"/>
  <c r="AB279" i="11" s="1"/>
  <c r="AB280" i="11" s="1"/>
  <c r="AB281" i="11" s="1"/>
  <c r="AB282" i="11" s="1"/>
  <c r="AB283" i="11" s="1"/>
  <c r="AB284" i="11" s="1"/>
  <c r="AB285" i="11" s="1"/>
  <c r="AB286" i="11" s="1"/>
  <c r="AB287" i="11" s="1"/>
  <c r="AB288" i="11" s="1"/>
  <c r="AB289" i="11" s="1"/>
  <c r="AB290" i="11" s="1"/>
  <c r="AB291" i="11" s="1"/>
  <c r="AB292" i="11" s="1"/>
  <c r="AB293" i="11" s="1"/>
  <c r="AB294" i="11" s="1"/>
  <c r="AB295" i="11" s="1"/>
  <c r="AB296" i="11" s="1"/>
  <c r="AB297" i="11" s="1"/>
  <c r="AB298" i="11" s="1"/>
  <c r="AB299" i="11" s="1"/>
  <c r="AB300" i="11" s="1"/>
  <c r="AB301" i="11" s="1"/>
  <c r="AB302" i="11" s="1"/>
  <c r="AB303" i="11" s="1"/>
  <c r="AB304" i="11" s="1"/>
  <c r="AB305" i="11" s="1"/>
  <c r="AB306" i="11" s="1"/>
  <c r="AB307" i="11" s="1"/>
  <c r="AB308" i="11" s="1"/>
  <c r="AB309" i="11" s="1"/>
  <c r="AB310" i="11" s="1"/>
  <c r="AB311" i="11" s="1"/>
  <c r="AB312" i="11" s="1"/>
  <c r="AB313" i="11" s="1"/>
  <c r="AB314" i="11" s="1"/>
  <c r="AB315" i="11" s="1"/>
  <c r="AB316" i="11" s="1"/>
  <c r="AB317" i="11" s="1"/>
  <c r="AB318" i="11" s="1"/>
  <c r="AM320" i="11" l="1"/>
</calcChain>
</file>

<file path=xl/sharedStrings.xml><?xml version="1.0" encoding="utf-8"?>
<sst xmlns="http://schemas.openxmlformats.org/spreadsheetml/2006/main" count="4010" uniqueCount="79">
  <si>
    <t>Date</t>
  </si>
  <si>
    <t>Level</t>
  </si>
  <si>
    <t>Given</t>
  </si>
  <si>
    <t>Trade</t>
  </si>
  <si>
    <t>Triggered</t>
  </si>
  <si>
    <t>Broker</t>
  </si>
  <si>
    <t>Time</t>
  </si>
  <si>
    <t>Tested</t>
  </si>
  <si>
    <t>Made 10</t>
  </si>
  <si>
    <t>Test</t>
  </si>
  <si>
    <t>Max</t>
  </si>
  <si>
    <t>yes</t>
  </si>
  <si>
    <t>Direction</t>
  </si>
  <si>
    <t>Worst</t>
  </si>
  <si>
    <t>Best</t>
  </si>
  <si>
    <t>+20BE</t>
  </si>
  <si>
    <t>Pair</t>
  </si>
  <si>
    <t>euro</t>
  </si>
  <si>
    <t>Diff</t>
  </si>
  <si>
    <t>UK</t>
  </si>
  <si>
    <t>short</t>
  </si>
  <si>
    <t>long</t>
  </si>
  <si>
    <t>Spread</t>
  </si>
  <si>
    <t>Entry</t>
  </si>
  <si>
    <t>worst</t>
  </si>
  <si>
    <t>from</t>
  </si>
  <si>
    <t>level</t>
  </si>
  <si>
    <t>PT</t>
  </si>
  <si>
    <t>Stop</t>
  </si>
  <si>
    <t>Enter from level</t>
  </si>
  <si>
    <t>macro</t>
  </si>
  <si>
    <t>news</t>
  </si>
  <si>
    <t>News</t>
  </si>
  <si>
    <t>Move</t>
  </si>
  <si>
    <t>Macro</t>
  </si>
  <si>
    <t>Running</t>
  </si>
  <si>
    <t>Total</t>
  </si>
  <si>
    <t>aussie</t>
  </si>
  <si>
    <t>yen</t>
  </si>
  <si>
    <t>days</t>
  </si>
  <si>
    <t>lapse</t>
  </si>
  <si>
    <t>Traded</t>
  </si>
  <si>
    <t>Won</t>
  </si>
  <si>
    <t>cad</t>
  </si>
  <si>
    <t>GKFX</t>
  </si>
  <si>
    <t>FXCM</t>
  </si>
  <si>
    <t>Valid</t>
  </si>
  <si>
    <t>Invalid</t>
  </si>
  <si>
    <t>Set</t>
  </si>
  <si>
    <t>&amp;</t>
  </si>
  <si>
    <t>Forget</t>
  </si>
  <si>
    <t>Risk</t>
  </si>
  <si>
    <t>PV</t>
  </si>
  <si>
    <t>P&amp;L</t>
  </si>
  <si>
    <t>Bank</t>
  </si>
  <si>
    <t>Dip%</t>
  </si>
  <si>
    <t>Set &amp; Forget Trading</t>
  </si>
  <si>
    <t>Managed Trading</t>
  </si>
  <si>
    <t>Short</t>
  </si>
  <si>
    <t>Long</t>
  </si>
  <si>
    <t>Within 5</t>
  </si>
  <si>
    <t>MT4</t>
  </si>
  <si>
    <t>At</t>
  </si>
  <si>
    <t>Trigger</t>
  </si>
  <si>
    <t>Point</t>
  </si>
  <si>
    <t>From Trigger</t>
  </si>
  <si>
    <t>Pre+10</t>
  </si>
  <si>
    <t>Pre+20</t>
  </si>
  <si>
    <t>Swing</t>
  </si>
  <si>
    <t>All</t>
  </si>
  <si>
    <t>Losses</t>
  </si>
  <si>
    <t>Wins</t>
  </si>
  <si>
    <t>PT1</t>
  </si>
  <si>
    <t>PT2</t>
  </si>
  <si>
    <t>Cumulative</t>
  </si>
  <si>
    <t>Dip</t>
  </si>
  <si>
    <t>Average Win</t>
  </si>
  <si>
    <t>Average Lose</t>
  </si>
  <si>
    <t>Expectancy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</si>
</sst>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00"/>
    <numFmt numFmtId="165" formatCode="0.0_ ;[Red]\-0.0\ "/>
    <numFmt numFmtId="166" formatCode="0_ ;[Red]\-0\ "/>
    <numFmt numFmtId="167" formatCode="0.0%"/>
    <numFmt numFmtId="168" formatCode="#,##0.0_ ;[Red]\-#,##0.0\ "/>
    <numFmt numFmtId="169" formatCode="#,##0.00_ ;[Red]\-#,##0.00\ "/>
    <numFmt numFmtId="170" formatCode="#,##0_ ;[Red]\-#,##0\ "/>
    <numFmt numFmtId="171" formatCode="0.00_ ;[Red]\-0.00\ "/>
    <numFmt numFmtId="172" formatCode="0.000_ ;[Red]\-0.0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5" fontId="0" fillId="0" borderId="0" xfId="0" quotePrefix="1" applyNumberFormat="1" applyAlignment="1">
      <alignment horizont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8" fontId="0" fillId="0" borderId="0" xfId="0" applyNumberForma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left"/>
    </xf>
    <xf numFmtId="166" fontId="1" fillId="0" borderId="0" xfId="0" applyNumberFormat="1" applyFont="1" applyAlignment="1">
      <alignment horizontal="left"/>
    </xf>
    <xf numFmtId="172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48463794966797E-2"/>
          <c:y val="0.13467592592592595"/>
          <c:w val="0.88138683032268028"/>
          <c:h val="0.708410979877515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'Dale levels Big Stop'!$AI$4:$AI$312</c:f>
              <c:numCache>
                <c:formatCode>0.0_ ;[Red]\-0.0\ </c:formatCode>
                <c:ptCount val="309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10</c:v>
                </c:pt>
                <c:pt idx="4">
                  <c:v>25</c:v>
                </c:pt>
                <c:pt idx="5">
                  <c:v>40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70</c:v>
                </c:pt>
                <c:pt idx="11">
                  <c:v>70</c:v>
                </c:pt>
                <c:pt idx="12">
                  <c:v>85</c:v>
                </c:pt>
                <c:pt idx="13">
                  <c:v>100</c:v>
                </c:pt>
                <c:pt idx="14">
                  <c:v>115</c:v>
                </c:pt>
                <c:pt idx="15">
                  <c:v>130</c:v>
                </c:pt>
                <c:pt idx="16">
                  <c:v>145</c:v>
                </c:pt>
                <c:pt idx="17">
                  <c:v>145</c:v>
                </c:pt>
                <c:pt idx="18">
                  <c:v>145</c:v>
                </c:pt>
                <c:pt idx="19">
                  <c:v>160</c:v>
                </c:pt>
                <c:pt idx="20">
                  <c:v>140</c:v>
                </c:pt>
                <c:pt idx="21">
                  <c:v>140</c:v>
                </c:pt>
                <c:pt idx="22">
                  <c:v>155</c:v>
                </c:pt>
                <c:pt idx="23">
                  <c:v>155</c:v>
                </c:pt>
                <c:pt idx="24">
                  <c:v>155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150</c:v>
                </c:pt>
                <c:pt idx="31">
                  <c:v>150</c:v>
                </c:pt>
                <c:pt idx="32">
                  <c:v>165</c:v>
                </c:pt>
                <c:pt idx="33">
                  <c:v>165</c:v>
                </c:pt>
                <c:pt idx="34">
                  <c:v>145</c:v>
                </c:pt>
                <c:pt idx="35">
                  <c:v>145</c:v>
                </c:pt>
                <c:pt idx="36">
                  <c:v>160</c:v>
                </c:pt>
                <c:pt idx="37">
                  <c:v>160</c:v>
                </c:pt>
                <c:pt idx="38">
                  <c:v>160</c:v>
                </c:pt>
                <c:pt idx="39">
                  <c:v>140</c:v>
                </c:pt>
                <c:pt idx="40">
                  <c:v>155</c:v>
                </c:pt>
                <c:pt idx="41">
                  <c:v>155</c:v>
                </c:pt>
                <c:pt idx="42">
                  <c:v>155</c:v>
                </c:pt>
                <c:pt idx="43">
                  <c:v>155</c:v>
                </c:pt>
                <c:pt idx="44">
                  <c:v>135</c:v>
                </c:pt>
                <c:pt idx="45">
                  <c:v>135</c:v>
                </c:pt>
                <c:pt idx="46">
                  <c:v>135</c:v>
                </c:pt>
                <c:pt idx="47">
                  <c:v>135</c:v>
                </c:pt>
                <c:pt idx="48">
                  <c:v>135</c:v>
                </c:pt>
                <c:pt idx="49">
                  <c:v>135</c:v>
                </c:pt>
                <c:pt idx="50">
                  <c:v>135</c:v>
                </c:pt>
                <c:pt idx="51">
                  <c:v>150</c:v>
                </c:pt>
                <c:pt idx="52">
                  <c:v>130</c:v>
                </c:pt>
                <c:pt idx="53">
                  <c:v>130</c:v>
                </c:pt>
                <c:pt idx="54">
                  <c:v>110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140</c:v>
                </c:pt>
                <c:pt idx="59">
                  <c:v>155</c:v>
                </c:pt>
                <c:pt idx="60">
                  <c:v>155</c:v>
                </c:pt>
                <c:pt idx="61">
                  <c:v>155</c:v>
                </c:pt>
                <c:pt idx="62">
                  <c:v>135</c:v>
                </c:pt>
                <c:pt idx="63">
                  <c:v>115</c:v>
                </c:pt>
                <c:pt idx="64">
                  <c:v>95</c:v>
                </c:pt>
                <c:pt idx="65">
                  <c:v>110</c:v>
                </c:pt>
                <c:pt idx="66">
                  <c:v>125</c:v>
                </c:pt>
                <c:pt idx="67">
                  <c:v>125</c:v>
                </c:pt>
                <c:pt idx="68">
                  <c:v>125</c:v>
                </c:pt>
                <c:pt idx="69">
                  <c:v>140</c:v>
                </c:pt>
                <c:pt idx="70">
                  <c:v>140</c:v>
                </c:pt>
                <c:pt idx="71">
                  <c:v>120</c:v>
                </c:pt>
                <c:pt idx="72">
                  <c:v>120</c:v>
                </c:pt>
                <c:pt idx="73">
                  <c:v>135</c:v>
                </c:pt>
                <c:pt idx="74">
                  <c:v>150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145</c:v>
                </c:pt>
                <c:pt idx="79">
                  <c:v>145</c:v>
                </c:pt>
                <c:pt idx="80">
                  <c:v>145</c:v>
                </c:pt>
                <c:pt idx="81">
                  <c:v>145</c:v>
                </c:pt>
                <c:pt idx="82">
                  <c:v>160</c:v>
                </c:pt>
                <c:pt idx="83">
                  <c:v>160</c:v>
                </c:pt>
                <c:pt idx="84">
                  <c:v>175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190</c:v>
                </c:pt>
                <c:pt idx="89">
                  <c:v>190</c:v>
                </c:pt>
                <c:pt idx="90">
                  <c:v>190</c:v>
                </c:pt>
                <c:pt idx="91">
                  <c:v>170</c:v>
                </c:pt>
                <c:pt idx="92">
                  <c:v>185</c:v>
                </c:pt>
                <c:pt idx="93">
                  <c:v>200</c:v>
                </c:pt>
                <c:pt idx="94">
                  <c:v>180</c:v>
                </c:pt>
                <c:pt idx="95">
                  <c:v>180</c:v>
                </c:pt>
                <c:pt idx="96">
                  <c:v>180</c:v>
                </c:pt>
                <c:pt idx="97">
                  <c:v>195</c:v>
                </c:pt>
                <c:pt idx="98">
                  <c:v>195</c:v>
                </c:pt>
                <c:pt idx="99">
                  <c:v>195</c:v>
                </c:pt>
                <c:pt idx="100">
                  <c:v>210</c:v>
                </c:pt>
                <c:pt idx="101">
                  <c:v>225</c:v>
                </c:pt>
                <c:pt idx="102">
                  <c:v>205</c:v>
                </c:pt>
                <c:pt idx="103">
                  <c:v>185</c:v>
                </c:pt>
                <c:pt idx="104">
                  <c:v>185</c:v>
                </c:pt>
                <c:pt idx="105">
                  <c:v>185</c:v>
                </c:pt>
                <c:pt idx="106">
                  <c:v>200</c:v>
                </c:pt>
                <c:pt idx="107">
                  <c:v>215</c:v>
                </c:pt>
                <c:pt idx="108">
                  <c:v>230</c:v>
                </c:pt>
                <c:pt idx="109">
                  <c:v>245</c:v>
                </c:pt>
                <c:pt idx="110">
                  <c:v>260</c:v>
                </c:pt>
                <c:pt idx="111">
                  <c:v>240</c:v>
                </c:pt>
                <c:pt idx="112">
                  <c:v>240</c:v>
                </c:pt>
                <c:pt idx="113">
                  <c:v>240</c:v>
                </c:pt>
                <c:pt idx="114">
                  <c:v>255</c:v>
                </c:pt>
                <c:pt idx="115">
                  <c:v>270</c:v>
                </c:pt>
                <c:pt idx="116">
                  <c:v>285</c:v>
                </c:pt>
                <c:pt idx="117">
                  <c:v>265</c:v>
                </c:pt>
                <c:pt idx="118">
                  <c:v>265</c:v>
                </c:pt>
                <c:pt idx="119">
                  <c:v>265</c:v>
                </c:pt>
                <c:pt idx="120">
                  <c:v>280</c:v>
                </c:pt>
                <c:pt idx="121">
                  <c:v>260</c:v>
                </c:pt>
                <c:pt idx="122">
                  <c:v>260</c:v>
                </c:pt>
                <c:pt idx="123">
                  <c:v>260</c:v>
                </c:pt>
                <c:pt idx="124">
                  <c:v>275</c:v>
                </c:pt>
                <c:pt idx="125">
                  <c:v>290</c:v>
                </c:pt>
                <c:pt idx="126">
                  <c:v>305</c:v>
                </c:pt>
                <c:pt idx="127">
                  <c:v>320</c:v>
                </c:pt>
                <c:pt idx="128">
                  <c:v>335</c:v>
                </c:pt>
                <c:pt idx="129">
                  <c:v>335</c:v>
                </c:pt>
                <c:pt idx="130">
                  <c:v>335</c:v>
                </c:pt>
                <c:pt idx="131">
                  <c:v>335</c:v>
                </c:pt>
                <c:pt idx="132">
                  <c:v>350</c:v>
                </c:pt>
                <c:pt idx="133">
                  <c:v>365</c:v>
                </c:pt>
                <c:pt idx="134">
                  <c:v>380</c:v>
                </c:pt>
                <c:pt idx="135">
                  <c:v>380</c:v>
                </c:pt>
                <c:pt idx="136">
                  <c:v>395</c:v>
                </c:pt>
                <c:pt idx="137">
                  <c:v>410</c:v>
                </c:pt>
                <c:pt idx="138">
                  <c:v>425</c:v>
                </c:pt>
                <c:pt idx="139">
                  <c:v>425</c:v>
                </c:pt>
                <c:pt idx="140">
                  <c:v>425</c:v>
                </c:pt>
                <c:pt idx="141">
                  <c:v>440</c:v>
                </c:pt>
                <c:pt idx="142">
                  <c:v>455</c:v>
                </c:pt>
                <c:pt idx="143">
                  <c:v>470</c:v>
                </c:pt>
                <c:pt idx="144">
                  <c:v>470</c:v>
                </c:pt>
                <c:pt idx="145">
                  <c:v>470</c:v>
                </c:pt>
                <c:pt idx="146">
                  <c:v>470</c:v>
                </c:pt>
                <c:pt idx="147">
                  <c:v>470</c:v>
                </c:pt>
                <c:pt idx="148">
                  <c:v>470</c:v>
                </c:pt>
                <c:pt idx="149">
                  <c:v>485</c:v>
                </c:pt>
                <c:pt idx="150">
                  <c:v>485</c:v>
                </c:pt>
                <c:pt idx="151">
                  <c:v>485</c:v>
                </c:pt>
                <c:pt idx="152">
                  <c:v>485</c:v>
                </c:pt>
                <c:pt idx="153">
                  <c:v>485</c:v>
                </c:pt>
                <c:pt idx="154">
                  <c:v>500</c:v>
                </c:pt>
                <c:pt idx="155">
                  <c:v>500</c:v>
                </c:pt>
                <c:pt idx="156">
                  <c:v>515</c:v>
                </c:pt>
                <c:pt idx="157">
                  <c:v>530</c:v>
                </c:pt>
                <c:pt idx="158">
                  <c:v>530</c:v>
                </c:pt>
                <c:pt idx="159">
                  <c:v>545</c:v>
                </c:pt>
                <c:pt idx="160">
                  <c:v>545</c:v>
                </c:pt>
                <c:pt idx="161">
                  <c:v>560</c:v>
                </c:pt>
                <c:pt idx="162">
                  <c:v>560</c:v>
                </c:pt>
                <c:pt idx="163">
                  <c:v>560</c:v>
                </c:pt>
                <c:pt idx="164">
                  <c:v>575</c:v>
                </c:pt>
                <c:pt idx="165">
                  <c:v>555</c:v>
                </c:pt>
                <c:pt idx="166">
                  <c:v>555</c:v>
                </c:pt>
                <c:pt idx="167">
                  <c:v>555</c:v>
                </c:pt>
                <c:pt idx="168">
                  <c:v>555</c:v>
                </c:pt>
                <c:pt idx="169">
                  <c:v>555</c:v>
                </c:pt>
                <c:pt idx="170">
                  <c:v>555</c:v>
                </c:pt>
                <c:pt idx="171">
                  <c:v>555</c:v>
                </c:pt>
                <c:pt idx="172">
                  <c:v>555</c:v>
                </c:pt>
                <c:pt idx="173">
                  <c:v>555</c:v>
                </c:pt>
                <c:pt idx="174">
                  <c:v>555</c:v>
                </c:pt>
                <c:pt idx="175">
                  <c:v>570</c:v>
                </c:pt>
                <c:pt idx="176">
                  <c:v>570</c:v>
                </c:pt>
                <c:pt idx="177">
                  <c:v>570</c:v>
                </c:pt>
                <c:pt idx="178">
                  <c:v>570</c:v>
                </c:pt>
                <c:pt idx="179">
                  <c:v>585</c:v>
                </c:pt>
                <c:pt idx="180">
                  <c:v>600</c:v>
                </c:pt>
                <c:pt idx="181">
                  <c:v>580</c:v>
                </c:pt>
                <c:pt idx="182">
                  <c:v>595</c:v>
                </c:pt>
                <c:pt idx="183">
                  <c:v>610</c:v>
                </c:pt>
                <c:pt idx="184">
                  <c:v>625</c:v>
                </c:pt>
                <c:pt idx="185">
                  <c:v>625</c:v>
                </c:pt>
                <c:pt idx="186">
                  <c:v>640</c:v>
                </c:pt>
                <c:pt idx="187">
                  <c:v>640</c:v>
                </c:pt>
                <c:pt idx="188">
                  <c:v>640</c:v>
                </c:pt>
                <c:pt idx="189">
                  <c:v>640</c:v>
                </c:pt>
                <c:pt idx="190">
                  <c:v>640</c:v>
                </c:pt>
                <c:pt idx="191">
                  <c:v>620</c:v>
                </c:pt>
                <c:pt idx="192">
                  <c:v>635</c:v>
                </c:pt>
                <c:pt idx="193">
                  <c:v>635</c:v>
                </c:pt>
                <c:pt idx="194">
                  <c:v>650</c:v>
                </c:pt>
                <c:pt idx="195">
                  <c:v>665</c:v>
                </c:pt>
                <c:pt idx="196">
                  <c:v>665</c:v>
                </c:pt>
                <c:pt idx="197">
                  <c:v>665</c:v>
                </c:pt>
                <c:pt idx="198">
                  <c:v>665</c:v>
                </c:pt>
                <c:pt idx="199">
                  <c:v>680</c:v>
                </c:pt>
                <c:pt idx="200">
                  <c:v>680</c:v>
                </c:pt>
                <c:pt idx="201">
                  <c:v>680</c:v>
                </c:pt>
                <c:pt idx="202">
                  <c:v>680</c:v>
                </c:pt>
                <c:pt idx="203">
                  <c:v>680</c:v>
                </c:pt>
                <c:pt idx="204">
                  <c:v>680</c:v>
                </c:pt>
                <c:pt idx="205">
                  <c:v>695</c:v>
                </c:pt>
                <c:pt idx="206">
                  <c:v>695</c:v>
                </c:pt>
                <c:pt idx="207">
                  <c:v>710</c:v>
                </c:pt>
                <c:pt idx="208">
                  <c:v>710</c:v>
                </c:pt>
                <c:pt idx="209">
                  <c:v>725</c:v>
                </c:pt>
                <c:pt idx="210">
                  <c:v>725</c:v>
                </c:pt>
                <c:pt idx="211">
                  <c:v>725</c:v>
                </c:pt>
                <c:pt idx="212">
                  <c:v>725</c:v>
                </c:pt>
                <c:pt idx="213">
                  <c:v>725</c:v>
                </c:pt>
                <c:pt idx="214">
                  <c:v>725</c:v>
                </c:pt>
                <c:pt idx="215">
                  <c:v>725</c:v>
                </c:pt>
                <c:pt idx="216">
                  <c:v>725</c:v>
                </c:pt>
                <c:pt idx="217">
                  <c:v>725</c:v>
                </c:pt>
                <c:pt idx="218">
                  <c:v>725</c:v>
                </c:pt>
                <c:pt idx="219">
                  <c:v>725</c:v>
                </c:pt>
                <c:pt idx="220">
                  <c:v>705</c:v>
                </c:pt>
                <c:pt idx="221">
                  <c:v>720</c:v>
                </c:pt>
                <c:pt idx="222">
                  <c:v>735</c:v>
                </c:pt>
                <c:pt idx="223">
                  <c:v>750</c:v>
                </c:pt>
                <c:pt idx="224">
                  <c:v>750</c:v>
                </c:pt>
                <c:pt idx="225">
                  <c:v>730</c:v>
                </c:pt>
                <c:pt idx="226">
                  <c:v>730</c:v>
                </c:pt>
                <c:pt idx="227">
                  <c:v>730</c:v>
                </c:pt>
                <c:pt idx="228">
                  <c:v>730</c:v>
                </c:pt>
                <c:pt idx="229">
                  <c:v>745</c:v>
                </c:pt>
                <c:pt idx="230">
                  <c:v>760</c:v>
                </c:pt>
                <c:pt idx="231">
                  <c:v>740</c:v>
                </c:pt>
                <c:pt idx="232">
                  <c:v>740</c:v>
                </c:pt>
                <c:pt idx="233">
                  <c:v>720</c:v>
                </c:pt>
                <c:pt idx="234">
                  <c:v>720</c:v>
                </c:pt>
                <c:pt idx="235">
                  <c:v>720</c:v>
                </c:pt>
                <c:pt idx="236">
                  <c:v>735</c:v>
                </c:pt>
                <c:pt idx="237">
                  <c:v>715</c:v>
                </c:pt>
                <c:pt idx="238">
                  <c:v>730</c:v>
                </c:pt>
                <c:pt idx="239">
                  <c:v>710</c:v>
                </c:pt>
                <c:pt idx="240">
                  <c:v>690</c:v>
                </c:pt>
                <c:pt idx="241">
                  <c:v>690</c:v>
                </c:pt>
                <c:pt idx="242">
                  <c:v>705</c:v>
                </c:pt>
                <c:pt idx="243">
                  <c:v>705</c:v>
                </c:pt>
                <c:pt idx="244">
                  <c:v>720</c:v>
                </c:pt>
                <c:pt idx="245">
                  <c:v>735</c:v>
                </c:pt>
                <c:pt idx="246">
                  <c:v>750</c:v>
                </c:pt>
                <c:pt idx="247">
                  <c:v>750</c:v>
                </c:pt>
                <c:pt idx="248">
                  <c:v>730</c:v>
                </c:pt>
                <c:pt idx="249">
                  <c:v>710</c:v>
                </c:pt>
                <c:pt idx="250">
                  <c:v>710</c:v>
                </c:pt>
                <c:pt idx="251">
                  <c:v>690</c:v>
                </c:pt>
                <c:pt idx="252">
                  <c:v>705</c:v>
                </c:pt>
                <c:pt idx="253">
                  <c:v>685</c:v>
                </c:pt>
                <c:pt idx="254">
                  <c:v>685</c:v>
                </c:pt>
                <c:pt idx="255">
                  <c:v>685</c:v>
                </c:pt>
                <c:pt idx="256">
                  <c:v>685</c:v>
                </c:pt>
                <c:pt idx="257">
                  <c:v>700</c:v>
                </c:pt>
                <c:pt idx="258">
                  <c:v>700</c:v>
                </c:pt>
                <c:pt idx="259">
                  <c:v>715</c:v>
                </c:pt>
                <c:pt idx="260">
                  <c:v>695</c:v>
                </c:pt>
                <c:pt idx="261">
                  <c:v>675</c:v>
                </c:pt>
                <c:pt idx="262">
                  <c:v>655</c:v>
                </c:pt>
                <c:pt idx="263">
                  <c:v>635</c:v>
                </c:pt>
                <c:pt idx="264">
                  <c:v>650</c:v>
                </c:pt>
                <c:pt idx="265">
                  <c:v>665</c:v>
                </c:pt>
                <c:pt idx="266">
                  <c:v>665</c:v>
                </c:pt>
                <c:pt idx="267">
                  <c:v>680</c:v>
                </c:pt>
                <c:pt idx="268">
                  <c:v>680</c:v>
                </c:pt>
                <c:pt idx="269">
                  <c:v>695</c:v>
                </c:pt>
                <c:pt idx="270">
                  <c:v>675</c:v>
                </c:pt>
                <c:pt idx="271">
                  <c:v>690</c:v>
                </c:pt>
                <c:pt idx="272">
                  <c:v>705</c:v>
                </c:pt>
                <c:pt idx="273">
                  <c:v>705</c:v>
                </c:pt>
                <c:pt idx="274">
                  <c:v>720</c:v>
                </c:pt>
                <c:pt idx="275">
                  <c:v>700</c:v>
                </c:pt>
                <c:pt idx="276">
                  <c:v>715</c:v>
                </c:pt>
                <c:pt idx="277">
                  <c:v>715</c:v>
                </c:pt>
                <c:pt idx="278">
                  <c:v>715</c:v>
                </c:pt>
                <c:pt idx="279">
                  <c:v>715</c:v>
                </c:pt>
                <c:pt idx="280">
                  <c:v>715</c:v>
                </c:pt>
                <c:pt idx="281">
                  <c:v>715</c:v>
                </c:pt>
                <c:pt idx="282">
                  <c:v>715</c:v>
                </c:pt>
                <c:pt idx="283">
                  <c:v>695</c:v>
                </c:pt>
                <c:pt idx="284">
                  <c:v>695</c:v>
                </c:pt>
                <c:pt idx="285">
                  <c:v>695</c:v>
                </c:pt>
                <c:pt idx="286">
                  <c:v>710</c:v>
                </c:pt>
                <c:pt idx="287">
                  <c:v>710</c:v>
                </c:pt>
                <c:pt idx="288">
                  <c:v>725</c:v>
                </c:pt>
                <c:pt idx="289">
                  <c:v>705</c:v>
                </c:pt>
                <c:pt idx="290">
                  <c:v>720</c:v>
                </c:pt>
                <c:pt idx="291">
                  <c:v>720</c:v>
                </c:pt>
                <c:pt idx="292">
                  <c:v>720</c:v>
                </c:pt>
                <c:pt idx="293">
                  <c:v>720</c:v>
                </c:pt>
                <c:pt idx="294">
                  <c:v>720</c:v>
                </c:pt>
                <c:pt idx="295">
                  <c:v>720</c:v>
                </c:pt>
                <c:pt idx="296">
                  <c:v>720</c:v>
                </c:pt>
                <c:pt idx="297">
                  <c:v>720</c:v>
                </c:pt>
                <c:pt idx="298">
                  <c:v>720</c:v>
                </c:pt>
                <c:pt idx="299">
                  <c:v>720</c:v>
                </c:pt>
                <c:pt idx="300">
                  <c:v>720</c:v>
                </c:pt>
                <c:pt idx="301">
                  <c:v>720</c:v>
                </c:pt>
                <c:pt idx="302">
                  <c:v>720</c:v>
                </c:pt>
                <c:pt idx="303">
                  <c:v>720</c:v>
                </c:pt>
                <c:pt idx="304">
                  <c:v>720</c:v>
                </c:pt>
                <c:pt idx="305">
                  <c:v>720</c:v>
                </c:pt>
                <c:pt idx="306">
                  <c:v>720</c:v>
                </c:pt>
                <c:pt idx="307">
                  <c:v>720</c:v>
                </c:pt>
                <c:pt idx="308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17-4167-98E4-18F604BC7A30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'Dale levels Big Stop'!$AC$4:$AC$312</c:f>
              <c:numCache>
                <c:formatCode>0.0_ ;[Red]\-0.0\ </c:formatCode>
                <c:ptCount val="309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10</c:v>
                </c:pt>
                <c:pt idx="4">
                  <c:v>25</c:v>
                </c:pt>
                <c:pt idx="5">
                  <c:v>40</c:v>
                </c:pt>
                <c:pt idx="6">
                  <c:v>55</c:v>
                </c:pt>
                <c:pt idx="7">
                  <c:v>55</c:v>
                </c:pt>
                <c:pt idx="8">
                  <c:v>35</c:v>
                </c:pt>
                <c:pt idx="9">
                  <c:v>35</c:v>
                </c:pt>
                <c:pt idx="10">
                  <c:v>50</c:v>
                </c:pt>
                <c:pt idx="11">
                  <c:v>65</c:v>
                </c:pt>
                <c:pt idx="12">
                  <c:v>80</c:v>
                </c:pt>
                <c:pt idx="13">
                  <c:v>95</c:v>
                </c:pt>
                <c:pt idx="14">
                  <c:v>110</c:v>
                </c:pt>
                <c:pt idx="15">
                  <c:v>125</c:v>
                </c:pt>
                <c:pt idx="16">
                  <c:v>140</c:v>
                </c:pt>
                <c:pt idx="17">
                  <c:v>155</c:v>
                </c:pt>
                <c:pt idx="18">
                  <c:v>135</c:v>
                </c:pt>
                <c:pt idx="19">
                  <c:v>150</c:v>
                </c:pt>
                <c:pt idx="20">
                  <c:v>130</c:v>
                </c:pt>
                <c:pt idx="21">
                  <c:v>130</c:v>
                </c:pt>
                <c:pt idx="22">
                  <c:v>145</c:v>
                </c:pt>
                <c:pt idx="23">
                  <c:v>145</c:v>
                </c:pt>
                <c:pt idx="24">
                  <c:v>145</c:v>
                </c:pt>
                <c:pt idx="25">
                  <c:v>160</c:v>
                </c:pt>
                <c:pt idx="26">
                  <c:v>160</c:v>
                </c:pt>
                <c:pt idx="27">
                  <c:v>175</c:v>
                </c:pt>
                <c:pt idx="28">
                  <c:v>155</c:v>
                </c:pt>
                <c:pt idx="29">
                  <c:v>170</c:v>
                </c:pt>
                <c:pt idx="30">
                  <c:v>150</c:v>
                </c:pt>
                <c:pt idx="31">
                  <c:v>130</c:v>
                </c:pt>
                <c:pt idx="32">
                  <c:v>145</c:v>
                </c:pt>
                <c:pt idx="33">
                  <c:v>125</c:v>
                </c:pt>
                <c:pt idx="34">
                  <c:v>105</c:v>
                </c:pt>
                <c:pt idx="35">
                  <c:v>85</c:v>
                </c:pt>
                <c:pt idx="36">
                  <c:v>100</c:v>
                </c:pt>
                <c:pt idx="37">
                  <c:v>80</c:v>
                </c:pt>
                <c:pt idx="38">
                  <c:v>60</c:v>
                </c:pt>
                <c:pt idx="39">
                  <c:v>40</c:v>
                </c:pt>
                <c:pt idx="40">
                  <c:v>55</c:v>
                </c:pt>
                <c:pt idx="41">
                  <c:v>35</c:v>
                </c:pt>
                <c:pt idx="42">
                  <c:v>50</c:v>
                </c:pt>
                <c:pt idx="43">
                  <c:v>50</c:v>
                </c:pt>
                <c:pt idx="44">
                  <c:v>30</c:v>
                </c:pt>
                <c:pt idx="45">
                  <c:v>45</c:v>
                </c:pt>
                <c:pt idx="46">
                  <c:v>60</c:v>
                </c:pt>
                <c:pt idx="47">
                  <c:v>75</c:v>
                </c:pt>
                <c:pt idx="48">
                  <c:v>75</c:v>
                </c:pt>
                <c:pt idx="49">
                  <c:v>90</c:v>
                </c:pt>
                <c:pt idx="50">
                  <c:v>90</c:v>
                </c:pt>
                <c:pt idx="51">
                  <c:v>105</c:v>
                </c:pt>
                <c:pt idx="52">
                  <c:v>85</c:v>
                </c:pt>
                <c:pt idx="53">
                  <c:v>65</c:v>
                </c:pt>
                <c:pt idx="54">
                  <c:v>45</c:v>
                </c:pt>
                <c:pt idx="55">
                  <c:v>60</c:v>
                </c:pt>
                <c:pt idx="56">
                  <c:v>75</c:v>
                </c:pt>
                <c:pt idx="57">
                  <c:v>90</c:v>
                </c:pt>
                <c:pt idx="58">
                  <c:v>105</c:v>
                </c:pt>
                <c:pt idx="59">
                  <c:v>120</c:v>
                </c:pt>
                <c:pt idx="60">
                  <c:v>120</c:v>
                </c:pt>
                <c:pt idx="61">
                  <c:v>120</c:v>
                </c:pt>
                <c:pt idx="62">
                  <c:v>100</c:v>
                </c:pt>
                <c:pt idx="63">
                  <c:v>80</c:v>
                </c:pt>
                <c:pt idx="64">
                  <c:v>60</c:v>
                </c:pt>
                <c:pt idx="65">
                  <c:v>75</c:v>
                </c:pt>
                <c:pt idx="66">
                  <c:v>90</c:v>
                </c:pt>
                <c:pt idx="67">
                  <c:v>90</c:v>
                </c:pt>
                <c:pt idx="68">
                  <c:v>70</c:v>
                </c:pt>
                <c:pt idx="69">
                  <c:v>85</c:v>
                </c:pt>
                <c:pt idx="70">
                  <c:v>65</c:v>
                </c:pt>
                <c:pt idx="71">
                  <c:v>45</c:v>
                </c:pt>
                <c:pt idx="72">
                  <c:v>25</c:v>
                </c:pt>
                <c:pt idx="73">
                  <c:v>40</c:v>
                </c:pt>
                <c:pt idx="74">
                  <c:v>55</c:v>
                </c:pt>
                <c:pt idx="75">
                  <c:v>35</c:v>
                </c:pt>
                <c:pt idx="76">
                  <c:v>15</c:v>
                </c:pt>
                <c:pt idx="77">
                  <c:v>15</c:v>
                </c:pt>
                <c:pt idx="78">
                  <c:v>30</c:v>
                </c:pt>
                <c:pt idx="79">
                  <c:v>45</c:v>
                </c:pt>
                <c:pt idx="80">
                  <c:v>25</c:v>
                </c:pt>
                <c:pt idx="81">
                  <c:v>5</c:v>
                </c:pt>
                <c:pt idx="82">
                  <c:v>20</c:v>
                </c:pt>
                <c:pt idx="83">
                  <c:v>20</c:v>
                </c:pt>
                <c:pt idx="84">
                  <c:v>35</c:v>
                </c:pt>
                <c:pt idx="85">
                  <c:v>15</c:v>
                </c:pt>
                <c:pt idx="86">
                  <c:v>15</c:v>
                </c:pt>
                <c:pt idx="87">
                  <c:v>-5</c:v>
                </c:pt>
                <c:pt idx="88">
                  <c:v>10</c:v>
                </c:pt>
                <c:pt idx="89">
                  <c:v>10</c:v>
                </c:pt>
                <c:pt idx="90">
                  <c:v>-10</c:v>
                </c:pt>
                <c:pt idx="91">
                  <c:v>-30</c:v>
                </c:pt>
                <c:pt idx="92">
                  <c:v>-15</c:v>
                </c:pt>
                <c:pt idx="93">
                  <c:v>0</c:v>
                </c:pt>
                <c:pt idx="94">
                  <c:v>-20</c:v>
                </c:pt>
                <c:pt idx="95">
                  <c:v>-5</c:v>
                </c:pt>
                <c:pt idx="96">
                  <c:v>10</c:v>
                </c:pt>
                <c:pt idx="97">
                  <c:v>25</c:v>
                </c:pt>
                <c:pt idx="98">
                  <c:v>5</c:v>
                </c:pt>
                <c:pt idx="99">
                  <c:v>-15</c:v>
                </c:pt>
                <c:pt idx="100">
                  <c:v>0</c:v>
                </c:pt>
                <c:pt idx="101">
                  <c:v>15</c:v>
                </c:pt>
                <c:pt idx="102">
                  <c:v>-5</c:v>
                </c:pt>
                <c:pt idx="103">
                  <c:v>-25</c:v>
                </c:pt>
                <c:pt idx="104">
                  <c:v>-10</c:v>
                </c:pt>
                <c:pt idx="105">
                  <c:v>-30</c:v>
                </c:pt>
                <c:pt idx="106">
                  <c:v>-15</c:v>
                </c:pt>
                <c:pt idx="107">
                  <c:v>0</c:v>
                </c:pt>
                <c:pt idx="108">
                  <c:v>15</c:v>
                </c:pt>
                <c:pt idx="109">
                  <c:v>30</c:v>
                </c:pt>
                <c:pt idx="110">
                  <c:v>45</c:v>
                </c:pt>
                <c:pt idx="111">
                  <c:v>25</c:v>
                </c:pt>
                <c:pt idx="112">
                  <c:v>25</c:v>
                </c:pt>
                <c:pt idx="113">
                  <c:v>40</c:v>
                </c:pt>
                <c:pt idx="114">
                  <c:v>55</c:v>
                </c:pt>
                <c:pt idx="115">
                  <c:v>70</c:v>
                </c:pt>
                <c:pt idx="116">
                  <c:v>85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80</c:v>
                </c:pt>
                <c:pt idx="121">
                  <c:v>60</c:v>
                </c:pt>
                <c:pt idx="122">
                  <c:v>75</c:v>
                </c:pt>
                <c:pt idx="123">
                  <c:v>75</c:v>
                </c:pt>
                <c:pt idx="124">
                  <c:v>90</c:v>
                </c:pt>
                <c:pt idx="125">
                  <c:v>105</c:v>
                </c:pt>
                <c:pt idx="126">
                  <c:v>120</c:v>
                </c:pt>
                <c:pt idx="127">
                  <c:v>135</c:v>
                </c:pt>
                <c:pt idx="128">
                  <c:v>150</c:v>
                </c:pt>
                <c:pt idx="129">
                  <c:v>165</c:v>
                </c:pt>
                <c:pt idx="130">
                  <c:v>165</c:v>
                </c:pt>
                <c:pt idx="131">
                  <c:v>145</c:v>
                </c:pt>
                <c:pt idx="132">
                  <c:v>160</c:v>
                </c:pt>
                <c:pt idx="133">
                  <c:v>175</c:v>
                </c:pt>
                <c:pt idx="134">
                  <c:v>190</c:v>
                </c:pt>
                <c:pt idx="135">
                  <c:v>190</c:v>
                </c:pt>
                <c:pt idx="136">
                  <c:v>205</c:v>
                </c:pt>
                <c:pt idx="137">
                  <c:v>220</c:v>
                </c:pt>
                <c:pt idx="138">
                  <c:v>235</c:v>
                </c:pt>
                <c:pt idx="139">
                  <c:v>250</c:v>
                </c:pt>
                <c:pt idx="140">
                  <c:v>265</c:v>
                </c:pt>
                <c:pt idx="141">
                  <c:v>280</c:v>
                </c:pt>
                <c:pt idx="142">
                  <c:v>295</c:v>
                </c:pt>
                <c:pt idx="143">
                  <c:v>310</c:v>
                </c:pt>
                <c:pt idx="144">
                  <c:v>290</c:v>
                </c:pt>
                <c:pt idx="145">
                  <c:v>290</c:v>
                </c:pt>
                <c:pt idx="146">
                  <c:v>305</c:v>
                </c:pt>
                <c:pt idx="147">
                  <c:v>305</c:v>
                </c:pt>
                <c:pt idx="148">
                  <c:v>305</c:v>
                </c:pt>
                <c:pt idx="149">
                  <c:v>320</c:v>
                </c:pt>
                <c:pt idx="150">
                  <c:v>320</c:v>
                </c:pt>
                <c:pt idx="151">
                  <c:v>320</c:v>
                </c:pt>
                <c:pt idx="152">
                  <c:v>300</c:v>
                </c:pt>
                <c:pt idx="153">
                  <c:v>315</c:v>
                </c:pt>
                <c:pt idx="154">
                  <c:v>330</c:v>
                </c:pt>
                <c:pt idx="155">
                  <c:v>345</c:v>
                </c:pt>
                <c:pt idx="156">
                  <c:v>360</c:v>
                </c:pt>
                <c:pt idx="157">
                  <c:v>375</c:v>
                </c:pt>
                <c:pt idx="158">
                  <c:v>355</c:v>
                </c:pt>
                <c:pt idx="159">
                  <c:v>370</c:v>
                </c:pt>
                <c:pt idx="160">
                  <c:v>350</c:v>
                </c:pt>
                <c:pt idx="161">
                  <c:v>365</c:v>
                </c:pt>
                <c:pt idx="162">
                  <c:v>365</c:v>
                </c:pt>
                <c:pt idx="163">
                  <c:v>365</c:v>
                </c:pt>
                <c:pt idx="164">
                  <c:v>380</c:v>
                </c:pt>
                <c:pt idx="165">
                  <c:v>360</c:v>
                </c:pt>
                <c:pt idx="166">
                  <c:v>375</c:v>
                </c:pt>
                <c:pt idx="167">
                  <c:v>390</c:v>
                </c:pt>
                <c:pt idx="168">
                  <c:v>370</c:v>
                </c:pt>
                <c:pt idx="169">
                  <c:v>350</c:v>
                </c:pt>
                <c:pt idx="170">
                  <c:v>330</c:v>
                </c:pt>
                <c:pt idx="171">
                  <c:v>345</c:v>
                </c:pt>
                <c:pt idx="172">
                  <c:v>360</c:v>
                </c:pt>
                <c:pt idx="173">
                  <c:v>360</c:v>
                </c:pt>
                <c:pt idx="174">
                  <c:v>340</c:v>
                </c:pt>
                <c:pt idx="175">
                  <c:v>355</c:v>
                </c:pt>
                <c:pt idx="176">
                  <c:v>370</c:v>
                </c:pt>
                <c:pt idx="177">
                  <c:v>370</c:v>
                </c:pt>
                <c:pt idx="178">
                  <c:v>370</c:v>
                </c:pt>
                <c:pt idx="179">
                  <c:v>385</c:v>
                </c:pt>
                <c:pt idx="180">
                  <c:v>400</c:v>
                </c:pt>
                <c:pt idx="181">
                  <c:v>380</c:v>
                </c:pt>
                <c:pt idx="182">
                  <c:v>395</c:v>
                </c:pt>
                <c:pt idx="183">
                  <c:v>410</c:v>
                </c:pt>
                <c:pt idx="184">
                  <c:v>425</c:v>
                </c:pt>
                <c:pt idx="185">
                  <c:v>405</c:v>
                </c:pt>
                <c:pt idx="186">
                  <c:v>420</c:v>
                </c:pt>
                <c:pt idx="187">
                  <c:v>435</c:v>
                </c:pt>
                <c:pt idx="188">
                  <c:v>450</c:v>
                </c:pt>
                <c:pt idx="189">
                  <c:v>465</c:v>
                </c:pt>
                <c:pt idx="190">
                  <c:v>480</c:v>
                </c:pt>
                <c:pt idx="191">
                  <c:v>460</c:v>
                </c:pt>
                <c:pt idx="192">
                  <c:v>475</c:v>
                </c:pt>
                <c:pt idx="193">
                  <c:v>490</c:v>
                </c:pt>
                <c:pt idx="194">
                  <c:v>505</c:v>
                </c:pt>
                <c:pt idx="195">
                  <c:v>520</c:v>
                </c:pt>
                <c:pt idx="196">
                  <c:v>535</c:v>
                </c:pt>
                <c:pt idx="197">
                  <c:v>535</c:v>
                </c:pt>
                <c:pt idx="198">
                  <c:v>550</c:v>
                </c:pt>
                <c:pt idx="199">
                  <c:v>565</c:v>
                </c:pt>
                <c:pt idx="200">
                  <c:v>565</c:v>
                </c:pt>
                <c:pt idx="201">
                  <c:v>580</c:v>
                </c:pt>
                <c:pt idx="202">
                  <c:v>580</c:v>
                </c:pt>
                <c:pt idx="203">
                  <c:v>580</c:v>
                </c:pt>
                <c:pt idx="204">
                  <c:v>595</c:v>
                </c:pt>
                <c:pt idx="205">
                  <c:v>610</c:v>
                </c:pt>
                <c:pt idx="206">
                  <c:v>625</c:v>
                </c:pt>
                <c:pt idx="207">
                  <c:v>640</c:v>
                </c:pt>
                <c:pt idx="208">
                  <c:v>655</c:v>
                </c:pt>
                <c:pt idx="209">
                  <c:v>670</c:v>
                </c:pt>
                <c:pt idx="210">
                  <c:v>650</c:v>
                </c:pt>
                <c:pt idx="211">
                  <c:v>665</c:v>
                </c:pt>
                <c:pt idx="212">
                  <c:v>680</c:v>
                </c:pt>
                <c:pt idx="213">
                  <c:v>695</c:v>
                </c:pt>
                <c:pt idx="214">
                  <c:v>675</c:v>
                </c:pt>
                <c:pt idx="215">
                  <c:v>655</c:v>
                </c:pt>
                <c:pt idx="216">
                  <c:v>635</c:v>
                </c:pt>
                <c:pt idx="217">
                  <c:v>650</c:v>
                </c:pt>
                <c:pt idx="218">
                  <c:v>665</c:v>
                </c:pt>
                <c:pt idx="219">
                  <c:v>645</c:v>
                </c:pt>
                <c:pt idx="220">
                  <c:v>625</c:v>
                </c:pt>
                <c:pt idx="221">
                  <c:v>640</c:v>
                </c:pt>
                <c:pt idx="222">
                  <c:v>655</c:v>
                </c:pt>
                <c:pt idx="223">
                  <c:v>670</c:v>
                </c:pt>
                <c:pt idx="224">
                  <c:v>670</c:v>
                </c:pt>
                <c:pt idx="225">
                  <c:v>650</c:v>
                </c:pt>
                <c:pt idx="226">
                  <c:v>630</c:v>
                </c:pt>
                <c:pt idx="227">
                  <c:v>645</c:v>
                </c:pt>
                <c:pt idx="228">
                  <c:v>625</c:v>
                </c:pt>
                <c:pt idx="229">
                  <c:v>640</c:v>
                </c:pt>
                <c:pt idx="230">
                  <c:v>655</c:v>
                </c:pt>
                <c:pt idx="231">
                  <c:v>635</c:v>
                </c:pt>
                <c:pt idx="232">
                  <c:v>650</c:v>
                </c:pt>
                <c:pt idx="233">
                  <c:v>630</c:v>
                </c:pt>
                <c:pt idx="234">
                  <c:v>645</c:v>
                </c:pt>
                <c:pt idx="235">
                  <c:v>625</c:v>
                </c:pt>
                <c:pt idx="236">
                  <c:v>640</c:v>
                </c:pt>
                <c:pt idx="237">
                  <c:v>620</c:v>
                </c:pt>
                <c:pt idx="238">
                  <c:v>635</c:v>
                </c:pt>
                <c:pt idx="239">
                  <c:v>615</c:v>
                </c:pt>
                <c:pt idx="240">
                  <c:v>595</c:v>
                </c:pt>
                <c:pt idx="241">
                  <c:v>575</c:v>
                </c:pt>
                <c:pt idx="242">
                  <c:v>590</c:v>
                </c:pt>
                <c:pt idx="243">
                  <c:v>605</c:v>
                </c:pt>
                <c:pt idx="244">
                  <c:v>620</c:v>
                </c:pt>
                <c:pt idx="245">
                  <c:v>635</c:v>
                </c:pt>
                <c:pt idx="246">
                  <c:v>650</c:v>
                </c:pt>
                <c:pt idx="247">
                  <c:v>630</c:v>
                </c:pt>
                <c:pt idx="248">
                  <c:v>610</c:v>
                </c:pt>
                <c:pt idx="249">
                  <c:v>590</c:v>
                </c:pt>
                <c:pt idx="250">
                  <c:v>570</c:v>
                </c:pt>
                <c:pt idx="251">
                  <c:v>550</c:v>
                </c:pt>
                <c:pt idx="252">
                  <c:v>565</c:v>
                </c:pt>
                <c:pt idx="253">
                  <c:v>545</c:v>
                </c:pt>
                <c:pt idx="254">
                  <c:v>560</c:v>
                </c:pt>
                <c:pt idx="255">
                  <c:v>575</c:v>
                </c:pt>
                <c:pt idx="256">
                  <c:v>590</c:v>
                </c:pt>
                <c:pt idx="257">
                  <c:v>605</c:v>
                </c:pt>
                <c:pt idx="258">
                  <c:v>585</c:v>
                </c:pt>
                <c:pt idx="259">
                  <c:v>600</c:v>
                </c:pt>
                <c:pt idx="260">
                  <c:v>580</c:v>
                </c:pt>
                <c:pt idx="261">
                  <c:v>560</c:v>
                </c:pt>
                <c:pt idx="262">
                  <c:v>540</c:v>
                </c:pt>
                <c:pt idx="263">
                  <c:v>520</c:v>
                </c:pt>
                <c:pt idx="264">
                  <c:v>535</c:v>
                </c:pt>
                <c:pt idx="265">
                  <c:v>550</c:v>
                </c:pt>
                <c:pt idx="266">
                  <c:v>550</c:v>
                </c:pt>
                <c:pt idx="267">
                  <c:v>565</c:v>
                </c:pt>
                <c:pt idx="268">
                  <c:v>565</c:v>
                </c:pt>
                <c:pt idx="269">
                  <c:v>580</c:v>
                </c:pt>
                <c:pt idx="270">
                  <c:v>560</c:v>
                </c:pt>
                <c:pt idx="271">
                  <c:v>575</c:v>
                </c:pt>
                <c:pt idx="272">
                  <c:v>590</c:v>
                </c:pt>
                <c:pt idx="273">
                  <c:v>590</c:v>
                </c:pt>
                <c:pt idx="274">
                  <c:v>605</c:v>
                </c:pt>
                <c:pt idx="275">
                  <c:v>585</c:v>
                </c:pt>
                <c:pt idx="276">
                  <c:v>600</c:v>
                </c:pt>
                <c:pt idx="277">
                  <c:v>580</c:v>
                </c:pt>
                <c:pt idx="278">
                  <c:v>595</c:v>
                </c:pt>
                <c:pt idx="279">
                  <c:v>575</c:v>
                </c:pt>
                <c:pt idx="280">
                  <c:v>555</c:v>
                </c:pt>
                <c:pt idx="281">
                  <c:v>535</c:v>
                </c:pt>
                <c:pt idx="282">
                  <c:v>550</c:v>
                </c:pt>
                <c:pt idx="283">
                  <c:v>530</c:v>
                </c:pt>
                <c:pt idx="284">
                  <c:v>510</c:v>
                </c:pt>
                <c:pt idx="285">
                  <c:v>525</c:v>
                </c:pt>
                <c:pt idx="286">
                  <c:v>540</c:v>
                </c:pt>
                <c:pt idx="287">
                  <c:v>540</c:v>
                </c:pt>
                <c:pt idx="288">
                  <c:v>555</c:v>
                </c:pt>
                <c:pt idx="289">
                  <c:v>535</c:v>
                </c:pt>
                <c:pt idx="290">
                  <c:v>550</c:v>
                </c:pt>
                <c:pt idx="291">
                  <c:v>550</c:v>
                </c:pt>
                <c:pt idx="292">
                  <c:v>550</c:v>
                </c:pt>
                <c:pt idx="293">
                  <c:v>550</c:v>
                </c:pt>
                <c:pt idx="294">
                  <c:v>550</c:v>
                </c:pt>
                <c:pt idx="295">
                  <c:v>550</c:v>
                </c:pt>
                <c:pt idx="296">
                  <c:v>550</c:v>
                </c:pt>
                <c:pt idx="297">
                  <c:v>550</c:v>
                </c:pt>
                <c:pt idx="298">
                  <c:v>550</c:v>
                </c:pt>
                <c:pt idx="299">
                  <c:v>550</c:v>
                </c:pt>
                <c:pt idx="300">
                  <c:v>550</c:v>
                </c:pt>
                <c:pt idx="301">
                  <c:v>550</c:v>
                </c:pt>
                <c:pt idx="302">
                  <c:v>550</c:v>
                </c:pt>
                <c:pt idx="303">
                  <c:v>550</c:v>
                </c:pt>
                <c:pt idx="304">
                  <c:v>550</c:v>
                </c:pt>
                <c:pt idx="305">
                  <c:v>550</c:v>
                </c:pt>
                <c:pt idx="306">
                  <c:v>550</c:v>
                </c:pt>
                <c:pt idx="307">
                  <c:v>550</c:v>
                </c:pt>
                <c:pt idx="308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7-4167-98E4-18F604BC7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132864"/>
        <c:axId val="486125648"/>
      </c:lineChart>
      <c:catAx>
        <c:axId val="486132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125648"/>
        <c:crosses val="autoZero"/>
        <c:auto val="1"/>
        <c:lblAlgn val="ctr"/>
        <c:lblOffset val="100"/>
        <c:noMultiLvlLbl val="0"/>
      </c:catAx>
      <c:valAx>
        <c:axId val="48612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;[Red]\-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13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Valid Trade Pips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'Dale Level -12+10'!$AM$4:$AM$318</c:f>
              <c:numCache>
                <c:formatCode>0.0_ ;[Red]\-0.0\ </c:formatCode>
                <c:ptCount val="315"/>
                <c:pt idx="0">
                  <c:v>0</c:v>
                </c:pt>
                <c:pt idx="1">
                  <c:v>10</c:v>
                </c:pt>
                <c:pt idx="2">
                  <c:v>-2</c:v>
                </c:pt>
                <c:pt idx="3">
                  <c:v>-14</c:v>
                </c:pt>
                <c:pt idx="4">
                  <c:v>-26</c:v>
                </c:pt>
                <c:pt idx="5">
                  <c:v>-16</c:v>
                </c:pt>
                <c:pt idx="6">
                  <c:v>-6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24</c:v>
                </c:pt>
                <c:pt idx="13">
                  <c:v>34</c:v>
                </c:pt>
                <c:pt idx="14">
                  <c:v>44</c:v>
                </c:pt>
                <c:pt idx="15">
                  <c:v>54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52</c:v>
                </c:pt>
                <c:pt idx="20">
                  <c:v>62</c:v>
                </c:pt>
                <c:pt idx="21">
                  <c:v>62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60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58</c:v>
                </c:pt>
                <c:pt idx="31">
                  <c:v>58</c:v>
                </c:pt>
                <c:pt idx="32">
                  <c:v>68</c:v>
                </c:pt>
                <c:pt idx="33">
                  <c:v>68</c:v>
                </c:pt>
                <c:pt idx="34">
                  <c:v>56</c:v>
                </c:pt>
                <c:pt idx="35">
                  <c:v>56</c:v>
                </c:pt>
                <c:pt idx="36">
                  <c:v>44</c:v>
                </c:pt>
                <c:pt idx="37">
                  <c:v>44</c:v>
                </c:pt>
                <c:pt idx="38">
                  <c:v>44</c:v>
                </c:pt>
                <c:pt idx="39">
                  <c:v>32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42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18</c:v>
                </c:pt>
                <c:pt idx="52">
                  <c:v>6</c:v>
                </c:pt>
                <c:pt idx="53">
                  <c:v>6</c:v>
                </c:pt>
                <c:pt idx="54">
                  <c:v>16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-8</c:v>
                </c:pt>
                <c:pt idx="59">
                  <c:v>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22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42</c:v>
                </c:pt>
                <c:pt idx="70">
                  <c:v>42</c:v>
                </c:pt>
                <c:pt idx="71">
                  <c:v>30</c:v>
                </c:pt>
                <c:pt idx="72">
                  <c:v>30</c:v>
                </c:pt>
                <c:pt idx="73">
                  <c:v>40</c:v>
                </c:pt>
                <c:pt idx="74">
                  <c:v>50</c:v>
                </c:pt>
                <c:pt idx="75">
                  <c:v>38</c:v>
                </c:pt>
                <c:pt idx="76">
                  <c:v>38</c:v>
                </c:pt>
                <c:pt idx="77">
                  <c:v>38</c:v>
                </c:pt>
                <c:pt idx="78">
                  <c:v>48</c:v>
                </c:pt>
                <c:pt idx="79">
                  <c:v>48</c:v>
                </c:pt>
                <c:pt idx="80">
                  <c:v>48</c:v>
                </c:pt>
                <c:pt idx="81">
                  <c:v>48</c:v>
                </c:pt>
                <c:pt idx="82">
                  <c:v>58</c:v>
                </c:pt>
                <c:pt idx="83">
                  <c:v>58</c:v>
                </c:pt>
                <c:pt idx="84">
                  <c:v>68</c:v>
                </c:pt>
                <c:pt idx="85">
                  <c:v>68</c:v>
                </c:pt>
                <c:pt idx="86">
                  <c:v>68</c:v>
                </c:pt>
                <c:pt idx="87">
                  <c:v>68</c:v>
                </c:pt>
                <c:pt idx="88">
                  <c:v>56</c:v>
                </c:pt>
                <c:pt idx="89">
                  <c:v>56</c:v>
                </c:pt>
                <c:pt idx="90">
                  <c:v>56</c:v>
                </c:pt>
                <c:pt idx="91">
                  <c:v>44</c:v>
                </c:pt>
                <c:pt idx="92">
                  <c:v>32</c:v>
                </c:pt>
                <c:pt idx="93">
                  <c:v>42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28</c:v>
                </c:pt>
                <c:pt idx="101">
                  <c:v>38</c:v>
                </c:pt>
                <c:pt idx="102">
                  <c:v>48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68</c:v>
                </c:pt>
                <c:pt idx="107">
                  <c:v>78</c:v>
                </c:pt>
                <c:pt idx="108">
                  <c:v>88</c:v>
                </c:pt>
                <c:pt idx="109">
                  <c:v>98</c:v>
                </c:pt>
                <c:pt idx="110">
                  <c:v>108</c:v>
                </c:pt>
                <c:pt idx="111">
                  <c:v>96</c:v>
                </c:pt>
                <c:pt idx="112">
                  <c:v>96</c:v>
                </c:pt>
                <c:pt idx="113">
                  <c:v>96</c:v>
                </c:pt>
                <c:pt idx="114">
                  <c:v>106</c:v>
                </c:pt>
                <c:pt idx="115">
                  <c:v>116</c:v>
                </c:pt>
                <c:pt idx="116">
                  <c:v>126</c:v>
                </c:pt>
                <c:pt idx="117">
                  <c:v>136</c:v>
                </c:pt>
                <c:pt idx="118">
                  <c:v>136</c:v>
                </c:pt>
                <c:pt idx="119">
                  <c:v>136</c:v>
                </c:pt>
                <c:pt idx="120">
                  <c:v>124</c:v>
                </c:pt>
                <c:pt idx="121">
                  <c:v>112</c:v>
                </c:pt>
                <c:pt idx="122">
                  <c:v>112</c:v>
                </c:pt>
                <c:pt idx="123">
                  <c:v>112</c:v>
                </c:pt>
                <c:pt idx="124">
                  <c:v>122</c:v>
                </c:pt>
                <c:pt idx="125">
                  <c:v>132</c:v>
                </c:pt>
                <c:pt idx="126">
                  <c:v>142</c:v>
                </c:pt>
                <c:pt idx="127">
                  <c:v>152</c:v>
                </c:pt>
                <c:pt idx="128">
                  <c:v>162</c:v>
                </c:pt>
                <c:pt idx="129">
                  <c:v>162</c:v>
                </c:pt>
                <c:pt idx="130">
                  <c:v>172</c:v>
                </c:pt>
                <c:pt idx="131">
                  <c:v>172</c:v>
                </c:pt>
                <c:pt idx="132">
                  <c:v>182</c:v>
                </c:pt>
                <c:pt idx="133">
                  <c:v>192</c:v>
                </c:pt>
                <c:pt idx="134">
                  <c:v>202</c:v>
                </c:pt>
                <c:pt idx="135">
                  <c:v>202</c:v>
                </c:pt>
                <c:pt idx="136">
                  <c:v>190</c:v>
                </c:pt>
                <c:pt idx="137">
                  <c:v>200</c:v>
                </c:pt>
                <c:pt idx="138">
                  <c:v>188</c:v>
                </c:pt>
                <c:pt idx="139">
                  <c:v>188</c:v>
                </c:pt>
                <c:pt idx="140">
                  <c:v>188</c:v>
                </c:pt>
                <c:pt idx="141">
                  <c:v>198</c:v>
                </c:pt>
                <c:pt idx="142">
                  <c:v>208</c:v>
                </c:pt>
                <c:pt idx="143">
                  <c:v>196</c:v>
                </c:pt>
                <c:pt idx="144">
                  <c:v>196</c:v>
                </c:pt>
                <c:pt idx="145">
                  <c:v>196</c:v>
                </c:pt>
                <c:pt idx="146">
                  <c:v>196</c:v>
                </c:pt>
                <c:pt idx="147">
                  <c:v>196</c:v>
                </c:pt>
                <c:pt idx="148">
                  <c:v>196</c:v>
                </c:pt>
                <c:pt idx="149">
                  <c:v>206</c:v>
                </c:pt>
                <c:pt idx="150">
                  <c:v>206</c:v>
                </c:pt>
                <c:pt idx="151">
                  <c:v>206</c:v>
                </c:pt>
                <c:pt idx="152">
                  <c:v>206</c:v>
                </c:pt>
                <c:pt idx="153">
                  <c:v>206</c:v>
                </c:pt>
                <c:pt idx="154">
                  <c:v>216</c:v>
                </c:pt>
                <c:pt idx="155">
                  <c:v>216</c:v>
                </c:pt>
                <c:pt idx="156">
                  <c:v>226</c:v>
                </c:pt>
                <c:pt idx="157">
                  <c:v>236</c:v>
                </c:pt>
                <c:pt idx="158">
                  <c:v>236</c:v>
                </c:pt>
                <c:pt idx="159">
                  <c:v>246</c:v>
                </c:pt>
                <c:pt idx="160">
                  <c:v>246</c:v>
                </c:pt>
                <c:pt idx="161">
                  <c:v>256</c:v>
                </c:pt>
                <c:pt idx="162">
                  <c:v>256</c:v>
                </c:pt>
                <c:pt idx="163">
                  <c:v>256</c:v>
                </c:pt>
                <c:pt idx="164">
                  <c:v>266</c:v>
                </c:pt>
                <c:pt idx="165">
                  <c:v>276</c:v>
                </c:pt>
                <c:pt idx="166">
                  <c:v>276</c:v>
                </c:pt>
                <c:pt idx="167">
                  <c:v>276</c:v>
                </c:pt>
                <c:pt idx="168">
                  <c:v>276</c:v>
                </c:pt>
                <c:pt idx="169">
                  <c:v>276</c:v>
                </c:pt>
                <c:pt idx="170">
                  <c:v>276</c:v>
                </c:pt>
                <c:pt idx="171">
                  <c:v>276</c:v>
                </c:pt>
                <c:pt idx="172">
                  <c:v>276</c:v>
                </c:pt>
                <c:pt idx="173">
                  <c:v>276</c:v>
                </c:pt>
                <c:pt idx="174">
                  <c:v>276</c:v>
                </c:pt>
                <c:pt idx="175">
                  <c:v>286</c:v>
                </c:pt>
                <c:pt idx="176">
                  <c:v>286</c:v>
                </c:pt>
                <c:pt idx="177">
                  <c:v>286</c:v>
                </c:pt>
                <c:pt idx="178">
                  <c:v>286</c:v>
                </c:pt>
                <c:pt idx="179">
                  <c:v>296</c:v>
                </c:pt>
                <c:pt idx="180">
                  <c:v>306</c:v>
                </c:pt>
                <c:pt idx="181">
                  <c:v>294</c:v>
                </c:pt>
                <c:pt idx="182">
                  <c:v>304</c:v>
                </c:pt>
                <c:pt idx="183">
                  <c:v>314</c:v>
                </c:pt>
                <c:pt idx="184">
                  <c:v>324</c:v>
                </c:pt>
                <c:pt idx="185">
                  <c:v>324</c:v>
                </c:pt>
                <c:pt idx="186">
                  <c:v>334</c:v>
                </c:pt>
                <c:pt idx="187">
                  <c:v>334</c:v>
                </c:pt>
                <c:pt idx="188">
                  <c:v>334</c:v>
                </c:pt>
                <c:pt idx="189">
                  <c:v>334</c:v>
                </c:pt>
                <c:pt idx="190">
                  <c:v>334</c:v>
                </c:pt>
                <c:pt idx="191">
                  <c:v>344</c:v>
                </c:pt>
                <c:pt idx="192">
                  <c:v>332</c:v>
                </c:pt>
                <c:pt idx="193">
                  <c:v>332</c:v>
                </c:pt>
                <c:pt idx="194">
                  <c:v>342</c:v>
                </c:pt>
                <c:pt idx="195">
                  <c:v>352</c:v>
                </c:pt>
                <c:pt idx="196">
                  <c:v>352</c:v>
                </c:pt>
                <c:pt idx="197">
                  <c:v>352</c:v>
                </c:pt>
                <c:pt idx="198">
                  <c:v>352</c:v>
                </c:pt>
                <c:pt idx="199">
                  <c:v>340</c:v>
                </c:pt>
                <c:pt idx="200">
                  <c:v>340</c:v>
                </c:pt>
                <c:pt idx="201">
                  <c:v>340</c:v>
                </c:pt>
                <c:pt idx="202">
                  <c:v>340</c:v>
                </c:pt>
                <c:pt idx="203">
                  <c:v>340</c:v>
                </c:pt>
                <c:pt idx="204">
                  <c:v>340</c:v>
                </c:pt>
                <c:pt idx="205">
                  <c:v>328</c:v>
                </c:pt>
                <c:pt idx="206">
                  <c:v>328</c:v>
                </c:pt>
                <c:pt idx="207">
                  <c:v>338</c:v>
                </c:pt>
                <c:pt idx="208">
                  <c:v>338</c:v>
                </c:pt>
                <c:pt idx="209">
                  <c:v>348</c:v>
                </c:pt>
                <c:pt idx="210">
                  <c:v>348</c:v>
                </c:pt>
                <c:pt idx="211">
                  <c:v>348</c:v>
                </c:pt>
                <c:pt idx="212">
                  <c:v>348</c:v>
                </c:pt>
                <c:pt idx="213">
                  <c:v>348</c:v>
                </c:pt>
                <c:pt idx="214">
                  <c:v>348</c:v>
                </c:pt>
                <c:pt idx="215">
                  <c:v>348</c:v>
                </c:pt>
                <c:pt idx="216">
                  <c:v>348</c:v>
                </c:pt>
                <c:pt idx="217">
                  <c:v>348</c:v>
                </c:pt>
                <c:pt idx="218">
                  <c:v>348</c:v>
                </c:pt>
                <c:pt idx="219">
                  <c:v>348</c:v>
                </c:pt>
                <c:pt idx="220">
                  <c:v>336</c:v>
                </c:pt>
                <c:pt idx="221">
                  <c:v>346</c:v>
                </c:pt>
                <c:pt idx="222">
                  <c:v>356</c:v>
                </c:pt>
                <c:pt idx="223">
                  <c:v>366</c:v>
                </c:pt>
                <c:pt idx="224">
                  <c:v>376</c:v>
                </c:pt>
                <c:pt idx="225">
                  <c:v>386</c:v>
                </c:pt>
                <c:pt idx="226">
                  <c:v>386</c:v>
                </c:pt>
                <c:pt idx="227">
                  <c:v>386</c:v>
                </c:pt>
                <c:pt idx="228">
                  <c:v>386</c:v>
                </c:pt>
                <c:pt idx="229">
                  <c:v>396</c:v>
                </c:pt>
                <c:pt idx="230">
                  <c:v>384</c:v>
                </c:pt>
                <c:pt idx="231">
                  <c:v>372</c:v>
                </c:pt>
                <c:pt idx="232">
                  <c:v>372</c:v>
                </c:pt>
                <c:pt idx="233">
                  <c:v>382</c:v>
                </c:pt>
                <c:pt idx="234">
                  <c:v>382</c:v>
                </c:pt>
                <c:pt idx="235">
                  <c:v>382</c:v>
                </c:pt>
                <c:pt idx="236">
                  <c:v>392</c:v>
                </c:pt>
                <c:pt idx="237">
                  <c:v>402</c:v>
                </c:pt>
                <c:pt idx="238">
                  <c:v>412</c:v>
                </c:pt>
                <c:pt idx="239">
                  <c:v>400</c:v>
                </c:pt>
                <c:pt idx="240">
                  <c:v>388</c:v>
                </c:pt>
                <c:pt idx="241">
                  <c:v>388</c:v>
                </c:pt>
                <c:pt idx="242">
                  <c:v>398</c:v>
                </c:pt>
                <c:pt idx="243">
                  <c:v>398</c:v>
                </c:pt>
                <c:pt idx="244">
                  <c:v>408</c:v>
                </c:pt>
                <c:pt idx="245">
                  <c:v>396</c:v>
                </c:pt>
                <c:pt idx="246">
                  <c:v>384</c:v>
                </c:pt>
                <c:pt idx="247">
                  <c:v>384</c:v>
                </c:pt>
                <c:pt idx="248">
                  <c:v>372</c:v>
                </c:pt>
                <c:pt idx="249">
                  <c:v>382</c:v>
                </c:pt>
                <c:pt idx="250">
                  <c:v>382</c:v>
                </c:pt>
                <c:pt idx="251">
                  <c:v>392</c:v>
                </c:pt>
                <c:pt idx="252">
                  <c:v>402</c:v>
                </c:pt>
                <c:pt idx="253">
                  <c:v>390</c:v>
                </c:pt>
                <c:pt idx="254">
                  <c:v>390</c:v>
                </c:pt>
                <c:pt idx="255">
                  <c:v>390</c:v>
                </c:pt>
                <c:pt idx="256">
                  <c:v>390</c:v>
                </c:pt>
                <c:pt idx="257">
                  <c:v>400</c:v>
                </c:pt>
                <c:pt idx="258">
                  <c:v>400</c:v>
                </c:pt>
                <c:pt idx="259">
                  <c:v>388</c:v>
                </c:pt>
                <c:pt idx="260">
                  <c:v>376</c:v>
                </c:pt>
                <c:pt idx="261">
                  <c:v>386</c:v>
                </c:pt>
                <c:pt idx="262">
                  <c:v>374</c:v>
                </c:pt>
                <c:pt idx="263">
                  <c:v>384</c:v>
                </c:pt>
                <c:pt idx="264">
                  <c:v>372</c:v>
                </c:pt>
                <c:pt idx="265">
                  <c:v>382</c:v>
                </c:pt>
                <c:pt idx="266">
                  <c:v>382</c:v>
                </c:pt>
                <c:pt idx="267">
                  <c:v>392</c:v>
                </c:pt>
                <c:pt idx="268">
                  <c:v>392</c:v>
                </c:pt>
                <c:pt idx="269">
                  <c:v>402</c:v>
                </c:pt>
                <c:pt idx="270">
                  <c:v>390</c:v>
                </c:pt>
                <c:pt idx="271">
                  <c:v>400</c:v>
                </c:pt>
                <c:pt idx="272">
                  <c:v>388</c:v>
                </c:pt>
                <c:pt idx="273">
                  <c:v>388</c:v>
                </c:pt>
                <c:pt idx="274">
                  <c:v>376</c:v>
                </c:pt>
                <c:pt idx="275">
                  <c:v>386</c:v>
                </c:pt>
                <c:pt idx="276">
                  <c:v>386</c:v>
                </c:pt>
                <c:pt idx="277">
                  <c:v>386</c:v>
                </c:pt>
                <c:pt idx="278">
                  <c:v>386</c:v>
                </c:pt>
                <c:pt idx="279">
                  <c:v>386</c:v>
                </c:pt>
                <c:pt idx="280">
                  <c:v>386</c:v>
                </c:pt>
                <c:pt idx="281">
                  <c:v>396</c:v>
                </c:pt>
                <c:pt idx="282">
                  <c:v>396</c:v>
                </c:pt>
                <c:pt idx="283">
                  <c:v>406</c:v>
                </c:pt>
                <c:pt idx="284">
                  <c:v>406</c:v>
                </c:pt>
                <c:pt idx="285">
                  <c:v>406</c:v>
                </c:pt>
                <c:pt idx="286">
                  <c:v>416</c:v>
                </c:pt>
                <c:pt idx="287">
                  <c:v>416</c:v>
                </c:pt>
                <c:pt idx="288">
                  <c:v>426</c:v>
                </c:pt>
                <c:pt idx="289">
                  <c:v>414</c:v>
                </c:pt>
                <c:pt idx="290">
                  <c:v>402</c:v>
                </c:pt>
                <c:pt idx="291">
                  <c:v>412</c:v>
                </c:pt>
                <c:pt idx="292">
                  <c:v>400</c:v>
                </c:pt>
                <c:pt idx="293">
                  <c:v>400</c:v>
                </c:pt>
                <c:pt idx="294">
                  <c:v>388</c:v>
                </c:pt>
                <c:pt idx="295">
                  <c:v>388</c:v>
                </c:pt>
                <c:pt idx="296">
                  <c:v>376</c:v>
                </c:pt>
                <c:pt idx="297">
                  <c:v>376</c:v>
                </c:pt>
                <c:pt idx="298">
                  <c:v>386</c:v>
                </c:pt>
                <c:pt idx="299">
                  <c:v>386</c:v>
                </c:pt>
                <c:pt idx="300">
                  <c:v>396</c:v>
                </c:pt>
                <c:pt idx="301">
                  <c:v>406</c:v>
                </c:pt>
                <c:pt idx="302">
                  <c:v>406</c:v>
                </c:pt>
                <c:pt idx="303">
                  <c:v>406</c:v>
                </c:pt>
                <c:pt idx="304">
                  <c:v>406</c:v>
                </c:pt>
                <c:pt idx="305">
                  <c:v>406</c:v>
                </c:pt>
                <c:pt idx="306">
                  <c:v>406</c:v>
                </c:pt>
                <c:pt idx="307">
                  <c:v>406</c:v>
                </c:pt>
                <c:pt idx="308">
                  <c:v>406</c:v>
                </c:pt>
                <c:pt idx="309">
                  <c:v>406</c:v>
                </c:pt>
                <c:pt idx="310">
                  <c:v>406</c:v>
                </c:pt>
                <c:pt idx="311">
                  <c:v>406</c:v>
                </c:pt>
                <c:pt idx="312">
                  <c:v>406</c:v>
                </c:pt>
                <c:pt idx="313">
                  <c:v>406</c:v>
                </c:pt>
                <c:pt idx="31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4-4CD6-9EFC-CB40632F0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314512"/>
        <c:axId val="407318120"/>
      </c:lineChart>
      <c:catAx>
        <c:axId val="407314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18120"/>
        <c:crosses val="autoZero"/>
        <c:auto val="1"/>
        <c:lblAlgn val="ctr"/>
        <c:lblOffset val="100"/>
        <c:noMultiLvlLbl val="0"/>
      </c:catAx>
      <c:valAx>
        <c:axId val="40731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;[Red]\-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1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'Dale Level -20+20'!$AM$4:$AM$308</c:f>
              <c:numCache>
                <c:formatCode>0.0_ ;[Red]\-0.0\ </c:formatCode>
                <c:ptCount val="305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-20</c:v>
                </c:pt>
                <c:pt idx="4">
                  <c:v>0</c:v>
                </c:pt>
                <c:pt idx="5">
                  <c:v>20</c:v>
                </c:pt>
                <c:pt idx="6">
                  <c:v>40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80</c:v>
                </c:pt>
                <c:pt idx="11">
                  <c:v>80</c:v>
                </c:pt>
                <c:pt idx="12">
                  <c:v>100</c:v>
                </c:pt>
                <c:pt idx="13">
                  <c:v>120</c:v>
                </c:pt>
                <c:pt idx="14">
                  <c:v>140</c:v>
                </c:pt>
                <c:pt idx="15">
                  <c:v>160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180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180</c:v>
                </c:pt>
                <c:pt idx="31">
                  <c:v>180</c:v>
                </c:pt>
                <c:pt idx="32">
                  <c:v>200</c:v>
                </c:pt>
                <c:pt idx="33">
                  <c:v>200</c:v>
                </c:pt>
                <c:pt idx="34">
                  <c:v>180</c:v>
                </c:pt>
                <c:pt idx="35">
                  <c:v>180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180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200</c:v>
                </c:pt>
                <c:pt idx="52">
                  <c:v>180</c:v>
                </c:pt>
                <c:pt idx="53">
                  <c:v>180</c:v>
                </c:pt>
                <c:pt idx="54">
                  <c:v>160</c:v>
                </c:pt>
                <c:pt idx="55">
                  <c:v>180</c:v>
                </c:pt>
                <c:pt idx="56">
                  <c:v>180</c:v>
                </c:pt>
                <c:pt idx="57">
                  <c:v>180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180</c:v>
                </c:pt>
                <c:pt idx="63">
                  <c:v>180</c:v>
                </c:pt>
                <c:pt idx="64">
                  <c:v>180</c:v>
                </c:pt>
                <c:pt idx="65">
                  <c:v>200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240</c:v>
                </c:pt>
                <c:pt idx="70">
                  <c:v>240</c:v>
                </c:pt>
                <c:pt idx="71">
                  <c:v>220</c:v>
                </c:pt>
                <c:pt idx="72">
                  <c:v>220</c:v>
                </c:pt>
                <c:pt idx="73">
                  <c:v>240</c:v>
                </c:pt>
                <c:pt idx="74">
                  <c:v>260</c:v>
                </c:pt>
                <c:pt idx="75">
                  <c:v>240</c:v>
                </c:pt>
                <c:pt idx="76">
                  <c:v>240</c:v>
                </c:pt>
                <c:pt idx="77">
                  <c:v>240</c:v>
                </c:pt>
                <c:pt idx="78">
                  <c:v>260</c:v>
                </c:pt>
                <c:pt idx="79">
                  <c:v>260</c:v>
                </c:pt>
                <c:pt idx="80">
                  <c:v>260</c:v>
                </c:pt>
                <c:pt idx="81">
                  <c:v>260</c:v>
                </c:pt>
                <c:pt idx="82">
                  <c:v>280</c:v>
                </c:pt>
                <c:pt idx="83">
                  <c:v>280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320</c:v>
                </c:pt>
                <c:pt idx="89">
                  <c:v>320</c:v>
                </c:pt>
                <c:pt idx="90">
                  <c:v>320</c:v>
                </c:pt>
                <c:pt idx="91">
                  <c:v>300</c:v>
                </c:pt>
                <c:pt idx="92">
                  <c:v>320</c:v>
                </c:pt>
                <c:pt idx="93">
                  <c:v>340</c:v>
                </c:pt>
                <c:pt idx="94">
                  <c:v>320</c:v>
                </c:pt>
                <c:pt idx="95">
                  <c:v>320</c:v>
                </c:pt>
                <c:pt idx="96">
                  <c:v>320</c:v>
                </c:pt>
                <c:pt idx="97">
                  <c:v>340</c:v>
                </c:pt>
                <c:pt idx="98">
                  <c:v>340</c:v>
                </c:pt>
                <c:pt idx="99">
                  <c:v>340</c:v>
                </c:pt>
                <c:pt idx="100">
                  <c:v>360</c:v>
                </c:pt>
                <c:pt idx="101">
                  <c:v>380</c:v>
                </c:pt>
                <c:pt idx="102">
                  <c:v>360</c:v>
                </c:pt>
                <c:pt idx="103">
                  <c:v>340</c:v>
                </c:pt>
                <c:pt idx="104">
                  <c:v>340</c:v>
                </c:pt>
                <c:pt idx="105">
                  <c:v>340</c:v>
                </c:pt>
                <c:pt idx="106">
                  <c:v>360</c:v>
                </c:pt>
                <c:pt idx="107">
                  <c:v>340</c:v>
                </c:pt>
                <c:pt idx="108">
                  <c:v>360</c:v>
                </c:pt>
                <c:pt idx="109">
                  <c:v>380</c:v>
                </c:pt>
                <c:pt idx="110">
                  <c:v>400</c:v>
                </c:pt>
                <c:pt idx="111">
                  <c:v>380</c:v>
                </c:pt>
                <c:pt idx="112">
                  <c:v>380</c:v>
                </c:pt>
                <c:pt idx="113">
                  <c:v>380</c:v>
                </c:pt>
                <c:pt idx="114">
                  <c:v>400</c:v>
                </c:pt>
                <c:pt idx="115">
                  <c:v>420</c:v>
                </c:pt>
                <c:pt idx="116">
                  <c:v>440</c:v>
                </c:pt>
                <c:pt idx="117">
                  <c:v>420</c:v>
                </c:pt>
                <c:pt idx="118">
                  <c:v>420</c:v>
                </c:pt>
                <c:pt idx="119">
                  <c:v>420</c:v>
                </c:pt>
                <c:pt idx="120">
                  <c:v>400</c:v>
                </c:pt>
                <c:pt idx="121">
                  <c:v>380</c:v>
                </c:pt>
                <c:pt idx="122">
                  <c:v>380</c:v>
                </c:pt>
                <c:pt idx="123">
                  <c:v>380</c:v>
                </c:pt>
                <c:pt idx="124">
                  <c:v>400</c:v>
                </c:pt>
                <c:pt idx="125">
                  <c:v>420</c:v>
                </c:pt>
                <c:pt idx="126">
                  <c:v>440</c:v>
                </c:pt>
                <c:pt idx="127">
                  <c:v>460</c:v>
                </c:pt>
                <c:pt idx="128">
                  <c:v>480</c:v>
                </c:pt>
                <c:pt idx="129">
                  <c:v>480</c:v>
                </c:pt>
                <c:pt idx="130">
                  <c:v>460</c:v>
                </c:pt>
                <c:pt idx="131">
                  <c:v>460</c:v>
                </c:pt>
                <c:pt idx="132">
                  <c:v>480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520</c:v>
                </c:pt>
                <c:pt idx="137">
                  <c:v>540</c:v>
                </c:pt>
                <c:pt idx="138">
                  <c:v>560</c:v>
                </c:pt>
                <c:pt idx="139">
                  <c:v>560</c:v>
                </c:pt>
                <c:pt idx="140">
                  <c:v>560</c:v>
                </c:pt>
                <c:pt idx="141">
                  <c:v>580</c:v>
                </c:pt>
                <c:pt idx="142">
                  <c:v>600</c:v>
                </c:pt>
                <c:pt idx="143">
                  <c:v>620</c:v>
                </c:pt>
                <c:pt idx="144">
                  <c:v>620</c:v>
                </c:pt>
                <c:pt idx="145">
                  <c:v>620</c:v>
                </c:pt>
                <c:pt idx="146">
                  <c:v>620</c:v>
                </c:pt>
                <c:pt idx="147">
                  <c:v>620</c:v>
                </c:pt>
                <c:pt idx="148">
                  <c:v>620</c:v>
                </c:pt>
                <c:pt idx="149">
                  <c:v>640</c:v>
                </c:pt>
                <c:pt idx="150">
                  <c:v>640</c:v>
                </c:pt>
                <c:pt idx="151">
                  <c:v>640</c:v>
                </c:pt>
                <c:pt idx="152">
                  <c:v>640</c:v>
                </c:pt>
                <c:pt idx="153">
                  <c:v>640</c:v>
                </c:pt>
                <c:pt idx="154">
                  <c:v>660</c:v>
                </c:pt>
                <c:pt idx="155">
                  <c:v>660</c:v>
                </c:pt>
                <c:pt idx="156">
                  <c:v>680</c:v>
                </c:pt>
                <c:pt idx="157">
                  <c:v>700</c:v>
                </c:pt>
                <c:pt idx="158">
                  <c:v>700</c:v>
                </c:pt>
                <c:pt idx="159">
                  <c:v>720</c:v>
                </c:pt>
                <c:pt idx="160">
                  <c:v>720</c:v>
                </c:pt>
                <c:pt idx="161">
                  <c:v>740</c:v>
                </c:pt>
                <c:pt idx="162">
                  <c:v>740</c:v>
                </c:pt>
                <c:pt idx="163">
                  <c:v>740</c:v>
                </c:pt>
                <c:pt idx="164">
                  <c:v>760</c:v>
                </c:pt>
                <c:pt idx="165">
                  <c:v>740</c:v>
                </c:pt>
                <c:pt idx="166">
                  <c:v>740</c:v>
                </c:pt>
                <c:pt idx="167">
                  <c:v>740</c:v>
                </c:pt>
                <c:pt idx="168">
                  <c:v>740</c:v>
                </c:pt>
                <c:pt idx="169">
                  <c:v>740</c:v>
                </c:pt>
                <c:pt idx="170">
                  <c:v>740</c:v>
                </c:pt>
                <c:pt idx="171">
                  <c:v>740</c:v>
                </c:pt>
                <c:pt idx="172">
                  <c:v>740</c:v>
                </c:pt>
                <c:pt idx="173">
                  <c:v>740</c:v>
                </c:pt>
                <c:pt idx="174">
                  <c:v>740</c:v>
                </c:pt>
                <c:pt idx="175">
                  <c:v>720</c:v>
                </c:pt>
                <c:pt idx="176">
                  <c:v>720</c:v>
                </c:pt>
                <c:pt idx="177">
                  <c:v>720</c:v>
                </c:pt>
                <c:pt idx="178">
                  <c:v>720</c:v>
                </c:pt>
                <c:pt idx="179">
                  <c:v>740</c:v>
                </c:pt>
                <c:pt idx="180">
                  <c:v>760</c:v>
                </c:pt>
                <c:pt idx="181">
                  <c:v>740</c:v>
                </c:pt>
                <c:pt idx="182">
                  <c:v>760</c:v>
                </c:pt>
                <c:pt idx="183">
                  <c:v>780</c:v>
                </c:pt>
                <c:pt idx="184">
                  <c:v>800</c:v>
                </c:pt>
                <c:pt idx="185">
                  <c:v>800</c:v>
                </c:pt>
                <c:pt idx="186">
                  <c:v>780</c:v>
                </c:pt>
                <c:pt idx="187">
                  <c:v>780</c:v>
                </c:pt>
                <c:pt idx="188">
                  <c:v>780</c:v>
                </c:pt>
                <c:pt idx="189">
                  <c:v>780</c:v>
                </c:pt>
                <c:pt idx="190">
                  <c:v>780</c:v>
                </c:pt>
                <c:pt idx="191">
                  <c:v>760</c:v>
                </c:pt>
                <c:pt idx="192">
                  <c:v>740</c:v>
                </c:pt>
                <c:pt idx="193">
                  <c:v>740</c:v>
                </c:pt>
                <c:pt idx="194">
                  <c:v>760</c:v>
                </c:pt>
                <c:pt idx="195">
                  <c:v>780</c:v>
                </c:pt>
                <c:pt idx="196">
                  <c:v>780</c:v>
                </c:pt>
                <c:pt idx="197">
                  <c:v>780</c:v>
                </c:pt>
                <c:pt idx="198">
                  <c:v>780</c:v>
                </c:pt>
                <c:pt idx="199">
                  <c:v>800</c:v>
                </c:pt>
                <c:pt idx="200">
                  <c:v>800</c:v>
                </c:pt>
                <c:pt idx="201">
                  <c:v>800</c:v>
                </c:pt>
                <c:pt idx="202">
                  <c:v>800</c:v>
                </c:pt>
                <c:pt idx="203">
                  <c:v>800</c:v>
                </c:pt>
                <c:pt idx="204">
                  <c:v>800</c:v>
                </c:pt>
                <c:pt idx="205">
                  <c:v>820</c:v>
                </c:pt>
                <c:pt idx="206">
                  <c:v>820</c:v>
                </c:pt>
                <c:pt idx="207">
                  <c:v>840</c:v>
                </c:pt>
                <c:pt idx="208">
                  <c:v>840</c:v>
                </c:pt>
                <c:pt idx="209">
                  <c:v>820</c:v>
                </c:pt>
                <c:pt idx="210">
                  <c:v>820</c:v>
                </c:pt>
                <c:pt idx="211">
                  <c:v>820</c:v>
                </c:pt>
                <c:pt idx="212">
                  <c:v>820</c:v>
                </c:pt>
                <c:pt idx="213">
                  <c:v>820</c:v>
                </c:pt>
                <c:pt idx="214">
                  <c:v>820</c:v>
                </c:pt>
                <c:pt idx="215">
                  <c:v>820</c:v>
                </c:pt>
                <c:pt idx="216">
                  <c:v>820</c:v>
                </c:pt>
                <c:pt idx="217">
                  <c:v>820</c:v>
                </c:pt>
                <c:pt idx="218">
                  <c:v>820</c:v>
                </c:pt>
                <c:pt idx="219">
                  <c:v>820</c:v>
                </c:pt>
                <c:pt idx="220">
                  <c:v>800</c:v>
                </c:pt>
                <c:pt idx="221">
                  <c:v>820</c:v>
                </c:pt>
                <c:pt idx="222">
                  <c:v>840</c:v>
                </c:pt>
                <c:pt idx="223">
                  <c:v>860</c:v>
                </c:pt>
                <c:pt idx="224">
                  <c:v>860</c:v>
                </c:pt>
                <c:pt idx="225">
                  <c:v>840</c:v>
                </c:pt>
                <c:pt idx="226">
                  <c:v>840</c:v>
                </c:pt>
                <c:pt idx="227">
                  <c:v>840</c:v>
                </c:pt>
                <c:pt idx="228">
                  <c:v>840</c:v>
                </c:pt>
                <c:pt idx="229">
                  <c:v>860</c:v>
                </c:pt>
                <c:pt idx="230">
                  <c:v>880</c:v>
                </c:pt>
                <c:pt idx="231">
                  <c:v>860</c:v>
                </c:pt>
                <c:pt idx="232">
                  <c:v>860</c:v>
                </c:pt>
                <c:pt idx="233">
                  <c:v>840</c:v>
                </c:pt>
                <c:pt idx="234">
                  <c:v>840</c:v>
                </c:pt>
                <c:pt idx="235">
                  <c:v>840</c:v>
                </c:pt>
                <c:pt idx="236">
                  <c:v>860</c:v>
                </c:pt>
                <c:pt idx="237">
                  <c:v>840</c:v>
                </c:pt>
                <c:pt idx="238">
                  <c:v>860</c:v>
                </c:pt>
                <c:pt idx="239">
                  <c:v>840</c:v>
                </c:pt>
                <c:pt idx="240">
                  <c:v>820</c:v>
                </c:pt>
                <c:pt idx="241">
                  <c:v>820</c:v>
                </c:pt>
                <c:pt idx="242">
                  <c:v>800</c:v>
                </c:pt>
                <c:pt idx="243">
                  <c:v>800</c:v>
                </c:pt>
                <c:pt idx="244">
                  <c:v>820</c:v>
                </c:pt>
                <c:pt idx="245">
                  <c:v>840</c:v>
                </c:pt>
                <c:pt idx="246">
                  <c:v>860</c:v>
                </c:pt>
                <c:pt idx="247">
                  <c:v>860</c:v>
                </c:pt>
                <c:pt idx="248">
                  <c:v>840</c:v>
                </c:pt>
                <c:pt idx="249">
                  <c:v>820</c:v>
                </c:pt>
                <c:pt idx="250">
                  <c:v>820</c:v>
                </c:pt>
                <c:pt idx="251">
                  <c:v>800</c:v>
                </c:pt>
                <c:pt idx="252">
                  <c:v>820</c:v>
                </c:pt>
                <c:pt idx="253">
                  <c:v>800</c:v>
                </c:pt>
                <c:pt idx="254">
                  <c:v>800</c:v>
                </c:pt>
                <c:pt idx="255">
                  <c:v>800</c:v>
                </c:pt>
                <c:pt idx="256">
                  <c:v>800</c:v>
                </c:pt>
                <c:pt idx="257">
                  <c:v>820</c:v>
                </c:pt>
                <c:pt idx="258">
                  <c:v>820</c:v>
                </c:pt>
                <c:pt idx="259">
                  <c:v>840</c:v>
                </c:pt>
                <c:pt idx="260">
                  <c:v>820</c:v>
                </c:pt>
                <c:pt idx="261">
                  <c:v>800</c:v>
                </c:pt>
                <c:pt idx="262">
                  <c:v>780</c:v>
                </c:pt>
                <c:pt idx="263">
                  <c:v>760</c:v>
                </c:pt>
                <c:pt idx="264">
                  <c:v>780</c:v>
                </c:pt>
                <c:pt idx="265">
                  <c:v>800</c:v>
                </c:pt>
                <c:pt idx="266">
                  <c:v>800</c:v>
                </c:pt>
                <c:pt idx="267">
                  <c:v>820</c:v>
                </c:pt>
                <c:pt idx="268">
                  <c:v>820</c:v>
                </c:pt>
                <c:pt idx="269">
                  <c:v>840</c:v>
                </c:pt>
                <c:pt idx="270">
                  <c:v>820</c:v>
                </c:pt>
                <c:pt idx="271">
                  <c:v>840</c:v>
                </c:pt>
                <c:pt idx="272">
                  <c:v>860</c:v>
                </c:pt>
                <c:pt idx="273">
                  <c:v>860</c:v>
                </c:pt>
                <c:pt idx="274">
                  <c:v>880</c:v>
                </c:pt>
                <c:pt idx="275">
                  <c:v>860</c:v>
                </c:pt>
                <c:pt idx="276">
                  <c:v>880</c:v>
                </c:pt>
                <c:pt idx="277">
                  <c:v>880</c:v>
                </c:pt>
                <c:pt idx="278">
                  <c:v>880</c:v>
                </c:pt>
                <c:pt idx="279">
                  <c:v>880</c:v>
                </c:pt>
                <c:pt idx="280">
                  <c:v>880</c:v>
                </c:pt>
                <c:pt idx="281">
                  <c:v>880</c:v>
                </c:pt>
                <c:pt idx="282">
                  <c:v>880</c:v>
                </c:pt>
                <c:pt idx="283">
                  <c:v>860</c:v>
                </c:pt>
                <c:pt idx="284">
                  <c:v>860</c:v>
                </c:pt>
                <c:pt idx="285">
                  <c:v>860</c:v>
                </c:pt>
                <c:pt idx="286">
                  <c:v>840</c:v>
                </c:pt>
                <c:pt idx="287">
                  <c:v>840</c:v>
                </c:pt>
                <c:pt idx="288">
                  <c:v>860</c:v>
                </c:pt>
                <c:pt idx="289">
                  <c:v>840</c:v>
                </c:pt>
                <c:pt idx="290">
                  <c:v>860</c:v>
                </c:pt>
                <c:pt idx="291">
                  <c:v>860</c:v>
                </c:pt>
                <c:pt idx="292">
                  <c:v>880</c:v>
                </c:pt>
                <c:pt idx="293">
                  <c:v>880</c:v>
                </c:pt>
                <c:pt idx="294">
                  <c:v>900</c:v>
                </c:pt>
                <c:pt idx="295">
                  <c:v>900</c:v>
                </c:pt>
                <c:pt idx="296">
                  <c:v>880</c:v>
                </c:pt>
                <c:pt idx="297">
                  <c:v>880</c:v>
                </c:pt>
                <c:pt idx="298">
                  <c:v>900</c:v>
                </c:pt>
                <c:pt idx="299">
                  <c:v>900</c:v>
                </c:pt>
                <c:pt idx="300">
                  <c:v>920</c:v>
                </c:pt>
                <c:pt idx="301">
                  <c:v>900</c:v>
                </c:pt>
                <c:pt idx="302">
                  <c:v>900</c:v>
                </c:pt>
                <c:pt idx="303">
                  <c:v>900</c:v>
                </c:pt>
                <c:pt idx="304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F-4C5D-9A22-5E88192F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997136"/>
        <c:axId val="412997464"/>
      </c:lineChart>
      <c:catAx>
        <c:axId val="412997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97464"/>
        <c:crosses val="autoZero"/>
        <c:auto val="1"/>
        <c:lblAlgn val="ctr"/>
        <c:lblOffset val="100"/>
        <c:noMultiLvlLbl val="0"/>
      </c:catAx>
      <c:valAx>
        <c:axId val="41299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;[Red]\-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9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8727034120735"/>
          <c:y val="0.13004629629629633"/>
          <c:w val="0.865571741032371"/>
          <c:h val="0.819027777777777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'Dale Level Managed Trading'!$AF$4:$AF$302</c:f>
              <c:numCache>
                <c:formatCode>#,##0.0_ ;[Red]\-#,##0.0\ </c:formatCode>
                <c:ptCount val="299"/>
                <c:pt idx="0">
                  <c:v>0</c:v>
                </c:pt>
                <c:pt idx="1">
                  <c:v>14.5</c:v>
                </c:pt>
                <c:pt idx="2">
                  <c:v>6.6</c:v>
                </c:pt>
                <c:pt idx="3">
                  <c:v>-13.6</c:v>
                </c:pt>
                <c:pt idx="4">
                  <c:v>-16.3</c:v>
                </c:pt>
                <c:pt idx="5">
                  <c:v>-18.7</c:v>
                </c:pt>
                <c:pt idx="6">
                  <c:v>-4.1999999999999993</c:v>
                </c:pt>
                <c:pt idx="7">
                  <c:v>10.3</c:v>
                </c:pt>
                <c:pt idx="8">
                  <c:v>10.3</c:v>
                </c:pt>
                <c:pt idx="9">
                  <c:v>24.8</c:v>
                </c:pt>
                <c:pt idx="10">
                  <c:v>24.8</c:v>
                </c:pt>
                <c:pt idx="11">
                  <c:v>24.8</c:v>
                </c:pt>
                <c:pt idx="12">
                  <c:v>39.299999999999997</c:v>
                </c:pt>
                <c:pt idx="13">
                  <c:v>53.8</c:v>
                </c:pt>
                <c:pt idx="14">
                  <c:v>57.449999999999996</c:v>
                </c:pt>
                <c:pt idx="15">
                  <c:v>71.949999999999989</c:v>
                </c:pt>
                <c:pt idx="16">
                  <c:v>86.449999999999989</c:v>
                </c:pt>
                <c:pt idx="17">
                  <c:v>86.449999999999989</c:v>
                </c:pt>
                <c:pt idx="18">
                  <c:v>86.449999999999989</c:v>
                </c:pt>
                <c:pt idx="19">
                  <c:v>72.449999999999989</c:v>
                </c:pt>
                <c:pt idx="20">
                  <c:v>66.049999999999983</c:v>
                </c:pt>
                <c:pt idx="21">
                  <c:v>66.049999999999983</c:v>
                </c:pt>
                <c:pt idx="22">
                  <c:v>62.749999999999986</c:v>
                </c:pt>
                <c:pt idx="23">
                  <c:v>62.749999999999986</c:v>
                </c:pt>
                <c:pt idx="24">
                  <c:v>62.749999999999986</c:v>
                </c:pt>
                <c:pt idx="25">
                  <c:v>77.249999999999986</c:v>
                </c:pt>
                <c:pt idx="26">
                  <c:v>91.749999999999986</c:v>
                </c:pt>
                <c:pt idx="27">
                  <c:v>91.749999999999986</c:v>
                </c:pt>
                <c:pt idx="28">
                  <c:v>91.749999999999986</c:v>
                </c:pt>
                <c:pt idx="29">
                  <c:v>91.749999999999986</c:v>
                </c:pt>
                <c:pt idx="30">
                  <c:v>82.84999999999998</c:v>
                </c:pt>
                <c:pt idx="31">
                  <c:v>82.84999999999998</c:v>
                </c:pt>
                <c:pt idx="32">
                  <c:v>97.34999999999998</c:v>
                </c:pt>
                <c:pt idx="33">
                  <c:v>97.34999999999998</c:v>
                </c:pt>
                <c:pt idx="34">
                  <c:v>91.249999999999986</c:v>
                </c:pt>
                <c:pt idx="35">
                  <c:v>91.249999999999986</c:v>
                </c:pt>
                <c:pt idx="36">
                  <c:v>87.249999999999986</c:v>
                </c:pt>
                <c:pt idx="37">
                  <c:v>87.249999999999986</c:v>
                </c:pt>
                <c:pt idx="38">
                  <c:v>87.249999999999986</c:v>
                </c:pt>
                <c:pt idx="39">
                  <c:v>69.849999999999994</c:v>
                </c:pt>
                <c:pt idx="40">
                  <c:v>64.349999999999994</c:v>
                </c:pt>
                <c:pt idx="41">
                  <c:v>64.349999999999994</c:v>
                </c:pt>
                <c:pt idx="42">
                  <c:v>64.349999999999994</c:v>
                </c:pt>
                <c:pt idx="43">
                  <c:v>78.849999999999994</c:v>
                </c:pt>
                <c:pt idx="44">
                  <c:v>65.75</c:v>
                </c:pt>
                <c:pt idx="45">
                  <c:v>65.75</c:v>
                </c:pt>
                <c:pt idx="46">
                  <c:v>65.75</c:v>
                </c:pt>
                <c:pt idx="47">
                  <c:v>65.75</c:v>
                </c:pt>
                <c:pt idx="48">
                  <c:v>65.75</c:v>
                </c:pt>
                <c:pt idx="49">
                  <c:v>65.75</c:v>
                </c:pt>
                <c:pt idx="50">
                  <c:v>65.75</c:v>
                </c:pt>
                <c:pt idx="51">
                  <c:v>80.25</c:v>
                </c:pt>
                <c:pt idx="52">
                  <c:v>77.349999999999994</c:v>
                </c:pt>
                <c:pt idx="53">
                  <c:v>77.349999999999994</c:v>
                </c:pt>
                <c:pt idx="54">
                  <c:v>80</c:v>
                </c:pt>
                <c:pt idx="55">
                  <c:v>94.5</c:v>
                </c:pt>
                <c:pt idx="56">
                  <c:v>94.5</c:v>
                </c:pt>
                <c:pt idx="57">
                  <c:v>94.5</c:v>
                </c:pt>
                <c:pt idx="58">
                  <c:v>109</c:v>
                </c:pt>
                <c:pt idx="59">
                  <c:v>105.9</c:v>
                </c:pt>
                <c:pt idx="60">
                  <c:v>120.4</c:v>
                </c:pt>
                <c:pt idx="61">
                  <c:v>134.9</c:v>
                </c:pt>
                <c:pt idx="62">
                  <c:v>114.4</c:v>
                </c:pt>
                <c:pt idx="63">
                  <c:v>114.4</c:v>
                </c:pt>
                <c:pt idx="64">
                  <c:v>114.4</c:v>
                </c:pt>
                <c:pt idx="65">
                  <c:v>109.60000000000001</c:v>
                </c:pt>
                <c:pt idx="66">
                  <c:v>124.10000000000001</c:v>
                </c:pt>
                <c:pt idx="67">
                  <c:v>124.10000000000001</c:v>
                </c:pt>
                <c:pt idx="68">
                  <c:v>124.10000000000001</c:v>
                </c:pt>
                <c:pt idx="69">
                  <c:v>138.60000000000002</c:v>
                </c:pt>
                <c:pt idx="70">
                  <c:v>138.60000000000002</c:v>
                </c:pt>
                <c:pt idx="71">
                  <c:v>136.00000000000003</c:v>
                </c:pt>
                <c:pt idx="72">
                  <c:v>136.00000000000003</c:v>
                </c:pt>
                <c:pt idx="73">
                  <c:v>137.45000000000002</c:v>
                </c:pt>
                <c:pt idx="74">
                  <c:v>151.95000000000002</c:v>
                </c:pt>
                <c:pt idx="75">
                  <c:v>148.05000000000001</c:v>
                </c:pt>
                <c:pt idx="76">
                  <c:v>148.05000000000001</c:v>
                </c:pt>
                <c:pt idx="77">
                  <c:v>148.05000000000001</c:v>
                </c:pt>
                <c:pt idx="78">
                  <c:v>162.55000000000001</c:v>
                </c:pt>
                <c:pt idx="79">
                  <c:v>162.55000000000001</c:v>
                </c:pt>
                <c:pt idx="80">
                  <c:v>162.55000000000001</c:v>
                </c:pt>
                <c:pt idx="81">
                  <c:v>162.55000000000001</c:v>
                </c:pt>
                <c:pt idx="82">
                  <c:v>177.05</c:v>
                </c:pt>
                <c:pt idx="83">
                  <c:v>177.05</c:v>
                </c:pt>
                <c:pt idx="84">
                  <c:v>191.55</c:v>
                </c:pt>
                <c:pt idx="85">
                  <c:v>191.55</c:v>
                </c:pt>
                <c:pt idx="86">
                  <c:v>206.05</c:v>
                </c:pt>
                <c:pt idx="87">
                  <c:v>206.05</c:v>
                </c:pt>
                <c:pt idx="88">
                  <c:v>220.55</c:v>
                </c:pt>
                <c:pt idx="89">
                  <c:v>220.55</c:v>
                </c:pt>
                <c:pt idx="90">
                  <c:v>220.55</c:v>
                </c:pt>
                <c:pt idx="91">
                  <c:v>213.85000000000002</c:v>
                </c:pt>
                <c:pt idx="92">
                  <c:v>207.85000000000002</c:v>
                </c:pt>
                <c:pt idx="93">
                  <c:v>222.35000000000002</c:v>
                </c:pt>
                <c:pt idx="94">
                  <c:v>217.95000000000002</c:v>
                </c:pt>
                <c:pt idx="95">
                  <c:v>217.95000000000002</c:v>
                </c:pt>
                <c:pt idx="96">
                  <c:v>217.95000000000002</c:v>
                </c:pt>
                <c:pt idx="97">
                  <c:v>210.45000000000002</c:v>
                </c:pt>
                <c:pt idx="98">
                  <c:v>210.45000000000002</c:v>
                </c:pt>
                <c:pt idx="99">
                  <c:v>210.45000000000002</c:v>
                </c:pt>
                <c:pt idx="100">
                  <c:v>214.20000000000002</c:v>
                </c:pt>
                <c:pt idx="101">
                  <c:v>228.70000000000002</c:v>
                </c:pt>
                <c:pt idx="102">
                  <c:v>228.20000000000002</c:v>
                </c:pt>
                <c:pt idx="103">
                  <c:v>224.10000000000002</c:v>
                </c:pt>
                <c:pt idx="104">
                  <c:v>224.10000000000002</c:v>
                </c:pt>
                <c:pt idx="105">
                  <c:v>224.10000000000002</c:v>
                </c:pt>
                <c:pt idx="106">
                  <c:v>238.60000000000002</c:v>
                </c:pt>
                <c:pt idx="107">
                  <c:v>237.20000000000002</c:v>
                </c:pt>
                <c:pt idx="108">
                  <c:v>251.70000000000002</c:v>
                </c:pt>
                <c:pt idx="109">
                  <c:v>266.20000000000005</c:v>
                </c:pt>
                <c:pt idx="110">
                  <c:v>267.55000000000007</c:v>
                </c:pt>
                <c:pt idx="111">
                  <c:v>259.55000000000007</c:v>
                </c:pt>
                <c:pt idx="112">
                  <c:v>259.55000000000007</c:v>
                </c:pt>
                <c:pt idx="113">
                  <c:v>259.55000000000007</c:v>
                </c:pt>
                <c:pt idx="114">
                  <c:v>274.05000000000007</c:v>
                </c:pt>
                <c:pt idx="115">
                  <c:v>288.55000000000007</c:v>
                </c:pt>
                <c:pt idx="116">
                  <c:v>303.05000000000007</c:v>
                </c:pt>
                <c:pt idx="117">
                  <c:v>305.25000000000006</c:v>
                </c:pt>
                <c:pt idx="118">
                  <c:v>319.75000000000006</c:v>
                </c:pt>
                <c:pt idx="119">
                  <c:v>319.75000000000006</c:v>
                </c:pt>
                <c:pt idx="120">
                  <c:v>318.05000000000007</c:v>
                </c:pt>
                <c:pt idx="121">
                  <c:v>297.85000000000008</c:v>
                </c:pt>
                <c:pt idx="122">
                  <c:v>297.85000000000008</c:v>
                </c:pt>
                <c:pt idx="123">
                  <c:v>297.85000000000008</c:v>
                </c:pt>
                <c:pt idx="124">
                  <c:v>295.75000000000006</c:v>
                </c:pt>
                <c:pt idx="125">
                  <c:v>310.25000000000006</c:v>
                </c:pt>
                <c:pt idx="126">
                  <c:v>305.35000000000008</c:v>
                </c:pt>
                <c:pt idx="127">
                  <c:v>319.85000000000008</c:v>
                </c:pt>
                <c:pt idx="128">
                  <c:v>323.60000000000008</c:v>
                </c:pt>
                <c:pt idx="129">
                  <c:v>323.60000000000008</c:v>
                </c:pt>
                <c:pt idx="130">
                  <c:v>327.60000000000008</c:v>
                </c:pt>
                <c:pt idx="131">
                  <c:v>327.60000000000008</c:v>
                </c:pt>
                <c:pt idx="132">
                  <c:v>342.10000000000008</c:v>
                </c:pt>
                <c:pt idx="133">
                  <c:v>356.60000000000008</c:v>
                </c:pt>
                <c:pt idx="134">
                  <c:v>371.10000000000008</c:v>
                </c:pt>
                <c:pt idx="135">
                  <c:v>371.10000000000008</c:v>
                </c:pt>
                <c:pt idx="136">
                  <c:v>369.80000000000007</c:v>
                </c:pt>
                <c:pt idx="137">
                  <c:v>384.30000000000007</c:v>
                </c:pt>
                <c:pt idx="138">
                  <c:v>372.30000000000007</c:v>
                </c:pt>
                <c:pt idx="139">
                  <c:v>372.30000000000007</c:v>
                </c:pt>
                <c:pt idx="140">
                  <c:v>372.30000000000007</c:v>
                </c:pt>
                <c:pt idx="141">
                  <c:v>386.80000000000007</c:v>
                </c:pt>
                <c:pt idx="142">
                  <c:v>401.30000000000007</c:v>
                </c:pt>
                <c:pt idx="143">
                  <c:v>397.50000000000006</c:v>
                </c:pt>
                <c:pt idx="144">
                  <c:v>397.50000000000006</c:v>
                </c:pt>
                <c:pt idx="145">
                  <c:v>397.50000000000006</c:v>
                </c:pt>
                <c:pt idx="146">
                  <c:v>397.50000000000006</c:v>
                </c:pt>
                <c:pt idx="147">
                  <c:v>397.50000000000006</c:v>
                </c:pt>
                <c:pt idx="148">
                  <c:v>397.50000000000006</c:v>
                </c:pt>
                <c:pt idx="149">
                  <c:v>412.00000000000006</c:v>
                </c:pt>
                <c:pt idx="150">
                  <c:v>412.00000000000006</c:v>
                </c:pt>
                <c:pt idx="151">
                  <c:v>412.00000000000006</c:v>
                </c:pt>
                <c:pt idx="152">
                  <c:v>412.00000000000006</c:v>
                </c:pt>
                <c:pt idx="153">
                  <c:v>412.00000000000006</c:v>
                </c:pt>
                <c:pt idx="154">
                  <c:v>426.50000000000006</c:v>
                </c:pt>
                <c:pt idx="155">
                  <c:v>426.50000000000006</c:v>
                </c:pt>
                <c:pt idx="156">
                  <c:v>441.00000000000006</c:v>
                </c:pt>
                <c:pt idx="157">
                  <c:v>455.50000000000006</c:v>
                </c:pt>
                <c:pt idx="158">
                  <c:v>455.50000000000006</c:v>
                </c:pt>
                <c:pt idx="159">
                  <c:v>470.00000000000006</c:v>
                </c:pt>
                <c:pt idx="160">
                  <c:v>470.00000000000006</c:v>
                </c:pt>
                <c:pt idx="161">
                  <c:v>484.50000000000006</c:v>
                </c:pt>
                <c:pt idx="162">
                  <c:v>484.50000000000006</c:v>
                </c:pt>
                <c:pt idx="163">
                  <c:v>484.50000000000006</c:v>
                </c:pt>
                <c:pt idx="164">
                  <c:v>499.00000000000006</c:v>
                </c:pt>
                <c:pt idx="165">
                  <c:v>501.85000000000008</c:v>
                </c:pt>
                <c:pt idx="166">
                  <c:v>501.85000000000008</c:v>
                </c:pt>
                <c:pt idx="167">
                  <c:v>501.85000000000008</c:v>
                </c:pt>
                <c:pt idx="168">
                  <c:v>501.85000000000008</c:v>
                </c:pt>
                <c:pt idx="169">
                  <c:v>501.85000000000008</c:v>
                </c:pt>
                <c:pt idx="170">
                  <c:v>501.85000000000008</c:v>
                </c:pt>
                <c:pt idx="171">
                  <c:v>501.85000000000008</c:v>
                </c:pt>
                <c:pt idx="172">
                  <c:v>501.85000000000008</c:v>
                </c:pt>
                <c:pt idx="173">
                  <c:v>501.85000000000008</c:v>
                </c:pt>
                <c:pt idx="174">
                  <c:v>501.85000000000008</c:v>
                </c:pt>
                <c:pt idx="175">
                  <c:v>505.10000000000008</c:v>
                </c:pt>
                <c:pt idx="176">
                  <c:v>505.10000000000008</c:v>
                </c:pt>
                <c:pt idx="177">
                  <c:v>505.10000000000008</c:v>
                </c:pt>
                <c:pt idx="178">
                  <c:v>505.10000000000008</c:v>
                </c:pt>
                <c:pt idx="179">
                  <c:v>519.60000000000014</c:v>
                </c:pt>
                <c:pt idx="180">
                  <c:v>534.10000000000014</c:v>
                </c:pt>
                <c:pt idx="181">
                  <c:v>531.80000000000018</c:v>
                </c:pt>
                <c:pt idx="182">
                  <c:v>546.30000000000018</c:v>
                </c:pt>
                <c:pt idx="183">
                  <c:v>540.00000000000023</c:v>
                </c:pt>
                <c:pt idx="184">
                  <c:v>535.50000000000023</c:v>
                </c:pt>
                <c:pt idx="185">
                  <c:v>535.50000000000023</c:v>
                </c:pt>
                <c:pt idx="186">
                  <c:v>531.10000000000025</c:v>
                </c:pt>
                <c:pt idx="187">
                  <c:v>531.10000000000025</c:v>
                </c:pt>
                <c:pt idx="188">
                  <c:v>531.10000000000025</c:v>
                </c:pt>
                <c:pt idx="189">
                  <c:v>531.10000000000025</c:v>
                </c:pt>
                <c:pt idx="190">
                  <c:v>531.10000000000025</c:v>
                </c:pt>
                <c:pt idx="191">
                  <c:v>530.6500000000002</c:v>
                </c:pt>
                <c:pt idx="192">
                  <c:v>519.1500000000002</c:v>
                </c:pt>
                <c:pt idx="193">
                  <c:v>519.1500000000002</c:v>
                </c:pt>
                <c:pt idx="194">
                  <c:v>522.60000000000025</c:v>
                </c:pt>
                <c:pt idx="195">
                  <c:v>537.10000000000025</c:v>
                </c:pt>
                <c:pt idx="196">
                  <c:v>537.10000000000025</c:v>
                </c:pt>
                <c:pt idx="197">
                  <c:v>551.60000000000025</c:v>
                </c:pt>
                <c:pt idx="198">
                  <c:v>551.60000000000025</c:v>
                </c:pt>
                <c:pt idx="199">
                  <c:v>566.10000000000025</c:v>
                </c:pt>
                <c:pt idx="200">
                  <c:v>566.10000000000025</c:v>
                </c:pt>
                <c:pt idx="201">
                  <c:v>566.10000000000025</c:v>
                </c:pt>
                <c:pt idx="202">
                  <c:v>566.10000000000025</c:v>
                </c:pt>
                <c:pt idx="203">
                  <c:v>566.10000000000025</c:v>
                </c:pt>
                <c:pt idx="204">
                  <c:v>566.10000000000025</c:v>
                </c:pt>
                <c:pt idx="205">
                  <c:v>562.50000000000023</c:v>
                </c:pt>
                <c:pt idx="206">
                  <c:v>562.50000000000023</c:v>
                </c:pt>
                <c:pt idx="207">
                  <c:v>553.50000000000023</c:v>
                </c:pt>
                <c:pt idx="208">
                  <c:v>553.50000000000023</c:v>
                </c:pt>
                <c:pt idx="209">
                  <c:v>554.6500000000002</c:v>
                </c:pt>
                <c:pt idx="210">
                  <c:v>554.6500000000002</c:v>
                </c:pt>
                <c:pt idx="211">
                  <c:v>554.6500000000002</c:v>
                </c:pt>
                <c:pt idx="212">
                  <c:v>554.6500000000002</c:v>
                </c:pt>
                <c:pt idx="213">
                  <c:v>554.6500000000002</c:v>
                </c:pt>
                <c:pt idx="214">
                  <c:v>554.6500000000002</c:v>
                </c:pt>
                <c:pt idx="215">
                  <c:v>554.6500000000002</c:v>
                </c:pt>
                <c:pt idx="216">
                  <c:v>554.6500000000002</c:v>
                </c:pt>
                <c:pt idx="217">
                  <c:v>554.6500000000002</c:v>
                </c:pt>
                <c:pt idx="218">
                  <c:v>554.6500000000002</c:v>
                </c:pt>
                <c:pt idx="219">
                  <c:v>554.6500000000002</c:v>
                </c:pt>
                <c:pt idx="220">
                  <c:v>534.1500000000002</c:v>
                </c:pt>
                <c:pt idx="221">
                  <c:v>538.35000000000025</c:v>
                </c:pt>
                <c:pt idx="222">
                  <c:v>540.6500000000002</c:v>
                </c:pt>
                <c:pt idx="223">
                  <c:v>555.1500000000002</c:v>
                </c:pt>
                <c:pt idx="224">
                  <c:v>569.6500000000002</c:v>
                </c:pt>
                <c:pt idx="225">
                  <c:v>549.1500000000002</c:v>
                </c:pt>
                <c:pt idx="226">
                  <c:v>549.1500000000002</c:v>
                </c:pt>
                <c:pt idx="227">
                  <c:v>549.1500000000002</c:v>
                </c:pt>
                <c:pt idx="228">
                  <c:v>549.1500000000002</c:v>
                </c:pt>
                <c:pt idx="229">
                  <c:v>553.25000000000023</c:v>
                </c:pt>
                <c:pt idx="230">
                  <c:v>567.75000000000023</c:v>
                </c:pt>
                <c:pt idx="231">
                  <c:v>547.25000000000023</c:v>
                </c:pt>
                <c:pt idx="232">
                  <c:v>547.25000000000023</c:v>
                </c:pt>
                <c:pt idx="233">
                  <c:v>550.60000000000025</c:v>
                </c:pt>
                <c:pt idx="234">
                  <c:v>550.60000000000025</c:v>
                </c:pt>
                <c:pt idx="235">
                  <c:v>550.60000000000025</c:v>
                </c:pt>
                <c:pt idx="236">
                  <c:v>552.85000000000025</c:v>
                </c:pt>
                <c:pt idx="237">
                  <c:v>552.00000000000023</c:v>
                </c:pt>
                <c:pt idx="238">
                  <c:v>566.50000000000023</c:v>
                </c:pt>
                <c:pt idx="239">
                  <c:v>561.70000000000027</c:v>
                </c:pt>
                <c:pt idx="240">
                  <c:v>541.20000000000027</c:v>
                </c:pt>
                <c:pt idx="241">
                  <c:v>541.20000000000027</c:v>
                </c:pt>
                <c:pt idx="242">
                  <c:v>544.50000000000023</c:v>
                </c:pt>
                <c:pt idx="243">
                  <c:v>544.50000000000023</c:v>
                </c:pt>
                <c:pt idx="244">
                  <c:v>559.00000000000023</c:v>
                </c:pt>
                <c:pt idx="245">
                  <c:v>573.50000000000023</c:v>
                </c:pt>
                <c:pt idx="246">
                  <c:v>588.00000000000023</c:v>
                </c:pt>
                <c:pt idx="247">
                  <c:v>588.00000000000023</c:v>
                </c:pt>
                <c:pt idx="248">
                  <c:v>581.80000000000018</c:v>
                </c:pt>
                <c:pt idx="249">
                  <c:v>583.45000000000016</c:v>
                </c:pt>
                <c:pt idx="250">
                  <c:v>583.45000000000016</c:v>
                </c:pt>
                <c:pt idx="251">
                  <c:v>574.35000000000014</c:v>
                </c:pt>
                <c:pt idx="252">
                  <c:v>588.85000000000014</c:v>
                </c:pt>
                <c:pt idx="253">
                  <c:v>579.55000000000018</c:v>
                </c:pt>
                <c:pt idx="254">
                  <c:v>579.55000000000018</c:v>
                </c:pt>
                <c:pt idx="255">
                  <c:v>579.55000000000018</c:v>
                </c:pt>
                <c:pt idx="256">
                  <c:v>579.55000000000018</c:v>
                </c:pt>
                <c:pt idx="257">
                  <c:v>594.05000000000018</c:v>
                </c:pt>
                <c:pt idx="258">
                  <c:v>594.05000000000018</c:v>
                </c:pt>
                <c:pt idx="259">
                  <c:v>588.6500000000002</c:v>
                </c:pt>
                <c:pt idx="260">
                  <c:v>568.1500000000002</c:v>
                </c:pt>
                <c:pt idx="261">
                  <c:v>569.75000000000023</c:v>
                </c:pt>
                <c:pt idx="262">
                  <c:v>558.35000000000025</c:v>
                </c:pt>
                <c:pt idx="263">
                  <c:v>553.6500000000002</c:v>
                </c:pt>
                <c:pt idx="264">
                  <c:v>539.45000000000016</c:v>
                </c:pt>
                <c:pt idx="265">
                  <c:v>553.95000000000016</c:v>
                </c:pt>
                <c:pt idx="266">
                  <c:v>553.95000000000016</c:v>
                </c:pt>
                <c:pt idx="267">
                  <c:v>548.45000000000016</c:v>
                </c:pt>
                <c:pt idx="268">
                  <c:v>548.45000000000016</c:v>
                </c:pt>
                <c:pt idx="269">
                  <c:v>562.95000000000016</c:v>
                </c:pt>
                <c:pt idx="270">
                  <c:v>542.45000000000016</c:v>
                </c:pt>
                <c:pt idx="271">
                  <c:v>545.60000000000014</c:v>
                </c:pt>
                <c:pt idx="272">
                  <c:v>543.50000000000011</c:v>
                </c:pt>
                <c:pt idx="273">
                  <c:v>543.50000000000011</c:v>
                </c:pt>
                <c:pt idx="274">
                  <c:v>540.10000000000014</c:v>
                </c:pt>
                <c:pt idx="275">
                  <c:v>554.60000000000014</c:v>
                </c:pt>
                <c:pt idx="276">
                  <c:v>554.60000000000014</c:v>
                </c:pt>
                <c:pt idx="277">
                  <c:v>554.60000000000014</c:v>
                </c:pt>
                <c:pt idx="278">
                  <c:v>554.60000000000014</c:v>
                </c:pt>
                <c:pt idx="279">
                  <c:v>554.60000000000014</c:v>
                </c:pt>
                <c:pt idx="280">
                  <c:v>554.60000000000014</c:v>
                </c:pt>
                <c:pt idx="281">
                  <c:v>569.10000000000014</c:v>
                </c:pt>
                <c:pt idx="282">
                  <c:v>569.10000000000014</c:v>
                </c:pt>
                <c:pt idx="283">
                  <c:v>572.05000000000018</c:v>
                </c:pt>
                <c:pt idx="284">
                  <c:v>572.05000000000018</c:v>
                </c:pt>
                <c:pt idx="285">
                  <c:v>572.05000000000018</c:v>
                </c:pt>
                <c:pt idx="286">
                  <c:v>574.50000000000023</c:v>
                </c:pt>
                <c:pt idx="287">
                  <c:v>574.50000000000023</c:v>
                </c:pt>
                <c:pt idx="288">
                  <c:v>571.70000000000027</c:v>
                </c:pt>
                <c:pt idx="289">
                  <c:v>565.8000000000003</c:v>
                </c:pt>
                <c:pt idx="290">
                  <c:v>580.3000000000003</c:v>
                </c:pt>
                <c:pt idx="291">
                  <c:v>594.8000000000003</c:v>
                </c:pt>
                <c:pt idx="292">
                  <c:v>591.3000000000003</c:v>
                </c:pt>
                <c:pt idx="293">
                  <c:v>595.40000000000032</c:v>
                </c:pt>
                <c:pt idx="294">
                  <c:v>588.90000000000032</c:v>
                </c:pt>
                <c:pt idx="295">
                  <c:v>588.90000000000032</c:v>
                </c:pt>
                <c:pt idx="296">
                  <c:v>581.20000000000027</c:v>
                </c:pt>
                <c:pt idx="297">
                  <c:v>581.20000000000027</c:v>
                </c:pt>
                <c:pt idx="298">
                  <c:v>595.70000000000027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4-4FB3-A104-6E7F8AA9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844232"/>
        <c:axId val="348844560"/>
      </c:lineChart>
      <c:catAx>
        <c:axId val="348844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844560"/>
        <c:crosses val="autoZero"/>
        <c:auto val="1"/>
        <c:lblAlgn val="ctr"/>
        <c:lblOffset val="100"/>
        <c:noMultiLvlLbl val="0"/>
      </c:catAx>
      <c:valAx>
        <c:axId val="34884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84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'Dale Level Managed Trading'!$AK$4:$AK$306</c:f>
              <c:numCache>
                <c:formatCode>#,##0.0_ ;[Red]\-#,##0.0\ </c:formatCode>
                <c:ptCount val="303"/>
                <c:pt idx="0">
                  <c:v>5000</c:v>
                </c:pt>
                <c:pt idx="1">
                  <c:v>5348</c:v>
                </c:pt>
                <c:pt idx="2">
                  <c:v>5158.3999999999996</c:v>
                </c:pt>
                <c:pt idx="3">
                  <c:v>4673.5999999999995</c:v>
                </c:pt>
                <c:pt idx="4">
                  <c:v>4608.7999999999993</c:v>
                </c:pt>
                <c:pt idx="5">
                  <c:v>4555.9999999999991</c:v>
                </c:pt>
                <c:pt idx="6">
                  <c:v>4874.9999999999991</c:v>
                </c:pt>
                <c:pt idx="7">
                  <c:v>5208.4999999999991</c:v>
                </c:pt>
                <c:pt idx="8">
                  <c:v>5208.4999999999991</c:v>
                </c:pt>
                <c:pt idx="9">
                  <c:v>5541.9999999999991</c:v>
                </c:pt>
                <c:pt idx="10">
                  <c:v>5541.9999999999991</c:v>
                </c:pt>
                <c:pt idx="11">
                  <c:v>5541.9999999999991</c:v>
                </c:pt>
                <c:pt idx="12">
                  <c:v>5875.4999999999991</c:v>
                </c:pt>
                <c:pt idx="13">
                  <c:v>6208.9999999999991</c:v>
                </c:pt>
                <c:pt idx="14">
                  <c:v>6318.4999999999991</c:v>
                </c:pt>
                <c:pt idx="15">
                  <c:v>6753.4999999999991</c:v>
                </c:pt>
                <c:pt idx="16">
                  <c:v>7188.4999999999991</c:v>
                </c:pt>
                <c:pt idx="17">
                  <c:v>7188.4999999999991</c:v>
                </c:pt>
                <c:pt idx="18">
                  <c:v>7188.4999999999991</c:v>
                </c:pt>
                <c:pt idx="19">
                  <c:v>6698.4999999999991</c:v>
                </c:pt>
                <c:pt idx="20">
                  <c:v>6474.4999999999991</c:v>
                </c:pt>
                <c:pt idx="21">
                  <c:v>6474.4999999999991</c:v>
                </c:pt>
                <c:pt idx="22">
                  <c:v>6358.9999999999991</c:v>
                </c:pt>
                <c:pt idx="23">
                  <c:v>6358.9999999999991</c:v>
                </c:pt>
                <c:pt idx="24">
                  <c:v>6358.9999999999991</c:v>
                </c:pt>
                <c:pt idx="25">
                  <c:v>6808.4999999999991</c:v>
                </c:pt>
                <c:pt idx="26">
                  <c:v>7257.9999999999991</c:v>
                </c:pt>
                <c:pt idx="27">
                  <c:v>7257.9999999999991</c:v>
                </c:pt>
                <c:pt idx="28">
                  <c:v>7257.9999999999991</c:v>
                </c:pt>
                <c:pt idx="29">
                  <c:v>7257.9999999999991</c:v>
                </c:pt>
                <c:pt idx="30">
                  <c:v>6946.4999999999991</c:v>
                </c:pt>
                <c:pt idx="31">
                  <c:v>6946.4999999999991</c:v>
                </c:pt>
                <c:pt idx="32">
                  <c:v>7453.9999999999991</c:v>
                </c:pt>
                <c:pt idx="33">
                  <c:v>7453.9999999999991</c:v>
                </c:pt>
                <c:pt idx="34">
                  <c:v>7234.3999999999987</c:v>
                </c:pt>
                <c:pt idx="35">
                  <c:v>7234.3999999999987</c:v>
                </c:pt>
                <c:pt idx="36">
                  <c:v>7090.3999999999987</c:v>
                </c:pt>
                <c:pt idx="37">
                  <c:v>7090.3999999999987</c:v>
                </c:pt>
                <c:pt idx="38">
                  <c:v>7090.3999999999987</c:v>
                </c:pt>
                <c:pt idx="39">
                  <c:v>6498.7999999999993</c:v>
                </c:pt>
                <c:pt idx="40">
                  <c:v>6311.7999999999993</c:v>
                </c:pt>
                <c:pt idx="41">
                  <c:v>6311.7999999999993</c:v>
                </c:pt>
                <c:pt idx="42">
                  <c:v>6311.7999999999993</c:v>
                </c:pt>
                <c:pt idx="43">
                  <c:v>6746.7999999999993</c:v>
                </c:pt>
                <c:pt idx="44">
                  <c:v>6353.7999999999993</c:v>
                </c:pt>
                <c:pt idx="45">
                  <c:v>6353.7999999999993</c:v>
                </c:pt>
                <c:pt idx="46">
                  <c:v>6353.7999999999993</c:v>
                </c:pt>
                <c:pt idx="47">
                  <c:v>6353.7999999999993</c:v>
                </c:pt>
                <c:pt idx="48">
                  <c:v>6353.7999999999993</c:v>
                </c:pt>
                <c:pt idx="49">
                  <c:v>6353.7999999999993</c:v>
                </c:pt>
                <c:pt idx="50">
                  <c:v>6353.7999999999993</c:v>
                </c:pt>
                <c:pt idx="51">
                  <c:v>6788.7999999999993</c:v>
                </c:pt>
                <c:pt idx="52">
                  <c:v>6693.0999999999995</c:v>
                </c:pt>
                <c:pt idx="53">
                  <c:v>6693.0999999999995</c:v>
                </c:pt>
                <c:pt idx="54">
                  <c:v>6777.9</c:v>
                </c:pt>
                <c:pt idx="55">
                  <c:v>7241.9</c:v>
                </c:pt>
                <c:pt idx="56">
                  <c:v>7241.9</c:v>
                </c:pt>
                <c:pt idx="57">
                  <c:v>7241.9</c:v>
                </c:pt>
                <c:pt idx="58">
                  <c:v>7749.4</c:v>
                </c:pt>
                <c:pt idx="59">
                  <c:v>7640.9</c:v>
                </c:pt>
                <c:pt idx="60">
                  <c:v>8148.4</c:v>
                </c:pt>
                <c:pt idx="61">
                  <c:v>8713.9</c:v>
                </c:pt>
                <c:pt idx="62">
                  <c:v>7914.4</c:v>
                </c:pt>
                <c:pt idx="63">
                  <c:v>7914.4</c:v>
                </c:pt>
                <c:pt idx="64">
                  <c:v>7914.4</c:v>
                </c:pt>
                <c:pt idx="65">
                  <c:v>7727.2</c:v>
                </c:pt>
                <c:pt idx="66">
                  <c:v>8292.7000000000007</c:v>
                </c:pt>
                <c:pt idx="67">
                  <c:v>8292.7000000000007</c:v>
                </c:pt>
                <c:pt idx="68">
                  <c:v>8292.7000000000007</c:v>
                </c:pt>
                <c:pt idx="69">
                  <c:v>8872.7000000000007</c:v>
                </c:pt>
                <c:pt idx="70">
                  <c:v>8872.7000000000007</c:v>
                </c:pt>
                <c:pt idx="71">
                  <c:v>8760.9000000000015</c:v>
                </c:pt>
                <c:pt idx="72">
                  <c:v>8760.9000000000015</c:v>
                </c:pt>
                <c:pt idx="73">
                  <c:v>8821.8000000000011</c:v>
                </c:pt>
                <c:pt idx="74">
                  <c:v>9430.8000000000011</c:v>
                </c:pt>
                <c:pt idx="75">
                  <c:v>9251.4000000000015</c:v>
                </c:pt>
                <c:pt idx="76">
                  <c:v>9251.4000000000015</c:v>
                </c:pt>
                <c:pt idx="77">
                  <c:v>9251.4000000000015</c:v>
                </c:pt>
                <c:pt idx="78">
                  <c:v>9903.9000000000015</c:v>
                </c:pt>
                <c:pt idx="79">
                  <c:v>9903.9000000000015</c:v>
                </c:pt>
                <c:pt idx="80">
                  <c:v>9903.9000000000015</c:v>
                </c:pt>
                <c:pt idx="81">
                  <c:v>9903.9000000000015</c:v>
                </c:pt>
                <c:pt idx="82">
                  <c:v>10599.900000000001</c:v>
                </c:pt>
                <c:pt idx="83">
                  <c:v>10599.900000000001</c:v>
                </c:pt>
                <c:pt idx="84">
                  <c:v>11295.900000000001</c:v>
                </c:pt>
                <c:pt idx="85">
                  <c:v>11295.900000000001</c:v>
                </c:pt>
                <c:pt idx="86">
                  <c:v>12093.400000000001</c:v>
                </c:pt>
                <c:pt idx="87">
                  <c:v>12093.400000000001</c:v>
                </c:pt>
                <c:pt idx="88">
                  <c:v>12890.900000000001</c:v>
                </c:pt>
                <c:pt idx="89">
                  <c:v>12890.900000000001</c:v>
                </c:pt>
                <c:pt idx="90">
                  <c:v>12890.900000000001</c:v>
                </c:pt>
                <c:pt idx="91">
                  <c:v>12475.500000000002</c:v>
                </c:pt>
                <c:pt idx="92">
                  <c:v>12103.500000000002</c:v>
                </c:pt>
                <c:pt idx="93">
                  <c:v>12959.000000000002</c:v>
                </c:pt>
                <c:pt idx="94">
                  <c:v>12699.400000000001</c:v>
                </c:pt>
                <c:pt idx="95">
                  <c:v>12699.400000000001</c:v>
                </c:pt>
                <c:pt idx="96">
                  <c:v>12699.400000000001</c:v>
                </c:pt>
                <c:pt idx="97">
                  <c:v>12241.900000000001</c:v>
                </c:pt>
                <c:pt idx="98">
                  <c:v>12241.900000000001</c:v>
                </c:pt>
                <c:pt idx="99">
                  <c:v>12241.900000000001</c:v>
                </c:pt>
                <c:pt idx="100">
                  <c:v>12463.150000000001</c:v>
                </c:pt>
                <c:pt idx="101">
                  <c:v>13318.650000000001</c:v>
                </c:pt>
                <c:pt idx="102">
                  <c:v>13289.150000000001</c:v>
                </c:pt>
                <c:pt idx="103">
                  <c:v>13047.250000000002</c:v>
                </c:pt>
                <c:pt idx="104">
                  <c:v>13047.250000000002</c:v>
                </c:pt>
                <c:pt idx="105">
                  <c:v>13047.250000000002</c:v>
                </c:pt>
                <c:pt idx="106">
                  <c:v>13960.750000000002</c:v>
                </c:pt>
                <c:pt idx="107">
                  <c:v>13865.550000000001</c:v>
                </c:pt>
                <c:pt idx="108">
                  <c:v>14851.550000000001</c:v>
                </c:pt>
                <c:pt idx="109">
                  <c:v>15895.550000000001</c:v>
                </c:pt>
                <c:pt idx="110">
                  <c:v>15992.750000000002</c:v>
                </c:pt>
                <c:pt idx="111">
                  <c:v>15368.750000000002</c:v>
                </c:pt>
                <c:pt idx="112">
                  <c:v>15368.750000000002</c:v>
                </c:pt>
                <c:pt idx="113">
                  <c:v>15368.750000000002</c:v>
                </c:pt>
                <c:pt idx="114">
                  <c:v>16499.75</c:v>
                </c:pt>
                <c:pt idx="115">
                  <c:v>17659.75</c:v>
                </c:pt>
                <c:pt idx="116">
                  <c:v>18819.75</c:v>
                </c:pt>
                <c:pt idx="117">
                  <c:v>18995.75</c:v>
                </c:pt>
                <c:pt idx="118">
                  <c:v>20155.75</c:v>
                </c:pt>
                <c:pt idx="119">
                  <c:v>20155.75</c:v>
                </c:pt>
                <c:pt idx="120">
                  <c:v>19989.150000000001</c:v>
                </c:pt>
                <c:pt idx="121">
                  <c:v>18009.550000000003</c:v>
                </c:pt>
                <c:pt idx="122">
                  <c:v>18009.550000000003</c:v>
                </c:pt>
                <c:pt idx="123">
                  <c:v>18009.550000000003</c:v>
                </c:pt>
                <c:pt idx="124">
                  <c:v>17803.750000000004</c:v>
                </c:pt>
                <c:pt idx="125">
                  <c:v>19050.750000000004</c:v>
                </c:pt>
                <c:pt idx="126">
                  <c:v>18629.350000000002</c:v>
                </c:pt>
                <c:pt idx="127">
                  <c:v>19876.350000000002</c:v>
                </c:pt>
                <c:pt idx="128">
                  <c:v>20198.850000000002</c:v>
                </c:pt>
                <c:pt idx="129">
                  <c:v>20198.850000000002</c:v>
                </c:pt>
                <c:pt idx="130">
                  <c:v>20542.850000000002</c:v>
                </c:pt>
                <c:pt idx="131">
                  <c:v>20542.850000000002</c:v>
                </c:pt>
                <c:pt idx="132">
                  <c:v>21789.850000000002</c:v>
                </c:pt>
                <c:pt idx="133">
                  <c:v>23036.850000000002</c:v>
                </c:pt>
                <c:pt idx="134">
                  <c:v>24660.850000000002</c:v>
                </c:pt>
                <c:pt idx="135">
                  <c:v>24660.850000000002</c:v>
                </c:pt>
                <c:pt idx="136">
                  <c:v>24504.850000000002</c:v>
                </c:pt>
                <c:pt idx="137">
                  <c:v>26244.850000000002</c:v>
                </c:pt>
                <c:pt idx="138">
                  <c:v>24804.850000000002</c:v>
                </c:pt>
                <c:pt idx="139">
                  <c:v>24804.850000000002</c:v>
                </c:pt>
                <c:pt idx="140">
                  <c:v>24804.850000000002</c:v>
                </c:pt>
                <c:pt idx="141">
                  <c:v>26544.850000000002</c:v>
                </c:pt>
                <c:pt idx="142">
                  <c:v>28284.850000000002</c:v>
                </c:pt>
                <c:pt idx="143">
                  <c:v>27828.850000000002</c:v>
                </c:pt>
                <c:pt idx="144">
                  <c:v>27828.850000000002</c:v>
                </c:pt>
                <c:pt idx="145">
                  <c:v>27828.850000000002</c:v>
                </c:pt>
                <c:pt idx="146">
                  <c:v>27828.850000000002</c:v>
                </c:pt>
                <c:pt idx="147">
                  <c:v>27828.850000000002</c:v>
                </c:pt>
                <c:pt idx="148">
                  <c:v>27828.850000000002</c:v>
                </c:pt>
                <c:pt idx="149">
                  <c:v>29786.350000000002</c:v>
                </c:pt>
                <c:pt idx="150">
                  <c:v>29786.350000000002</c:v>
                </c:pt>
                <c:pt idx="151">
                  <c:v>29786.350000000002</c:v>
                </c:pt>
                <c:pt idx="152">
                  <c:v>29786.350000000002</c:v>
                </c:pt>
                <c:pt idx="153">
                  <c:v>29786.350000000002</c:v>
                </c:pt>
                <c:pt idx="154">
                  <c:v>31888.850000000002</c:v>
                </c:pt>
                <c:pt idx="155">
                  <c:v>31888.850000000002</c:v>
                </c:pt>
                <c:pt idx="156">
                  <c:v>33991.350000000006</c:v>
                </c:pt>
                <c:pt idx="157">
                  <c:v>36383.850000000006</c:v>
                </c:pt>
                <c:pt idx="158">
                  <c:v>36383.850000000006</c:v>
                </c:pt>
                <c:pt idx="159">
                  <c:v>38950.350000000006</c:v>
                </c:pt>
                <c:pt idx="160">
                  <c:v>38950.350000000006</c:v>
                </c:pt>
                <c:pt idx="161">
                  <c:v>41705.350000000006</c:v>
                </c:pt>
                <c:pt idx="162">
                  <c:v>41705.350000000006</c:v>
                </c:pt>
                <c:pt idx="163">
                  <c:v>41705.350000000006</c:v>
                </c:pt>
                <c:pt idx="164">
                  <c:v>44460.350000000006</c:v>
                </c:pt>
                <c:pt idx="165">
                  <c:v>45001.850000000006</c:v>
                </c:pt>
                <c:pt idx="166">
                  <c:v>45001.850000000006</c:v>
                </c:pt>
                <c:pt idx="167">
                  <c:v>45001.850000000006</c:v>
                </c:pt>
                <c:pt idx="168">
                  <c:v>45001.850000000006</c:v>
                </c:pt>
                <c:pt idx="169">
                  <c:v>45001.850000000006</c:v>
                </c:pt>
                <c:pt idx="170">
                  <c:v>45001.850000000006</c:v>
                </c:pt>
                <c:pt idx="171">
                  <c:v>45001.850000000006</c:v>
                </c:pt>
                <c:pt idx="172">
                  <c:v>45001.850000000006</c:v>
                </c:pt>
                <c:pt idx="173">
                  <c:v>45001.850000000006</c:v>
                </c:pt>
                <c:pt idx="174">
                  <c:v>45001.850000000006</c:v>
                </c:pt>
                <c:pt idx="175">
                  <c:v>45713.600000000006</c:v>
                </c:pt>
                <c:pt idx="176">
                  <c:v>45713.600000000006</c:v>
                </c:pt>
                <c:pt idx="177">
                  <c:v>45713.600000000006</c:v>
                </c:pt>
                <c:pt idx="178">
                  <c:v>45713.600000000006</c:v>
                </c:pt>
                <c:pt idx="179">
                  <c:v>48932.600000000006</c:v>
                </c:pt>
                <c:pt idx="180">
                  <c:v>52151.600000000006</c:v>
                </c:pt>
                <c:pt idx="181">
                  <c:v>51641.000000000007</c:v>
                </c:pt>
                <c:pt idx="182">
                  <c:v>55280.500000000007</c:v>
                </c:pt>
                <c:pt idx="183">
                  <c:v>53699.200000000004</c:v>
                </c:pt>
                <c:pt idx="184">
                  <c:v>52524.700000000004</c:v>
                </c:pt>
                <c:pt idx="185">
                  <c:v>52524.700000000004</c:v>
                </c:pt>
                <c:pt idx="186">
                  <c:v>51398.3</c:v>
                </c:pt>
                <c:pt idx="187">
                  <c:v>51398.3</c:v>
                </c:pt>
                <c:pt idx="188">
                  <c:v>51398.3</c:v>
                </c:pt>
                <c:pt idx="189">
                  <c:v>51398.3</c:v>
                </c:pt>
                <c:pt idx="190">
                  <c:v>51398.3</c:v>
                </c:pt>
                <c:pt idx="191">
                  <c:v>51285.8</c:v>
                </c:pt>
                <c:pt idx="192">
                  <c:v>48410.8</c:v>
                </c:pt>
                <c:pt idx="193">
                  <c:v>48410.8</c:v>
                </c:pt>
                <c:pt idx="194">
                  <c:v>49225</c:v>
                </c:pt>
                <c:pt idx="195">
                  <c:v>52705</c:v>
                </c:pt>
                <c:pt idx="196">
                  <c:v>52705</c:v>
                </c:pt>
                <c:pt idx="197">
                  <c:v>56185</c:v>
                </c:pt>
                <c:pt idx="198">
                  <c:v>56185</c:v>
                </c:pt>
                <c:pt idx="199">
                  <c:v>59665</c:v>
                </c:pt>
                <c:pt idx="200">
                  <c:v>59665</c:v>
                </c:pt>
                <c:pt idx="201">
                  <c:v>59665</c:v>
                </c:pt>
                <c:pt idx="202">
                  <c:v>59665</c:v>
                </c:pt>
                <c:pt idx="203">
                  <c:v>59665</c:v>
                </c:pt>
                <c:pt idx="204">
                  <c:v>59665</c:v>
                </c:pt>
                <c:pt idx="205">
                  <c:v>58617.4</c:v>
                </c:pt>
                <c:pt idx="206">
                  <c:v>58617.4</c:v>
                </c:pt>
                <c:pt idx="207">
                  <c:v>56052.4</c:v>
                </c:pt>
                <c:pt idx="208">
                  <c:v>56052.4</c:v>
                </c:pt>
                <c:pt idx="209">
                  <c:v>56366.35</c:v>
                </c:pt>
                <c:pt idx="210">
                  <c:v>56366.35</c:v>
                </c:pt>
                <c:pt idx="211">
                  <c:v>56366.35</c:v>
                </c:pt>
                <c:pt idx="212">
                  <c:v>56366.35</c:v>
                </c:pt>
                <c:pt idx="213">
                  <c:v>56366.35</c:v>
                </c:pt>
                <c:pt idx="214">
                  <c:v>56366.35</c:v>
                </c:pt>
                <c:pt idx="215">
                  <c:v>56366.35</c:v>
                </c:pt>
                <c:pt idx="216">
                  <c:v>56366.35</c:v>
                </c:pt>
                <c:pt idx="217">
                  <c:v>56366.35</c:v>
                </c:pt>
                <c:pt idx="218">
                  <c:v>56366.35</c:v>
                </c:pt>
                <c:pt idx="219">
                  <c:v>56366.35</c:v>
                </c:pt>
                <c:pt idx="220">
                  <c:v>50749.35</c:v>
                </c:pt>
                <c:pt idx="221">
                  <c:v>51900.15</c:v>
                </c:pt>
                <c:pt idx="222">
                  <c:v>52530.35</c:v>
                </c:pt>
                <c:pt idx="223">
                  <c:v>56242.35</c:v>
                </c:pt>
                <c:pt idx="224">
                  <c:v>59954.35</c:v>
                </c:pt>
                <c:pt idx="225">
                  <c:v>53968.35</c:v>
                </c:pt>
                <c:pt idx="226">
                  <c:v>53968.35</c:v>
                </c:pt>
                <c:pt idx="227">
                  <c:v>53968.35</c:v>
                </c:pt>
                <c:pt idx="228">
                  <c:v>53968.35</c:v>
                </c:pt>
                <c:pt idx="229">
                  <c:v>55046.65</c:v>
                </c:pt>
                <c:pt idx="230">
                  <c:v>58860.15</c:v>
                </c:pt>
                <c:pt idx="231">
                  <c:v>53468.65</c:v>
                </c:pt>
                <c:pt idx="232">
                  <c:v>53468.65</c:v>
                </c:pt>
                <c:pt idx="233">
                  <c:v>54339.65</c:v>
                </c:pt>
                <c:pt idx="234">
                  <c:v>54339.65</c:v>
                </c:pt>
                <c:pt idx="235">
                  <c:v>54339.65</c:v>
                </c:pt>
                <c:pt idx="236">
                  <c:v>54924.65</c:v>
                </c:pt>
                <c:pt idx="237">
                  <c:v>54697.700000000004</c:v>
                </c:pt>
                <c:pt idx="238">
                  <c:v>58569.200000000004</c:v>
                </c:pt>
                <c:pt idx="239">
                  <c:v>57201.200000000004</c:v>
                </c:pt>
                <c:pt idx="240">
                  <c:v>51358.700000000004</c:v>
                </c:pt>
                <c:pt idx="241">
                  <c:v>51358.700000000004</c:v>
                </c:pt>
                <c:pt idx="242">
                  <c:v>52299.200000000004</c:v>
                </c:pt>
                <c:pt idx="243">
                  <c:v>52299.200000000004</c:v>
                </c:pt>
                <c:pt idx="244">
                  <c:v>55996.700000000004</c:v>
                </c:pt>
                <c:pt idx="245">
                  <c:v>59694.200000000004</c:v>
                </c:pt>
                <c:pt idx="246">
                  <c:v>63913.700000000004</c:v>
                </c:pt>
                <c:pt idx="247">
                  <c:v>63913.700000000004</c:v>
                </c:pt>
                <c:pt idx="248">
                  <c:v>61985.500000000007</c:v>
                </c:pt>
                <c:pt idx="249">
                  <c:v>62498.650000000009</c:v>
                </c:pt>
                <c:pt idx="250">
                  <c:v>62498.650000000009</c:v>
                </c:pt>
                <c:pt idx="251">
                  <c:v>59668.55000000001</c:v>
                </c:pt>
                <c:pt idx="252">
                  <c:v>63888.05000000001</c:v>
                </c:pt>
                <c:pt idx="253">
                  <c:v>61181.750000000007</c:v>
                </c:pt>
                <c:pt idx="254">
                  <c:v>61181.750000000007</c:v>
                </c:pt>
                <c:pt idx="255">
                  <c:v>61181.750000000007</c:v>
                </c:pt>
                <c:pt idx="256">
                  <c:v>61181.750000000007</c:v>
                </c:pt>
                <c:pt idx="257">
                  <c:v>65401.250000000007</c:v>
                </c:pt>
                <c:pt idx="258">
                  <c:v>65401.250000000007</c:v>
                </c:pt>
                <c:pt idx="259">
                  <c:v>63678.650000000009</c:v>
                </c:pt>
                <c:pt idx="260">
                  <c:v>57323.650000000009</c:v>
                </c:pt>
                <c:pt idx="261">
                  <c:v>57819.650000000009</c:v>
                </c:pt>
                <c:pt idx="262">
                  <c:v>54604.850000000006</c:v>
                </c:pt>
                <c:pt idx="263">
                  <c:v>53279.450000000004</c:v>
                </c:pt>
                <c:pt idx="264">
                  <c:v>49275.05</c:v>
                </c:pt>
                <c:pt idx="265">
                  <c:v>53364.05</c:v>
                </c:pt>
                <c:pt idx="266">
                  <c:v>53364.05</c:v>
                </c:pt>
                <c:pt idx="267">
                  <c:v>51934.05</c:v>
                </c:pt>
                <c:pt idx="268">
                  <c:v>51934.05</c:v>
                </c:pt>
                <c:pt idx="269">
                  <c:v>55704.05</c:v>
                </c:pt>
                <c:pt idx="270">
                  <c:v>50148.55</c:v>
                </c:pt>
                <c:pt idx="271">
                  <c:v>50917.15</c:v>
                </c:pt>
                <c:pt idx="272">
                  <c:v>50404.75</c:v>
                </c:pt>
                <c:pt idx="273">
                  <c:v>50404.75</c:v>
                </c:pt>
                <c:pt idx="274">
                  <c:v>49571.75</c:v>
                </c:pt>
                <c:pt idx="275">
                  <c:v>53124.25</c:v>
                </c:pt>
                <c:pt idx="276">
                  <c:v>53124.25</c:v>
                </c:pt>
                <c:pt idx="277">
                  <c:v>53124.25</c:v>
                </c:pt>
                <c:pt idx="278">
                  <c:v>53124.25</c:v>
                </c:pt>
                <c:pt idx="279">
                  <c:v>53124.25</c:v>
                </c:pt>
                <c:pt idx="280">
                  <c:v>53124.25</c:v>
                </c:pt>
                <c:pt idx="281">
                  <c:v>56879.75</c:v>
                </c:pt>
                <c:pt idx="282">
                  <c:v>56879.75</c:v>
                </c:pt>
                <c:pt idx="283">
                  <c:v>57643.8</c:v>
                </c:pt>
                <c:pt idx="284">
                  <c:v>57643.8</c:v>
                </c:pt>
                <c:pt idx="285">
                  <c:v>57643.8</c:v>
                </c:pt>
                <c:pt idx="286">
                  <c:v>58332.25</c:v>
                </c:pt>
                <c:pt idx="287">
                  <c:v>58332.25</c:v>
                </c:pt>
                <c:pt idx="288">
                  <c:v>57537.05</c:v>
                </c:pt>
                <c:pt idx="289">
                  <c:v>55861.450000000004</c:v>
                </c:pt>
                <c:pt idx="290">
                  <c:v>59979.450000000004</c:v>
                </c:pt>
                <c:pt idx="291">
                  <c:v>64213.450000000004</c:v>
                </c:pt>
                <c:pt idx="292">
                  <c:v>63191.450000000004</c:v>
                </c:pt>
                <c:pt idx="293">
                  <c:v>64388.65</c:v>
                </c:pt>
                <c:pt idx="294">
                  <c:v>62347.65</c:v>
                </c:pt>
                <c:pt idx="295">
                  <c:v>62347.65</c:v>
                </c:pt>
                <c:pt idx="296">
                  <c:v>59929.85</c:v>
                </c:pt>
                <c:pt idx="297">
                  <c:v>59929.85</c:v>
                </c:pt>
                <c:pt idx="298">
                  <c:v>64482.85</c:v>
                </c:pt>
                <c:pt idx="299">
                  <c:v>64482.85</c:v>
                </c:pt>
                <c:pt idx="300">
                  <c:v>69035.850000000006</c:v>
                </c:pt>
                <c:pt idx="301">
                  <c:v>70260.450000000012</c:v>
                </c:pt>
                <c:pt idx="302">
                  <c:v>70260.450000000012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F5-4B1C-8AA5-6680F4383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140352"/>
        <c:axId val="473142648"/>
      </c:lineChart>
      <c:catAx>
        <c:axId val="473140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42648"/>
        <c:crosses val="autoZero"/>
        <c:auto val="1"/>
        <c:lblAlgn val="ctr"/>
        <c:lblOffset val="100"/>
        <c:noMultiLvlLbl val="0"/>
      </c:catAx>
      <c:valAx>
        <c:axId val="47314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[Red]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14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'Dale Level Managed Trading'!$AM$4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'Dale Level Managed Trading'!$AM$5:$AM$306</c:f>
              <c:numCache>
                <c:formatCode>0.0%</c:formatCode>
                <c:ptCount val="302"/>
                <c:pt idx="0">
                  <c:v>0</c:v>
                </c:pt>
                <c:pt idx="1">
                  <c:v>-3.5452505609573741E-2</c:v>
                </c:pt>
                <c:pt idx="2">
                  <c:v>-0.12610321615557227</c:v>
                </c:pt>
                <c:pt idx="3">
                  <c:v>-0.13821989528795825</c:v>
                </c:pt>
                <c:pt idx="4">
                  <c:v>-0.14809274495138386</c:v>
                </c:pt>
                <c:pt idx="5">
                  <c:v>-8.8444278234854318E-2</c:v>
                </c:pt>
                <c:pt idx="6">
                  <c:v>-2.6084517576664343E-2</c:v>
                </c:pt>
                <c:pt idx="7">
                  <c:v>-2.6084517576664343E-2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-6.8164429296793505E-2</c:v>
                </c:pt>
                <c:pt idx="19">
                  <c:v>-9.9325311261041951E-2</c:v>
                </c:pt>
                <c:pt idx="20">
                  <c:v>-9.9325311261041951E-2</c:v>
                </c:pt>
                <c:pt idx="21">
                  <c:v>-0.11539264102385756</c:v>
                </c:pt>
                <c:pt idx="22">
                  <c:v>-0.11539264102385756</c:v>
                </c:pt>
                <c:pt idx="23">
                  <c:v>-0.11539264102385756</c:v>
                </c:pt>
                <c:pt idx="24">
                  <c:v>-5.2862210475064349E-2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-4.2918159272526873E-2</c:v>
                </c:pt>
                <c:pt idx="30">
                  <c:v>-4.2918159272526873E-2</c:v>
                </c:pt>
                <c:pt idx="31">
                  <c:v>0</c:v>
                </c:pt>
                <c:pt idx="32">
                  <c:v>0</c:v>
                </c:pt>
                <c:pt idx="33">
                  <c:v>-2.9460692245774134E-2</c:v>
                </c:pt>
                <c:pt idx="34">
                  <c:v>-2.9460692245774134E-2</c:v>
                </c:pt>
                <c:pt idx="35">
                  <c:v>-4.8779178964314517E-2</c:v>
                </c:pt>
                <c:pt idx="36">
                  <c:v>-4.8779178964314517E-2</c:v>
                </c:pt>
                <c:pt idx="37">
                  <c:v>-4.8779178964314517E-2</c:v>
                </c:pt>
                <c:pt idx="38">
                  <c:v>-0.12814596189965119</c:v>
                </c:pt>
                <c:pt idx="39">
                  <c:v>-0.15323316340220017</c:v>
                </c:pt>
                <c:pt idx="40">
                  <c:v>-0.15323316340220017</c:v>
                </c:pt>
                <c:pt idx="41">
                  <c:v>-0.15323316340220017</c:v>
                </c:pt>
                <c:pt idx="42">
                  <c:v>-9.4875234773276085E-2</c:v>
                </c:pt>
                <c:pt idx="43">
                  <c:v>-0.14759860477595921</c:v>
                </c:pt>
                <c:pt idx="44">
                  <c:v>-0.14759860477595921</c:v>
                </c:pt>
                <c:pt idx="45">
                  <c:v>-0.14759860477595921</c:v>
                </c:pt>
                <c:pt idx="46">
                  <c:v>-0.14759860477595921</c:v>
                </c:pt>
                <c:pt idx="47">
                  <c:v>-0.14759860477595921</c:v>
                </c:pt>
                <c:pt idx="48">
                  <c:v>-0.14759860477595921</c:v>
                </c:pt>
                <c:pt idx="49">
                  <c:v>-0.14759860477595921</c:v>
                </c:pt>
                <c:pt idx="50">
                  <c:v>-8.9240676147035139E-2</c:v>
                </c:pt>
                <c:pt idx="51">
                  <c:v>-0.1020794204453984</c:v>
                </c:pt>
                <c:pt idx="52">
                  <c:v>-0.1020794204453984</c:v>
                </c:pt>
                <c:pt idx="53">
                  <c:v>-9.0702978266702386E-2</c:v>
                </c:pt>
                <c:pt idx="54">
                  <c:v>-2.84545210625167E-2</c:v>
                </c:pt>
                <c:pt idx="55">
                  <c:v>-2.84545210625167E-2</c:v>
                </c:pt>
                <c:pt idx="56">
                  <c:v>-2.84545210625167E-2</c:v>
                </c:pt>
                <c:pt idx="57">
                  <c:v>0</c:v>
                </c:pt>
                <c:pt idx="58">
                  <c:v>-1.400108395488683E-2</c:v>
                </c:pt>
                <c:pt idx="59">
                  <c:v>0</c:v>
                </c:pt>
                <c:pt idx="60">
                  <c:v>0</c:v>
                </c:pt>
                <c:pt idx="61">
                  <c:v>-9.1749962703267199E-2</c:v>
                </c:pt>
                <c:pt idx="62">
                  <c:v>-9.1749962703267199E-2</c:v>
                </c:pt>
                <c:pt idx="63">
                  <c:v>-9.1749962703267199E-2</c:v>
                </c:pt>
                <c:pt idx="64">
                  <c:v>-0.11323288079964193</c:v>
                </c:pt>
                <c:pt idx="65">
                  <c:v>-4.8336565716843083E-2</c:v>
                </c:pt>
                <c:pt idx="66">
                  <c:v>-4.8336565716843083E-2</c:v>
                </c:pt>
                <c:pt idx="67">
                  <c:v>-4.8336565716843083E-2</c:v>
                </c:pt>
                <c:pt idx="68">
                  <c:v>0</c:v>
                </c:pt>
                <c:pt idx="69">
                  <c:v>0</c:v>
                </c:pt>
                <c:pt idx="70">
                  <c:v>-1.260044856695248E-2</c:v>
                </c:pt>
                <c:pt idx="71">
                  <c:v>-1.260044856695248E-2</c:v>
                </c:pt>
                <c:pt idx="72">
                  <c:v>-5.7366979611617247E-3</c:v>
                </c:pt>
                <c:pt idx="73">
                  <c:v>0</c:v>
                </c:pt>
                <c:pt idx="74">
                  <c:v>-1.9022776434660858E-2</c:v>
                </c:pt>
                <c:pt idx="75">
                  <c:v>-1.9022776434660858E-2</c:v>
                </c:pt>
                <c:pt idx="76">
                  <c:v>-1.9022776434660858E-2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-3.2224282245615091E-2</c:v>
                </c:pt>
                <c:pt idx="91">
                  <c:v>-6.1081848435718185E-2</c:v>
                </c:pt>
                <c:pt idx="92">
                  <c:v>0</c:v>
                </c:pt>
                <c:pt idx="93">
                  <c:v>-2.0032409908171952E-2</c:v>
                </c:pt>
                <c:pt idx="94">
                  <c:v>-2.0032409908171952E-2</c:v>
                </c:pt>
                <c:pt idx="95">
                  <c:v>-2.0032409908171952E-2</c:v>
                </c:pt>
                <c:pt idx="96">
                  <c:v>-5.5336059881163691E-2</c:v>
                </c:pt>
                <c:pt idx="97">
                  <c:v>-5.5336059881163691E-2</c:v>
                </c:pt>
                <c:pt idx="98">
                  <c:v>-5.5336059881163691E-2</c:v>
                </c:pt>
                <c:pt idx="99">
                  <c:v>-3.8262983254880797E-2</c:v>
                </c:pt>
                <c:pt idx="100">
                  <c:v>0</c:v>
                </c:pt>
                <c:pt idx="101">
                  <c:v>-2.2149392017959775E-3</c:v>
                </c:pt>
                <c:pt idx="102">
                  <c:v>-2.0377440656522968E-2</c:v>
                </c:pt>
                <c:pt idx="103">
                  <c:v>-2.0377440656522968E-2</c:v>
                </c:pt>
                <c:pt idx="104">
                  <c:v>-2.0377440656522968E-2</c:v>
                </c:pt>
                <c:pt idx="105">
                  <c:v>0</c:v>
                </c:pt>
                <c:pt idx="106">
                  <c:v>-6.8191178840678844E-3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-3.9017679886198427E-2</c:v>
                </c:pt>
                <c:pt idx="111">
                  <c:v>-3.9017679886198427E-2</c:v>
                </c:pt>
                <c:pt idx="112">
                  <c:v>-3.9017679886198427E-2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-8.265631395507414E-3</c:v>
                </c:pt>
                <c:pt idx="120">
                  <c:v>-0.10648078091859628</c:v>
                </c:pt>
                <c:pt idx="121">
                  <c:v>-0.10648078091859628</c:v>
                </c:pt>
                <c:pt idx="122">
                  <c:v>-0.10648078091859628</c:v>
                </c:pt>
                <c:pt idx="123">
                  <c:v>-0.11669126676010549</c:v>
                </c:pt>
                <c:pt idx="124">
                  <c:v>-5.4823065378365794E-2</c:v>
                </c:pt>
                <c:pt idx="125">
                  <c:v>-7.5730250672884802E-2</c:v>
                </c:pt>
                <c:pt idx="126">
                  <c:v>-1.3862049291145099E-2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-6.32581602012907E-3</c:v>
                </c:pt>
                <c:pt idx="136">
                  <c:v>0</c:v>
                </c:pt>
                <c:pt idx="137">
                  <c:v>-5.4867907418026773E-2</c:v>
                </c:pt>
                <c:pt idx="138">
                  <c:v>-5.4867907418026773E-2</c:v>
                </c:pt>
                <c:pt idx="139">
                  <c:v>-5.4867907418026773E-2</c:v>
                </c:pt>
                <c:pt idx="140">
                  <c:v>0</c:v>
                </c:pt>
                <c:pt idx="141">
                  <c:v>0</c:v>
                </c:pt>
                <c:pt idx="142">
                  <c:v>-1.6121704728856615E-2</c:v>
                </c:pt>
                <c:pt idx="143">
                  <c:v>-1.6121704728856615E-2</c:v>
                </c:pt>
                <c:pt idx="144">
                  <c:v>-1.6121704728856615E-2</c:v>
                </c:pt>
                <c:pt idx="145">
                  <c:v>-1.6121704728856615E-2</c:v>
                </c:pt>
                <c:pt idx="146">
                  <c:v>-1.6121704728856615E-2</c:v>
                </c:pt>
                <c:pt idx="147">
                  <c:v>-1.6121704728856615E-2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-9.7906871505380171E-3</c:v>
                </c:pt>
                <c:pt idx="181">
                  <c:v>0</c:v>
                </c:pt>
                <c:pt idx="182">
                  <c:v>-2.8605023471205991E-2</c:v>
                </c:pt>
                <c:pt idx="183">
                  <c:v>-4.9851213357332197E-2</c:v>
                </c:pt>
                <c:pt idx="184">
                  <c:v>-4.9851213357332197E-2</c:v>
                </c:pt>
                <c:pt idx="185">
                  <c:v>-7.0227295339224574E-2</c:v>
                </c:pt>
                <c:pt idx="186">
                  <c:v>-7.0227295339224574E-2</c:v>
                </c:pt>
                <c:pt idx="187">
                  <c:v>-7.0227295339224574E-2</c:v>
                </c:pt>
                <c:pt idx="188">
                  <c:v>-7.0227295339224574E-2</c:v>
                </c:pt>
                <c:pt idx="189">
                  <c:v>-7.0227295339224574E-2</c:v>
                </c:pt>
                <c:pt idx="190">
                  <c:v>-7.2262370998815204E-2</c:v>
                </c:pt>
                <c:pt idx="191">
                  <c:v>-0.12426986007724249</c:v>
                </c:pt>
                <c:pt idx="192">
                  <c:v>-0.12426986007724249</c:v>
                </c:pt>
                <c:pt idx="193">
                  <c:v>-0.10954133917023194</c:v>
                </c:pt>
                <c:pt idx="194">
                  <c:v>-4.6589665433561689E-2</c:v>
                </c:pt>
                <c:pt idx="195">
                  <c:v>-4.6589665433561689E-2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-1.7558032347272247E-2</c:v>
                </c:pt>
                <c:pt idx="205">
                  <c:v>-1.7558032347272247E-2</c:v>
                </c:pt>
                <c:pt idx="206">
                  <c:v>-6.0548060001676E-2</c:v>
                </c:pt>
                <c:pt idx="207">
                  <c:v>-6.0548060001676E-2</c:v>
                </c:pt>
                <c:pt idx="208">
                  <c:v>-5.5286181178245228E-2</c:v>
                </c:pt>
                <c:pt idx="209">
                  <c:v>-5.5286181178245228E-2</c:v>
                </c:pt>
                <c:pt idx="210">
                  <c:v>-5.5286181178245228E-2</c:v>
                </c:pt>
                <c:pt idx="211">
                  <c:v>-5.5286181178245228E-2</c:v>
                </c:pt>
                <c:pt idx="212">
                  <c:v>-5.5286181178245228E-2</c:v>
                </c:pt>
                <c:pt idx="213">
                  <c:v>-5.5286181178245228E-2</c:v>
                </c:pt>
                <c:pt idx="214">
                  <c:v>-5.5286181178245228E-2</c:v>
                </c:pt>
                <c:pt idx="215">
                  <c:v>-5.5286181178245228E-2</c:v>
                </c:pt>
                <c:pt idx="216">
                  <c:v>-5.5286181178245228E-2</c:v>
                </c:pt>
                <c:pt idx="217">
                  <c:v>-5.5286181178245228E-2</c:v>
                </c:pt>
                <c:pt idx="218">
                  <c:v>-5.5286181178245228E-2</c:v>
                </c:pt>
                <c:pt idx="219">
                  <c:v>-0.1494284756557446</c:v>
                </c:pt>
                <c:pt idx="220">
                  <c:v>-0.13014078605547638</c:v>
                </c:pt>
                <c:pt idx="221">
                  <c:v>-0.11957847984580577</c:v>
                </c:pt>
                <c:pt idx="222">
                  <c:v>-5.7364451520992232E-2</c:v>
                </c:pt>
                <c:pt idx="223">
                  <c:v>0</c:v>
                </c:pt>
                <c:pt idx="224">
                  <c:v>-9.9842630267862137E-2</c:v>
                </c:pt>
                <c:pt idx="225">
                  <c:v>-9.9842630267862137E-2</c:v>
                </c:pt>
                <c:pt idx="226">
                  <c:v>-9.9842630267862137E-2</c:v>
                </c:pt>
                <c:pt idx="227">
                  <c:v>-9.9842630267862137E-2</c:v>
                </c:pt>
                <c:pt idx="228">
                  <c:v>-8.1857279747007475E-2</c:v>
                </c:pt>
                <c:pt idx="229">
                  <c:v>-1.8250552295204555E-2</c:v>
                </c:pt>
                <c:pt idx="230">
                  <c:v>-0.10817730489947763</c:v>
                </c:pt>
                <c:pt idx="231">
                  <c:v>-0.10817730489947763</c:v>
                </c:pt>
                <c:pt idx="232">
                  <c:v>-9.364958505929924E-2</c:v>
                </c:pt>
                <c:pt idx="233">
                  <c:v>-9.364958505929924E-2</c:v>
                </c:pt>
                <c:pt idx="234">
                  <c:v>-9.364958505929924E-2</c:v>
                </c:pt>
                <c:pt idx="235">
                  <c:v>-8.3892161286045083E-2</c:v>
                </c:pt>
                <c:pt idx="236">
                  <c:v>-8.7677541329361328E-2</c:v>
                </c:pt>
                <c:pt idx="237">
                  <c:v>-2.3103411178671675E-2</c:v>
                </c:pt>
                <c:pt idx="238">
                  <c:v>-4.5920771386896771E-2</c:v>
                </c:pt>
                <c:pt idx="239">
                  <c:v>-0.14336991394285808</c:v>
                </c:pt>
                <c:pt idx="240">
                  <c:v>-0.14336991394285808</c:v>
                </c:pt>
                <c:pt idx="241">
                  <c:v>-0.12768297879970333</c:v>
                </c:pt>
                <c:pt idx="242">
                  <c:v>-0.12768297879970333</c:v>
                </c:pt>
                <c:pt idx="243">
                  <c:v>-6.601105674567391E-2</c:v>
                </c:pt>
                <c:pt idx="244">
                  <c:v>-4.3391346916444628E-3</c:v>
                </c:pt>
                <c:pt idx="245">
                  <c:v>0</c:v>
                </c:pt>
                <c:pt idx="246">
                  <c:v>0</c:v>
                </c:pt>
                <c:pt idx="247">
                  <c:v>-3.0168805749002124E-2</c:v>
                </c:pt>
                <c:pt idx="248">
                  <c:v>-2.2140010670638619E-2</c:v>
                </c:pt>
                <c:pt idx="249">
                  <c:v>-2.2140010670638619E-2</c:v>
                </c:pt>
                <c:pt idx="250">
                  <c:v>-6.6420032011915972E-2</c:v>
                </c:pt>
                <c:pt idx="251">
                  <c:v>-4.0132240818469559E-4</c:v>
                </c:pt>
                <c:pt idx="252">
                  <c:v>-4.2744356843681351E-2</c:v>
                </c:pt>
                <c:pt idx="253">
                  <c:v>-4.2744356843681351E-2</c:v>
                </c:pt>
                <c:pt idx="254">
                  <c:v>-4.2744356843681351E-2</c:v>
                </c:pt>
                <c:pt idx="255">
                  <c:v>-4.2744356843681351E-2</c:v>
                </c:pt>
                <c:pt idx="256">
                  <c:v>0</c:v>
                </c:pt>
                <c:pt idx="257">
                  <c:v>0</c:v>
                </c:pt>
                <c:pt idx="258">
                  <c:v>-2.6338946121060351E-2</c:v>
                </c:pt>
                <c:pt idx="259">
                  <c:v>-0.12350834273045236</c:v>
                </c:pt>
                <c:pt idx="260">
                  <c:v>-0.11592438982435348</c:v>
                </c:pt>
                <c:pt idx="261">
                  <c:v>-0.16507941361977027</c:v>
                </c:pt>
                <c:pt idx="262">
                  <c:v>-0.18534508132489824</c:v>
                </c:pt>
                <c:pt idx="263">
                  <c:v>-0.24657326885954017</c:v>
                </c:pt>
                <c:pt idx="264">
                  <c:v>-0.18405152806712416</c:v>
                </c:pt>
                <c:pt idx="265">
                  <c:v>-0.18405152806712416</c:v>
                </c:pt>
                <c:pt idx="266">
                  <c:v>-0.20591655358269151</c:v>
                </c:pt>
                <c:pt idx="267">
                  <c:v>-0.20591655358269151</c:v>
                </c:pt>
                <c:pt idx="268">
                  <c:v>-0.14827239540528664</c:v>
                </c:pt>
                <c:pt idx="269">
                  <c:v>-0.23321725502188417</c:v>
                </c:pt>
                <c:pt idx="270">
                  <c:v>-0.22146518606295756</c:v>
                </c:pt>
                <c:pt idx="271">
                  <c:v>-0.22929989870224202</c:v>
                </c:pt>
                <c:pt idx="272">
                  <c:v>-0.22929989870224202</c:v>
                </c:pt>
                <c:pt idx="273">
                  <c:v>-0.24203665832075083</c:v>
                </c:pt>
                <c:pt idx="274">
                  <c:v>-0.18771812465358087</c:v>
                </c:pt>
                <c:pt idx="275">
                  <c:v>-0.18771812465358087</c:v>
                </c:pt>
                <c:pt idx="276">
                  <c:v>-0.18771812465358087</c:v>
                </c:pt>
                <c:pt idx="277">
                  <c:v>-0.18771812465358087</c:v>
                </c:pt>
                <c:pt idx="278">
                  <c:v>-0.18771812465358087</c:v>
                </c:pt>
                <c:pt idx="279">
                  <c:v>-0.18771812465358087</c:v>
                </c:pt>
                <c:pt idx="280">
                  <c:v>-0.13029567477685833</c:v>
                </c:pt>
                <c:pt idx="281">
                  <c:v>-0.13029567477685833</c:v>
                </c:pt>
                <c:pt idx="282">
                  <c:v>-0.11861317635366302</c:v>
                </c:pt>
                <c:pt idx="283">
                  <c:v>-0.11861317635366302</c:v>
                </c:pt>
                <c:pt idx="284">
                  <c:v>-0.11861317635366302</c:v>
                </c:pt>
                <c:pt idx="285">
                  <c:v>-0.10808661913954254</c:v>
                </c:pt>
                <c:pt idx="286">
                  <c:v>-0.10808661913954254</c:v>
                </c:pt>
                <c:pt idx="287">
                  <c:v>-0.12024540815351394</c:v>
                </c:pt>
                <c:pt idx="288">
                  <c:v>-0.14586571357581088</c:v>
                </c:pt>
                <c:pt idx="289">
                  <c:v>-8.2900556182030197E-2</c:v>
                </c:pt>
                <c:pt idx="290">
                  <c:v>-1.8161732382790893E-2</c:v>
                </c:pt>
                <c:pt idx="291">
                  <c:v>-3.3788345023986588E-2</c:v>
                </c:pt>
                <c:pt idx="292">
                  <c:v>-1.5482884501443103E-2</c:v>
                </c:pt>
                <c:pt idx="293">
                  <c:v>-4.66902391009347E-2</c:v>
                </c:pt>
                <c:pt idx="294">
                  <c:v>-4.66902391009347E-2</c:v>
                </c:pt>
                <c:pt idx="295">
                  <c:v>-8.3658951472640172E-2</c:v>
                </c:pt>
                <c:pt idx="296">
                  <c:v>-8.3658951472640172E-2</c:v>
                </c:pt>
                <c:pt idx="297">
                  <c:v>-1.4042545058389689E-2</c:v>
                </c:pt>
                <c:pt idx="298">
                  <c:v>-1.4042545058389689E-2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0-4047-B899-2B353C15D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542768"/>
        <c:axId val="416544408"/>
      </c:areaChart>
      <c:catAx>
        <c:axId val="4165427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544408"/>
        <c:crosses val="autoZero"/>
        <c:auto val="1"/>
        <c:lblAlgn val="ctr"/>
        <c:lblOffset val="100"/>
        <c:noMultiLvlLbl val="0"/>
      </c:catAx>
      <c:valAx>
        <c:axId val="41654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542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506730</xdr:colOff>
      <xdr:row>289</xdr:row>
      <xdr:rowOff>45720</xdr:rowOff>
    </xdr:from>
    <xdr:to>
      <xdr:col>38</xdr:col>
      <xdr:colOff>537210</xdr:colOff>
      <xdr:row>304</xdr:row>
      <xdr:rowOff>45720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CC5153-1313-4768-AA7D-D921E4F5E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300990</xdr:colOff>
      <xdr:row>285</xdr:row>
      <xdr:rowOff>137160</xdr:rowOff>
    </xdr:from>
    <xdr:to>
      <xdr:col>40</xdr:col>
      <xdr:colOff>605790</xdr:colOff>
      <xdr:row>300</xdr:row>
      <xdr:rowOff>137160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0AA725E-CF06-487E-8929-E624047C6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224790</xdr:colOff>
      <xdr:row>273</xdr:row>
      <xdr:rowOff>175260</xdr:rowOff>
    </xdr:from>
    <xdr:to>
      <xdr:col>38</xdr:col>
      <xdr:colOff>529590</xdr:colOff>
      <xdr:row>288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A51C38-F12F-48A0-8E95-C3C23EC13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217170</xdr:colOff>
      <xdr:row>273</xdr:row>
      <xdr:rowOff>38100</xdr:rowOff>
    </xdr:from>
    <xdr:to>
      <xdr:col>28</xdr:col>
      <xdr:colOff>521970</xdr:colOff>
      <xdr:row>288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9DD284-D929-4830-A73A-BA82F422C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384810</xdr:colOff>
      <xdr:row>289</xdr:row>
      <xdr:rowOff>22860</xdr:rowOff>
    </xdr:from>
    <xdr:to>
      <xdr:col>29</xdr:col>
      <xdr:colOff>80010</xdr:colOff>
      <xdr:row>304</xdr:row>
      <xdr:rowOff>22860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54B174-960F-420E-8A58-6EA1FB455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186690</xdr:colOff>
      <xdr:row>257</xdr:row>
      <xdr:rowOff>99060</xdr:rowOff>
    </xdr:from>
    <xdr:to>
      <xdr:col>28</xdr:col>
      <xdr:colOff>491490</xdr:colOff>
      <xdr:row>272</xdr:row>
      <xdr:rowOff>99060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48E1F3-11EA-4820-A103-F34BF8993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1"/>
  <sheetViews>
    <sheetView workbookViewId="0">
      <pane xSplit="6" ySplit="4" topLeftCell="M267" activePane="bottomRight" state="frozen"/>
      <selection pane="topRight" activeCell="G1" sqref="G1"/>
      <selection pane="bottomLeft" activeCell="A5" sqref="A5"/>
      <selection pane="bottomRight" activeCell="V4" sqref="V4"/>
    </sheetView>
  </sheetViews>
  <sheetFormatPr defaultRowHeight="14.4" x14ac:dyDescent="0.3"/>
  <cols>
    <col min="1" max="3" width="9.6640625" style="1" customWidth="1"/>
    <col min="4" max="6" width="8.88671875" style="3" customWidth="1"/>
    <col min="7" max="7" width="7.88671875" style="11" customWidth="1"/>
    <col min="8" max="8" width="8.88671875" style="3"/>
    <col min="9" max="17" width="8.88671875" style="2" customWidth="1"/>
    <col min="18" max="19" width="8.88671875" style="5"/>
    <col min="20" max="20" width="3.88671875" customWidth="1"/>
    <col min="21" max="22" width="8.88671875" style="5"/>
    <col min="23" max="24" width="8.88671875" style="7"/>
    <col min="25" max="25" width="8.88671875" style="5"/>
    <col min="26" max="26" width="4.77734375" style="5" customWidth="1"/>
    <col min="27" max="28" width="8.88671875" style="5"/>
    <col min="29" max="29" width="8.88671875" style="9"/>
    <col min="30" max="30" width="8.88671875" style="19"/>
    <col min="31" max="32" width="8.88671875" style="5"/>
    <col min="33" max="33" width="8.88671875" style="9"/>
    <col min="34" max="35" width="8.88671875" style="6"/>
    <col min="36" max="36" width="7.77734375" style="2" customWidth="1"/>
    <col min="37" max="37" width="5.109375" customWidth="1"/>
    <col min="38" max="43" width="8.88671875" style="9"/>
    <col min="44" max="44" width="5.109375" customWidth="1"/>
    <col min="45" max="47" width="8.88671875" style="9"/>
    <col min="48" max="49" width="10.88671875" style="9" customWidth="1"/>
    <col min="50" max="50" width="8.88671875" style="9"/>
    <col min="51" max="51" width="9.6640625" customWidth="1"/>
    <col min="52" max="59" width="8.88671875" style="19"/>
    <col min="62" max="63" width="11" customWidth="1"/>
  </cols>
  <sheetData>
    <row r="1" spans="1:65" x14ac:dyDescent="0.3">
      <c r="A1" s="1" t="s">
        <v>0</v>
      </c>
      <c r="B1" s="1" t="s">
        <v>0</v>
      </c>
      <c r="C1" s="1" t="s">
        <v>5</v>
      </c>
      <c r="D1" s="3" t="s">
        <v>5</v>
      </c>
      <c r="E1" s="3" t="s">
        <v>6</v>
      </c>
      <c r="F1" s="3" t="s">
        <v>19</v>
      </c>
      <c r="G1" s="11" t="s">
        <v>39</v>
      </c>
      <c r="H1" s="3" t="s">
        <v>16</v>
      </c>
      <c r="I1" s="2" t="s">
        <v>7</v>
      </c>
      <c r="J1" s="2" t="s">
        <v>9</v>
      </c>
      <c r="K1" s="2" t="s">
        <v>30</v>
      </c>
      <c r="L1" s="2" t="s">
        <v>47</v>
      </c>
      <c r="M1" s="2" t="s">
        <v>12</v>
      </c>
      <c r="N1" s="2" t="s">
        <v>22</v>
      </c>
      <c r="O1" s="2" t="s">
        <v>23</v>
      </c>
      <c r="P1" s="2" t="s">
        <v>13</v>
      </c>
      <c r="Q1" s="2" t="s">
        <v>14</v>
      </c>
      <c r="R1" s="5" t="s">
        <v>24</v>
      </c>
      <c r="S1" s="5" t="s">
        <v>10</v>
      </c>
      <c r="U1" s="36" t="s">
        <v>29</v>
      </c>
      <c r="V1" s="36"/>
      <c r="W1" s="7" t="s">
        <v>4</v>
      </c>
      <c r="X1" s="7" t="s">
        <v>41</v>
      </c>
      <c r="Y1" s="5" t="s">
        <v>28</v>
      </c>
      <c r="AA1" s="5" t="s">
        <v>33</v>
      </c>
      <c r="AB1" s="5" t="s">
        <v>27</v>
      </c>
      <c r="AC1" s="9" t="s">
        <v>48</v>
      </c>
      <c r="AD1" s="7" t="s">
        <v>42</v>
      </c>
      <c r="AE1" s="5" t="s">
        <v>7</v>
      </c>
      <c r="AF1" s="5" t="s">
        <v>34</v>
      </c>
      <c r="AG1" s="9" t="s">
        <v>47</v>
      </c>
      <c r="AH1" s="6" t="s">
        <v>41</v>
      </c>
      <c r="AI1" s="6" t="s">
        <v>35</v>
      </c>
      <c r="AJ1" s="9" t="s">
        <v>42</v>
      </c>
      <c r="AL1" s="36" t="s">
        <v>56</v>
      </c>
      <c r="AM1" s="36"/>
      <c r="AN1" s="36"/>
      <c r="AO1" s="36"/>
      <c r="AP1" s="36"/>
      <c r="AQ1" s="36"/>
      <c r="AS1" s="36" t="s">
        <v>57</v>
      </c>
      <c r="AT1" s="36"/>
      <c r="AU1" s="36"/>
      <c r="AV1" s="36"/>
      <c r="AW1" s="36"/>
      <c r="AX1" s="36"/>
      <c r="BH1" s="21"/>
      <c r="BI1" s="21"/>
      <c r="BJ1" s="19"/>
      <c r="BK1" s="19"/>
      <c r="BL1" s="19"/>
      <c r="BM1" s="19"/>
    </row>
    <row r="2" spans="1:65" x14ac:dyDescent="0.3">
      <c r="A2" s="1" t="s">
        <v>1</v>
      </c>
      <c r="B2" s="1" t="s">
        <v>3</v>
      </c>
      <c r="D2" s="3" t="s">
        <v>6</v>
      </c>
      <c r="E2" s="3" t="s">
        <v>18</v>
      </c>
      <c r="F2" s="3" t="s">
        <v>6</v>
      </c>
      <c r="G2" s="11" t="s">
        <v>40</v>
      </c>
      <c r="I2" s="2" t="s">
        <v>60</v>
      </c>
      <c r="J2" s="2" t="s">
        <v>10</v>
      </c>
      <c r="K2" s="2" t="s">
        <v>31</v>
      </c>
      <c r="L2" s="2" t="s">
        <v>6</v>
      </c>
      <c r="O2" s="2" t="s">
        <v>1</v>
      </c>
      <c r="Q2" s="4" t="s">
        <v>15</v>
      </c>
      <c r="R2" s="5" t="s">
        <v>25</v>
      </c>
      <c r="S2" s="5" t="s">
        <v>25</v>
      </c>
      <c r="U2" s="5" t="s">
        <v>13</v>
      </c>
      <c r="V2" s="5" t="s">
        <v>14</v>
      </c>
      <c r="Y2" s="5">
        <v>20</v>
      </c>
      <c r="AA2" s="5" t="s">
        <v>28</v>
      </c>
      <c r="AB2" s="5">
        <v>15</v>
      </c>
      <c r="AC2" s="9" t="s">
        <v>49</v>
      </c>
      <c r="AD2" s="7"/>
      <c r="AF2" s="5" t="s">
        <v>32</v>
      </c>
      <c r="AG2" s="9" t="s">
        <v>6</v>
      </c>
      <c r="AI2" s="6" t="s">
        <v>36</v>
      </c>
      <c r="AL2" s="9" t="s">
        <v>51</v>
      </c>
      <c r="AM2" s="9" t="s">
        <v>52</v>
      </c>
      <c r="AN2" s="9" t="s">
        <v>53</v>
      </c>
      <c r="AO2" s="9" t="s">
        <v>54</v>
      </c>
      <c r="AP2" s="9" t="s">
        <v>10</v>
      </c>
      <c r="AQ2" s="9" t="s">
        <v>55</v>
      </c>
      <c r="AS2" s="9" t="s">
        <v>51</v>
      </c>
      <c r="AT2" s="9" t="s">
        <v>52</v>
      </c>
      <c r="AU2" s="9" t="s">
        <v>53</v>
      </c>
      <c r="AV2" s="9" t="s">
        <v>54</v>
      </c>
      <c r="AW2" s="9" t="s">
        <v>10</v>
      </c>
      <c r="AX2" s="9" t="s">
        <v>55</v>
      </c>
      <c r="BG2" s="22"/>
      <c r="BH2" s="22"/>
      <c r="BI2" s="22"/>
      <c r="BJ2" s="9"/>
      <c r="BK2" s="9"/>
      <c r="BL2" s="19"/>
    </row>
    <row r="3" spans="1:65" x14ac:dyDescent="0.3">
      <c r="A3" s="1" t="s">
        <v>2</v>
      </c>
      <c r="B3" s="1" t="s">
        <v>4</v>
      </c>
      <c r="I3" s="2" t="s">
        <v>8</v>
      </c>
      <c r="L3" s="3">
        <v>0</v>
      </c>
      <c r="R3" s="5" t="s">
        <v>26</v>
      </c>
      <c r="S3" s="5" t="s">
        <v>26</v>
      </c>
      <c r="Y3" s="5">
        <f>Y2-U4</f>
        <v>20</v>
      </c>
      <c r="AA3" s="5">
        <v>20</v>
      </c>
      <c r="AB3" s="5">
        <f>AB2+U4</f>
        <v>15</v>
      </c>
      <c r="AC3" s="9" t="s">
        <v>50</v>
      </c>
      <c r="AD3" s="7"/>
      <c r="AL3" s="8">
        <v>0.05</v>
      </c>
      <c r="AM3" s="9">
        <f>Y3</f>
        <v>20</v>
      </c>
      <c r="AS3" s="8">
        <v>0.05</v>
      </c>
      <c r="AT3" s="9">
        <f>Y3</f>
        <v>20</v>
      </c>
      <c r="BH3" s="9"/>
      <c r="BI3" s="9"/>
      <c r="BJ3" s="9"/>
      <c r="BK3" s="9"/>
      <c r="BL3" s="19"/>
    </row>
    <row r="4" spans="1:65" x14ac:dyDescent="0.3">
      <c r="L4" s="3">
        <v>0</v>
      </c>
      <c r="U4" s="5">
        <v>0</v>
      </c>
      <c r="AC4" s="9">
        <v>0</v>
      </c>
      <c r="AD4" s="7"/>
      <c r="AI4" s="6">
        <v>0</v>
      </c>
      <c r="AL4" s="12"/>
      <c r="AM4" s="12"/>
      <c r="AN4" s="12"/>
      <c r="AO4" s="12">
        <v>5000</v>
      </c>
      <c r="AP4" s="12">
        <f>MAX(AO$4:AO4)</f>
        <v>5000</v>
      </c>
      <c r="AS4" s="12"/>
      <c r="AT4" s="12"/>
      <c r="AU4" s="12"/>
      <c r="AV4" s="12">
        <v>5000</v>
      </c>
      <c r="AW4" s="12">
        <f>MAX(AV$4:AV4)</f>
        <v>5000</v>
      </c>
      <c r="BG4" s="8"/>
      <c r="BH4" s="8"/>
      <c r="BI4" s="8"/>
      <c r="BJ4" s="12"/>
      <c r="BK4" s="12"/>
      <c r="BL4" s="12"/>
      <c r="BM4" s="8"/>
    </row>
    <row r="5" spans="1:65" x14ac:dyDescent="0.3">
      <c r="A5" s="1">
        <v>42640</v>
      </c>
      <c r="B5" s="1">
        <v>42640</v>
      </c>
      <c r="C5" s="1" t="s">
        <v>45</v>
      </c>
      <c r="D5" s="3">
        <v>740</v>
      </c>
      <c r="E5" s="3">
        <v>100</v>
      </c>
      <c r="F5" s="3">
        <f t="shared" ref="F5:F68" si="0">D5+E5</f>
        <v>840</v>
      </c>
      <c r="G5" s="11">
        <f t="shared" ref="G5:G68" si="1">B5-A5</f>
        <v>0</v>
      </c>
      <c r="H5" s="3" t="s">
        <v>17</v>
      </c>
      <c r="L5" s="2">
        <f t="shared" ref="L5:L68" si="2">IF(AND(F5&gt;=L$3,F5&lt;=L$4),0,1)</f>
        <v>1</v>
      </c>
      <c r="M5" s="2" t="s">
        <v>20</v>
      </c>
      <c r="N5" s="2">
        <v>7</v>
      </c>
      <c r="O5" s="2">
        <v>112580</v>
      </c>
      <c r="P5" s="2">
        <v>112583</v>
      </c>
      <c r="Q5" s="2">
        <v>111812</v>
      </c>
      <c r="R5" s="5">
        <f t="shared" ref="R5:R68" si="3">IF(M5="short",((P5-O5)+N5)/10,((O5-P5)+N5)/10)</f>
        <v>1</v>
      </c>
      <c r="S5" s="5">
        <f t="shared" ref="S5:S68" si="4">IF(M5="long",((Q5-O5)-N5)/10,((O5-Q5)-N5)/10)</f>
        <v>76.099999999999994</v>
      </c>
      <c r="U5" s="5">
        <f t="shared" ref="U5:U68" si="5">U$4-R5</f>
        <v>-1</v>
      </c>
      <c r="V5" s="5">
        <f t="shared" ref="V5:V68" si="6">S5+U$4</f>
        <v>76.099999999999994</v>
      </c>
      <c r="W5" s="7">
        <f t="shared" ref="W5:W68" si="7">IF(-U5&gt;N5/10,1, )</f>
        <v>1</v>
      </c>
      <c r="X5" s="7">
        <f t="shared" ref="X5:X68" si="8">IF(OR(I5="yes",K5="yes"),0,L5*W5)</f>
        <v>1</v>
      </c>
      <c r="Y5" s="5">
        <f t="shared" ref="Y5:Y68" si="9">IF(U5&lt;=-Y$3,-Y$3,0)</f>
        <v>0</v>
      </c>
      <c r="AA5" s="5">
        <f t="shared" ref="AA5:AA68" si="10">IF(AND(Y5=0,S5&gt;=AA$3-(N5/10)),0,-Y$3*W5)</f>
        <v>0</v>
      </c>
      <c r="AB5" s="5">
        <f t="shared" ref="AB5:AB68" si="11">IF(AND(Y5=0,V5&gt;AB$3),AB$3*W5,AA5*W5)</f>
        <v>15</v>
      </c>
      <c r="AC5" s="9">
        <f t="shared" ref="AC5:AC68" si="12">AC4+AB5</f>
        <v>15</v>
      </c>
      <c r="AD5" s="7">
        <f t="shared" ref="AD5:AD68" si="13">IF(AB5&gt;0,1, )</f>
        <v>1</v>
      </c>
      <c r="AE5" s="5">
        <f t="shared" ref="AE5:AE68" si="14">IF(I5="yes",AB5,)</f>
        <v>0</v>
      </c>
      <c r="AF5" s="5">
        <f t="shared" ref="AF5:AF68" si="15">IF(K5="yes",AB5, )</f>
        <v>0</v>
      </c>
      <c r="AG5" s="9">
        <f t="shared" ref="AG5:AG68" si="16">IF(L5=1, ,AB5)</f>
        <v>0</v>
      </c>
      <c r="AH5" s="9">
        <f t="shared" ref="AH5:AH68" si="17">X5*AB5</f>
        <v>15</v>
      </c>
      <c r="AI5" s="6">
        <f t="shared" ref="AI5:AI68" si="18">AI4+AH5</f>
        <v>15</v>
      </c>
      <c r="AJ5" s="2">
        <f t="shared" ref="AJ5:AJ68" si="19">IF(AH5&gt;0,1, )</f>
        <v>1</v>
      </c>
      <c r="AL5" s="12">
        <f t="shared" ref="AL5:AL68" si="20">IF(B5=B4,AL4,AO4*AL$3)</f>
        <v>250</v>
      </c>
      <c r="AM5" s="12">
        <f t="shared" ref="AM5:AM68" si="21">INT(AL5/AM$3)</f>
        <v>12</v>
      </c>
      <c r="AN5" s="12">
        <f t="shared" ref="AN5:AN68" si="22">AB5*AM5</f>
        <v>180</v>
      </c>
      <c r="AO5" s="12">
        <f t="shared" ref="AO5:AO68" si="23">AO4+AN5</f>
        <v>5180</v>
      </c>
      <c r="AP5" s="12">
        <f>MAX(AO$4:AO5)</f>
        <v>5180</v>
      </c>
      <c r="AQ5" s="8">
        <f t="shared" ref="AQ5:AQ68" si="24">(AO5-AP5)/AP5</f>
        <v>0</v>
      </c>
      <c r="AS5" s="12">
        <f t="shared" ref="AS5:AS68" si="25">IF(I5=I4,AS4,AV4*AS$3)</f>
        <v>0</v>
      </c>
      <c r="AT5" s="12">
        <f t="shared" ref="AT5:AT68" si="26">INT(AS5/AT$3)</f>
        <v>0</v>
      </c>
      <c r="AU5" s="12">
        <f t="shared" ref="AU5:AU68" si="27">AH5*AT5</f>
        <v>0</v>
      </c>
      <c r="AV5" s="12">
        <f t="shared" ref="AV5:AV68" si="28">AV4+AU5</f>
        <v>5000</v>
      </c>
      <c r="AW5" s="12">
        <f>MAX(AV$4:AV5)</f>
        <v>5000</v>
      </c>
      <c r="AX5" s="8">
        <f t="shared" ref="AX5:AX68" si="29">(AV5-AW5)/AW5</f>
        <v>0</v>
      </c>
      <c r="BH5" s="19"/>
      <c r="BI5" s="19"/>
      <c r="BJ5" s="12"/>
      <c r="BK5" s="12"/>
      <c r="BL5" s="12"/>
      <c r="BM5" s="8"/>
    </row>
    <row r="6" spans="1:65" x14ac:dyDescent="0.3">
      <c r="A6" s="1">
        <v>42640</v>
      </c>
      <c r="B6" s="1">
        <v>42640</v>
      </c>
      <c r="C6" s="1" t="s">
        <v>44</v>
      </c>
      <c r="D6" s="3">
        <v>1210</v>
      </c>
      <c r="E6" s="3">
        <v>-200</v>
      </c>
      <c r="F6" s="3">
        <f t="shared" si="0"/>
        <v>1010</v>
      </c>
      <c r="G6" s="11">
        <f t="shared" si="1"/>
        <v>0</v>
      </c>
      <c r="H6" s="3" t="s">
        <v>38</v>
      </c>
      <c r="L6" s="2">
        <f t="shared" si="2"/>
        <v>1</v>
      </c>
      <c r="M6" s="2" t="s">
        <v>21</v>
      </c>
      <c r="N6" s="14">
        <v>7</v>
      </c>
      <c r="O6" s="2">
        <v>100370</v>
      </c>
      <c r="P6" s="2">
        <v>100182</v>
      </c>
      <c r="Q6" s="2">
        <v>100808</v>
      </c>
      <c r="R6" s="5">
        <f t="shared" si="3"/>
        <v>19.5</v>
      </c>
      <c r="S6" s="5">
        <f t="shared" si="4"/>
        <v>43.1</v>
      </c>
      <c r="U6" s="5">
        <f t="shared" si="5"/>
        <v>-19.5</v>
      </c>
      <c r="V6" s="5">
        <f t="shared" si="6"/>
        <v>43.1</v>
      </c>
      <c r="W6" s="7">
        <f t="shared" si="7"/>
        <v>1</v>
      </c>
      <c r="X6" s="7">
        <f t="shared" si="8"/>
        <v>1</v>
      </c>
      <c r="Y6" s="5">
        <f t="shared" si="9"/>
        <v>0</v>
      </c>
      <c r="AA6" s="6">
        <f t="shared" si="10"/>
        <v>0</v>
      </c>
      <c r="AB6" s="5">
        <f t="shared" si="11"/>
        <v>15</v>
      </c>
      <c r="AC6" s="9">
        <f t="shared" si="12"/>
        <v>30</v>
      </c>
      <c r="AD6" s="7">
        <f t="shared" si="13"/>
        <v>1</v>
      </c>
      <c r="AE6" s="5">
        <f t="shared" si="14"/>
        <v>0</v>
      </c>
      <c r="AF6" s="5">
        <f t="shared" si="15"/>
        <v>0</v>
      </c>
      <c r="AG6" s="9">
        <f t="shared" si="16"/>
        <v>0</v>
      </c>
      <c r="AH6" s="9">
        <f t="shared" si="17"/>
        <v>15</v>
      </c>
      <c r="AI6" s="10">
        <f t="shared" si="18"/>
        <v>30</v>
      </c>
      <c r="AJ6" s="2">
        <f t="shared" si="19"/>
        <v>1</v>
      </c>
      <c r="AL6" s="12">
        <f t="shared" si="20"/>
        <v>250</v>
      </c>
      <c r="AM6" s="12">
        <f t="shared" si="21"/>
        <v>12</v>
      </c>
      <c r="AN6" s="12">
        <f t="shared" si="22"/>
        <v>180</v>
      </c>
      <c r="AO6" s="12">
        <f t="shared" si="23"/>
        <v>5360</v>
      </c>
      <c r="AP6" s="12">
        <f>MAX(AO$4:AO6)</f>
        <v>5360</v>
      </c>
      <c r="AQ6" s="8">
        <f t="shared" si="24"/>
        <v>0</v>
      </c>
      <c r="AS6" s="12">
        <f t="shared" si="25"/>
        <v>0</v>
      </c>
      <c r="AT6" s="12">
        <f t="shared" si="26"/>
        <v>0</v>
      </c>
      <c r="AU6" s="12">
        <f t="shared" si="27"/>
        <v>0</v>
      </c>
      <c r="AV6" s="12">
        <f t="shared" si="28"/>
        <v>5000</v>
      </c>
      <c r="AW6" s="12">
        <f>MAX(AV$4:AV6)</f>
        <v>5000</v>
      </c>
      <c r="AX6" s="8">
        <f t="shared" si="29"/>
        <v>0</v>
      </c>
      <c r="BH6" s="19"/>
      <c r="BI6" s="19"/>
      <c r="BJ6" s="12"/>
      <c r="BK6" s="12"/>
      <c r="BL6" s="12"/>
      <c r="BM6" s="8"/>
    </row>
    <row r="7" spans="1:65" x14ac:dyDescent="0.3">
      <c r="A7" s="1">
        <v>42640</v>
      </c>
      <c r="B7" s="1">
        <v>42640</v>
      </c>
      <c r="C7" s="1" t="s">
        <v>45</v>
      </c>
      <c r="D7" s="3">
        <v>1210</v>
      </c>
      <c r="E7" s="3">
        <v>100</v>
      </c>
      <c r="F7" s="3">
        <f t="shared" si="0"/>
        <v>1310</v>
      </c>
      <c r="G7" s="11">
        <f t="shared" si="1"/>
        <v>0</v>
      </c>
      <c r="H7" s="3" t="s">
        <v>17</v>
      </c>
      <c r="L7" s="2">
        <f t="shared" si="2"/>
        <v>1</v>
      </c>
      <c r="M7" s="2" t="s">
        <v>21</v>
      </c>
      <c r="N7" s="14">
        <v>7</v>
      </c>
      <c r="O7" s="2">
        <v>112160</v>
      </c>
      <c r="P7" s="2">
        <v>111812</v>
      </c>
      <c r="Q7" s="2">
        <v>112491</v>
      </c>
      <c r="R7" s="5">
        <f t="shared" si="3"/>
        <v>35.5</v>
      </c>
      <c r="S7" s="5">
        <f t="shared" si="4"/>
        <v>32.4</v>
      </c>
      <c r="U7" s="5">
        <f t="shared" si="5"/>
        <v>-35.5</v>
      </c>
      <c r="V7" s="5">
        <f t="shared" si="6"/>
        <v>32.4</v>
      </c>
      <c r="W7" s="7">
        <f t="shared" si="7"/>
        <v>1</v>
      </c>
      <c r="X7" s="7">
        <f t="shared" si="8"/>
        <v>1</v>
      </c>
      <c r="Y7" s="5">
        <f t="shared" si="9"/>
        <v>-20</v>
      </c>
      <c r="AA7" s="6">
        <f t="shared" si="10"/>
        <v>-20</v>
      </c>
      <c r="AB7" s="5">
        <f t="shared" si="11"/>
        <v>-20</v>
      </c>
      <c r="AC7" s="9">
        <f t="shared" si="12"/>
        <v>10</v>
      </c>
      <c r="AD7" s="7">
        <f t="shared" si="13"/>
        <v>0</v>
      </c>
      <c r="AE7" s="5">
        <f t="shared" si="14"/>
        <v>0</v>
      </c>
      <c r="AF7" s="5">
        <f t="shared" si="15"/>
        <v>0</v>
      </c>
      <c r="AG7" s="9">
        <f t="shared" si="16"/>
        <v>0</v>
      </c>
      <c r="AH7" s="9">
        <f t="shared" si="17"/>
        <v>-20</v>
      </c>
      <c r="AI7" s="10">
        <f t="shared" si="18"/>
        <v>10</v>
      </c>
      <c r="AJ7" s="2">
        <f t="shared" si="19"/>
        <v>0</v>
      </c>
      <c r="AL7" s="12">
        <f t="shared" si="20"/>
        <v>250</v>
      </c>
      <c r="AM7" s="12">
        <f t="shared" si="21"/>
        <v>12</v>
      </c>
      <c r="AN7" s="12">
        <f t="shared" si="22"/>
        <v>-240</v>
      </c>
      <c r="AO7" s="12">
        <f t="shared" si="23"/>
        <v>5120</v>
      </c>
      <c r="AP7" s="12">
        <f>MAX(AO$4:AO7)</f>
        <v>5360</v>
      </c>
      <c r="AQ7" s="8">
        <f t="shared" si="24"/>
        <v>-4.4776119402985072E-2</v>
      </c>
      <c r="AS7" s="12">
        <f t="shared" si="25"/>
        <v>0</v>
      </c>
      <c r="AT7" s="12">
        <f t="shared" si="26"/>
        <v>0</v>
      </c>
      <c r="AU7" s="12">
        <f t="shared" si="27"/>
        <v>0</v>
      </c>
      <c r="AV7" s="12">
        <f t="shared" si="28"/>
        <v>5000</v>
      </c>
      <c r="AW7" s="12">
        <f>MAX(AV$4:AV7)</f>
        <v>5000</v>
      </c>
      <c r="AX7" s="8">
        <f t="shared" si="29"/>
        <v>0</v>
      </c>
      <c r="BH7" s="19"/>
      <c r="BI7" s="19"/>
      <c r="BJ7" s="12"/>
      <c r="BK7" s="12"/>
      <c r="BL7" s="12"/>
      <c r="BM7" s="8"/>
    </row>
    <row r="8" spans="1:65" x14ac:dyDescent="0.3">
      <c r="A8" s="1">
        <v>42640</v>
      </c>
      <c r="B8" s="1">
        <v>42640</v>
      </c>
      <c r="C8" s="1" t="s">
        <v>45</v>
      </c>
      <c r="D8" s="3">
        <v>1555</v>
      </c>
      <c r="E8" s="3">
        <v>100</v>
      </c>
      <c r="F8" s="3">
        <f t="shared" si="0"/>
        <v>1655</v>
      </c>
      <c r="G8" s="11">
        <f t="shared" si="1"/>
        <v>0</v>
      </c>
      <c r="H8" s="3" t="s">
        <v>17</v>
      </c>
      <c r="L8" s="2">
        <f t="shared" si="2"/>
        <v>1</v>
      </c>
      <c r="M8" s="2" t="s">
        <v>20</v>
      </c>
      <c r="N8" s="14">
        <v>7</v>
      </c>
      <c r="O8" s="2">
        <v>112080</v>
      </c>
      <c r="P8" s="2">
        <v>112255</v>
      </c>
      <c r="Q8" s="2">
        <v>111812</v>
      </c>
      <c r="R8" s="5">
        <f t="shared" si="3"/>
        <v>18.2</v>
      </c>
      <c r="S8" s="5">
        <f t="shared" si="4"/>
        <v>26.1</v>
      </c>
      <c r="U8" s="5">
        <f t="shared" si="5"/>
        <v>-18.2</v>
      </c>
      <c r="V8" s="5">
        <f t="shared" si="6"/>
        <v>26.1</v>
      </c>
      <c r="W8" s="7">
        <f t="shared" si="7"/>
        <v>1</v>
      </c>
      <c r="X8" s="7">
        <f t="shared" si="8"/>
        <v>1</v>
      </c>
      <c r="Y8" s="5">
        <f t="shared" si="9"/>
        <v>0</v>
      </c>
      <c r="AA8" s="6">
        <f t="shared" si="10"/>
        <v>0</v>
      </c>
      <c r="AB8" s="5">
        <f t="shared" si="11"/>
        <v>15</v>
      </c>
      <c r="AC8" s="9">
        <f t="shared" si="12"/>
        <v>25</v>
      </c>
      <c r="AD8" s="7">
        <f t="shared" si="13"/>
        <v>1</v>
      </c>
      <c r="AE8" s="5">
        <f t="shared" si="14"/>
        <v>0</v>
      </c>
      <c r="AF8" s="5">
        <f t="shared" si="15"/>
        <v>0</v>
      </c>
      <c r="AG8" s="9">
        <f t="shared" si="16"/>
        <v>0</v>
      </c>
      <c r="AH8" s="9">
        <f t="shared" si="17"/>
        <v>15</v>
      </c>
      <c r="AI8" s="10">
        <f t="shared" si="18"/>
        <v>25</v>
      </c>
      <c r="AJ8" s="2">
        <f t="shared" si="19"/>
        <v>1</v>
      </c>
      <c r="AL8" s="12">
        <f t="shared" si="20"/>
        <v>250</v>
      </c>
      <c r="AM8" s="12">
        <f t="shared" si="21"/>
        <v>12</v>
      </c>
      <c r="AN8" s="12">
        <f t="shared" si="22"/>
        <v>180</v>
      </c>
      <c r="AO8" s="12">
        <f t="shared" si="23"/>
        <v>5300</v>
      </c>
      <c r="AP8" s="12">
        <f>MAX(AO$4:AO8)</f>
        <v>5360</v>
      </c>
      <c r="AQ8" s="8">
        <f t="shared" si="24"/>
        <v>-1.1194029850746268E-2</v>
      </c>
      <c r="AS8" s="12">
        <f t="shared" si="25"/>
        <v>0</v>
      </c>
      <c r="AT8" s="12">
        <f t="shared" si="26"/>
        <v>0</v>
      </c>
      <c r="AU8" s="12">
        <f t="shared" si="27"/>
        <v>0</v>
      </c>
      <c r="AV8" s="12">
        <f t="shared" si="28"/>
        <v>5000</v>
      </c>
      <c r="AW8" s="12">
        <f>MAX(AV$4:AV8)</f>
        <v>5000</v>
      </c>
      <c r="AX8" s="8">
        <f t="shared" si="29"/>
        <v>0</v>
      </c>
      <c r="BH8" s="19"/>
      <c r="BI8" s="19"/>
      <c r="BJ8" s="12"/>
      <c r="BK8" s="12"/>
      <c r="BL8" s="12"/>
      <c r="BM8" s="8"/>
    </row>
    <row r="9" spans="1:65" x14ac:dyDescent="0.3">
      <c r="A9" s="1">
        <v>42641</v>
      </c>
      <c r="B9" s="1">
        <v>42641</v>
      </c>
      <c r="C9" s="1" t="s">
        <v>44</v>
      </c>
      <c r="D9" s="3">
        <v>1040</v>
      </c>
      <c r="E9" s="3">
        <v>-200</v>
      </c>
      <c r="F9" s="3">
        <f t="shared" si="0"/>
        <v>840</v>
      </c>
      <c r="G9" s="11">
        <f t="shared" si="1"/>
        <v>0</v>
      </c>
      <c r="H9" s="3" t="s">
        <v>38</v>
      </c>
      <c r="L9" s="2">
        <f t="shared" si="2"/>
        <v>1</v>
      </c>
      <c r="M9" s="2" t="s">
        <v>20</v>
      </c>
      <c r="N9" s="14">
        <v>7</v>
      </c>
      <c r="O9" s="2">
        <v>100770</v>
      </c>
      <c r="P9" s="2">
        <v>100808</v>
      </c>
      <c r="Q9" s="2">
        <v>100441</v>
      </c>
      <c r="R9" s="5">
        <f t="shared" si="3"/>
        <v>4.5</v>
      </c>
      <c r="S9" s="5">
        <f t="shared" si="4"/>
        <v>32.200000000000003</v>
      </c>
      <c r="U9" s="5">
        <f t="shared" si="5"/>
        <v>-4.5</v>
      </c>
      <c r="V9" s="5">
        <f t="shared" si="6"/>
        <v>32.200000000000003</v>
      </c>
      <c r="W9" s="7">
        <f t="shared" si="7"/>
        <v>1</v>
      </c>
      <c r="X9" s="7">
        <f t="shared" si="8"/>
        <v>1</v>
      </c>
      <c r="Y9" s="5">
        <f t="shared" si="9"/>
        <v>0</v>
      </c>
      <c r="AA9" s="6">
        <f t="shared" si="10"/>
        <v>0</v>
      </c>
      <c r="AB9" s="5">
        <f t="shared" si="11"/>
        <v>15</v>
      </c>
      <c r="AC9" s="9">
        <f t="shared" si="12"/>
        <v>40</v>
      </c>
      <c r="AD9" s="7">
        <f t="shared" si="13"/>
        <v>1</v>
      </c>
      <c r="AE9" s="5">
        <f t="shared" si="14"/>
        <v>0</v>
      </c>
      <c r="AF9" s="5">
        <f t="shared" si="15"/>
        <v>0</v>
      </c>
      <c r="AG9" s="9">
        <f t="shared" si="16"/>
        <v>0</v>
      </c>
      <c r="AH9" s="9">
        <f t="shared" si="17"/>
        <v>15</v>
      </c>
      <c r="AI9" s="10">
        <f t="shared" si="18"/>
        <v>40</v>
      </c>
      <c r="AJ9" s="2">
        <f t="shared" si="19"/>
        <v>1</v>
      </c>
      <c r="AL9" s="12">
        <f t="shared" si="20"/>
        <v>265</v>
      </c>
      <c r="AM9" s="12">
        <f t="shared" si="21"/>
        <v>13</v>
      </c>
      <c r="AN9" s="12">
        <f t="shared" si="22"/>
        <v>195</v>
      </c>
      <c r="AO9" s="12">
        <f t="shared" si="23"/>
        <v>5495</v>
      </c>
      <c r="AP9" s="12">
        <f>MAX(AO$4:AO9)</f>
        <v>5495</v>
      </c>
      <c r="AQ9" s="8">
        <f t="shared" si="24"/>
        <v>0</v>
      </c>
      <c r="AS9" s="12">
        <f t="shared" si="25"/>
        <v>0</v>
      </c>
      <c r="AT9" s="12">
        <f t="shared" si="26"/>
        <v>0</v>
      </c>
      <c r="AU9" s="12">
        <f t="shared" si="27"/>
        <v>0</v>
      </c>
      <c r="AV9" s="12">
        <f t="shared" si="28"/>
        <v>5000</v>
      </c>
      <c r="AW9" s="12">
        <f>MAX(AV$4:AV9)</f>
        <v>5000</v>
      </c>
      <c r="AX9" s="8">
        <f t="shared" si="29"/>
        <v>0</v>
      </c>
      <c r="BH9" s="19"/>
      <c r="BI9" s="19"/>
      <c r="BJ9" s="12"/>
      <c r="BK9" s="12"/>
      <c r="BL9" s="12"/>
      <c r="BM9" s="8"/>
    </row>
    <row r="10" spans="1:65" x14ac:dyDescent="0.3">
      <c r="A10" s="1">
        <v>42641</v>
      </c>
      <c r="B10" s="1">
        <v>42641</v>
      </c>
      <c r="C10" s="1" t="s">
        <v>44</v>
      </c>
      <c r="D10" s="3">
        <v>1755</v>
      </c>
      <c r="E10" s="3">
        <v>-200</v>
      </c>
      <c r="F10" s="3">
        <f t="shared" si="0"/>
        <v>1555</v>
      </c>
      <c r="G10" s="11">
        <f t="shared" si="1"/>
        <v>0</v>
      </c>
      <c r="H10" s="3" t="s">
        <v>43</v>
      </c>
      <c r="L10" s="2">
        <f t="shared" si="2"/>
        <v>1</v>
      </c>
      <c r="M10" s="2" t="s">
        <v>20</v>
      </c>
      <c r="N10" s="14">
        <v>10</v>
      </c>
      <c r="O10" s="2">
        <v>132580</v>
      </c>
      <c r="P10" s="2">
        <v>132685</v>
      </c>
      <c r="Q10" s="2">
        <v>130471</v>
      </c>
      <c r="R10" s="5">
        <f t="shared" si="3"/>
        <v>11.5</v>
      </c>
      <c r="S10" s="5">
        <f t="shared" si="4"/>
        <v>209.9</v>
      </c>
      <c r="U10" s="5">
        <f t="shared" si="5"/>
        <v>-11.5</v>
      </c>
      <c r="V10" s="5">
        <f t="shared" si="6"/>
        <v>209.9</v>
      </c>
      <c r="W10" s="7">
        <f t="shared" si="7"/>
        <v>1</v>
      </c>
      <c r="X10" s="7">
        <f t="shared" si="8"/>
        <v>1</v>
      </c>
      <c r="Y10" s="5">
        <f t="shared" si="9"/>
        <v>0</v>
      </c>
      <c r="AA10" s="6">
        <f t="shared" si="10"/>
        <v>0</v>
      </c>
      <c r="AB10" s="5">
        <f t="shared" si="11"/>
        <v>15</v>
      </c>
      <c r="AC10" s="9">
        <f t="shared" si="12"/>
        <v>55</v>
      </c>
      <c r="AD10" s="7">
        <f t="shared" si="13"/>
        <v>1</v>
      </c>
      <c r="AE10" s="5">
        <f t="shared" si="14"/>
        <v>0</v>
      </c>
      <c r="AF10" s="5">
        <f t="shared" si="15"/>
        <v>0</v>
      </c>
      <c r="AG10" s="9">
        <f t="shared" si="16"/>
        <v>0</v>
      </c>
      <c r="AH10" s="9">
        <f t="shared" si="17"/>
        <v>15</v>
      </c>
      <c r="AI10" s="10">
        <f t="shared" si="18"/>
        <v>55</v>
      </c>
      <c r="AJ10" s="2">
        <f t="shared" si="19"/>
        <v>1</v>
      </c>
      <c r="AL10" s="12">
        <f t="shared" si="20"/>
        <v>265</v>
      </c>
      <c r="AM10" s="12">
        <f t="shared" si="21"/>
        <v>13</v>
      </c>
      <c r="AN10" s="12">
        <f t="shared" si="22"/>
        <v>195</v>
      </c>
      <c r="AO10" s="12">
        <f t="shared" si="23"/>
        <v>5690</v>
      </c>
      <c r="AP10" s="12">
        <f>MAX(AO$4:AO10)</f>
        <v>5690</v>
      </c>
      <c r="AQ10" s="8">
        <f t="shared" si="24"/>
        <v>0</v>
      </c>
      <c r="AS10" s="12">
        <f t="shared" si="25"/>
        <v>0</v>
      </c>
      <c r="AT10" s="12">
        <f t="shared" si="26"/>
        <v>0</v>
      </c>
      <c r="AU10" s="12">
        <f t="shared" si="27"/>
        <v>0</v>
      </c>
      <c r="AV10" s="12">
        <f t="shared" si="28"/>
        <v>5000</v>
      </c>
      <c r="AW10" s="12">
        <f>MAX(AV$4:AV10)</f>
        <v>5000</v>
      </c>
      <c r="AX10" s="8">
        <f t="shared" si="29"/>
        <v>0</v>
      </c>
      <c r="BH10" s="19"/>
      <c r="BI10" s="19"/>
      <c r="BJ10" s="12"/>
      <c r="BK10" s="12"/>
      <c r="BL10" s="12"/>
      <c r="BM10" s="8"/>
    </row>
    <row r="11" spans="1:65" x14ac:dyDescent="0.3">
      <c r="A11" s="1">
        <v>42641</v>
      </c>
      <c r="B11" s="1">
        <v>42642</v>
      </c>
      <c r="C11" s="1" t="s">
        <v>44</v>
      </c>
      <c r="D11" s="3">
        <v>340</v>
      </c>
      <c r="E11" s="3">
        <v>-200</v>
      </c>
      <c r="F11" s="3">
        <f t="shared" si="0"/>
        <v>140</v>
      </c>
      <c r="G11" s="11">
        <f t="shared" si="1"/>
        <v>1</v>
      </c>
      <c r="H11" s="3" t="s">
        <v>43</v>
      </c>
      <c r="L11" s="2">
        <f t="shared" si="2"/>
        <v>1</v>
      </c>
      <c r="M11" s="2" t="s">
        <v>21</v>
      </c>
      <c r="N11" s="14">
        <v>10</v>
      </c>
      <c r="O11" s="2">
        <v>130470</v>
      </c>
      <c r="P11" s="2">
        <v>130471</v>
      </c>
      <c r="Q11" s="2">
        <v>131104</v>
      </c>
      <c r="R11" s="5">
        <f t="shared" si="3"/>
        <v>0.9</v>
      </c>
      <c r="S11" s="5">
        <f t="shared" si="4"/>
        <v>62.4</v>
      </c>
      <c r="U11" s="5">
        <f t="shared" si="5"/>
        <v>-0.9</v>
      </c>
      <c r="V11" s="5">
        <f t="shared" si="6"/>
        <v>62.4</v>
      </c>
      <c r="W11" s="7">
        <f t="shared" si="7"/>
        <v>0</v>
      </c>
      <c r="X11" s="7">
        <f t="shared" si="8"/>
        <v>0</v>
      </c>
      <c r="Y11" s="5">
        <f t="shared" si="9"/>
        <v>0</v>
      </c>
      <c r="AA11" s="6">
        <f t="shared" si="10"/>
        <v>0</v>
      </c>
      <c r="AB11" s="5">
        <f t="shared" si="11"/>
        <v>0</v>
      </c>
      <c r="AC11" s="9">
        <f t="shared" si="12"/>
        <v>55</v>
      </c>
      <c r="AD11" s="7">
        <f t="shared" si="13"/>
        <v>0</v>
      </c>
      <c r="AE11" s="5">
        <f t="shared" si="14"/>
        <v>0</v>
      </c>
      <c r="AF11" s="5">
        <f t="shared" si="15"/>
        <v>0</v>
      </c>
      <c r="AG11" s="9">
        <f t="shared" si="16"/>
        <v>0</v>
      </c>
      <c r="AH11" s="9">
        <f t="shared" si="17"/>
        <v>0</v>
      </c>
      <c r="AI11" s="10">
        <f t="shared" si="18"/>
        <v>55</v>
      </c>
      <c r="AJ11" s="2">
        <f t="shared" si="19"/>
        <v>0</v>
      </c>
      <c r="AL11" s="12">
        <f t="shared" si="20"/>
        <v>284.5</v>
      </c>
      <c r="AM11" s="12">
        <f t="shared" si="21"/>
        <v>14</v>
      </c>
      <c r="AN11" s="12">
        <f t="shared" si="22"/>
        <v>0</v>
      </c>
      <c r="AO11" s="12">
        <f t="shared" si="23"/>
        <v>5690</v>
      </c>
      <c r="AP11" s="12">
        <f>MAX(AO$4:AO11)</f>
        <v>5690</v>
      </c>
      <c r="AQ11" s="8">
        <f t="shared" si="24"/>
        <v>0</v>
      </c>
      <c r="AS11" s="12">
        <f t="shared" si="25"/>
        <v>0</v>
      </c>
      <c r="AT11" s="12">
        <f t="shared" si="26"/>
        <v>0</v>
      </c>
      <c r="AU11" s="12">
        <f t="shared" si="27"/>
        <v>0</v>
      </c>
      <c r="AV11" s="12">
        <f t="shared" si="28"/>
        <v>5000</v>
      </c>
      <c r="AW11" s="12">
        <f>MAX(AV$4:AV11)</f>
        <v>5000</v>
      </c>
      <c r="AX11" s="8">
        <f t="shared" si="29"/>
        <v>0</v>
      </c>
      <c r="BH11" s="19"/>
      <c r="BI11" s="19"/>
      <c r="BJ11" s="12"/>
      <c r="BK11" s="12"/>
      <c r="BL11" s="12"/>
      <c r="BM11" s="8"/>
    </row>
    <row r="12" spans="1:65" x14ac:dyDescent="0.3">
      <c r="A12" s="1">
        <v>42640</v>
      </c>
      <c r="B12" s="1">
        <v>42642</v>
      </c>
      <c r="C12" s="1" t="s">
        <v>44</v>
      </c>
      <c r="D12" s="3">
        <v>725</v>
      </c>
      <c r="E12" s="3">
        <v>-200</v>
      </c>
      <c r="F12" s="3">
        <f t="shared" si="0"/>
        <v>525</v>
      </c>
      <c r="G12" s="11">
        <f t="shared" si="1"/>
        <v>2</v>
      </c>
      <c r="H12" s="3" t="s">
        <v>38</v>
      </c>
      <c r="I12" s="2" t="s">
        <v>11</v>
      </c>
      <c r="J12" s="2">
        <v>10</v>
      </c>
      <c r="L12" s="2">
        <f t="shared" si="2"/>
        <v>1</v>
      </c>
      <c r="M12" s="2" t="s">
        <v>20</v>
      </c>
      <c r="N12" s="14">
        <v>7</v>
      </c>
      <c r="O12" s="2">
        <v>101420</v>
      </c>
      <c r="P12" s="2">
        <v>101486</v>
      </c>
      <c r="Q12" s="2">
        <v>101326</v>
      </c>
      <c r="R12" s="5">
        <f t="shared" si="3"/>
        <v>7.3</v>
      </c>
      <c r="S12" s="5">
        <f t="shared" si="4"/>
        <v>8.6999999999999993</v>
      </c>
      <c r="U12" s="5">
        <f t="shared" si="5"/>
        <v>-7.3</v>
      </c>
      <c r="V12" s="5">
        <f t="shared" si="6"/>
        <v>8.6999999999999993</v>
      </c>
      <c r="W12" s="7">
        <f t="shared" si="7"/>
        <v>1</v>
      </c>
      <c r="X12" s="7">
        <f t="shared" si="8"/>
        <v>0</v>
      </c>
      <c r="Y12" s="5">
        <f t="shared" si="9"/>
        <v>0</v>
      </c>
      <c r="AA12" s="6">
        <f t="shared" si="10"/>
        <v>-20</v>
      </c>
      <c r="AB12" s="5">
        <f t="shared" si="11"/>
        <v>-20</v>
      </c>
      <c r="AC12" s="9">
        <f t="shared" si="12"/>
        <v>35</v>
      </c>
      <c r="AD12" s="7">
        <f t="shared" si="13"/>
        <v>0</v>
      </c>
      <c r="AE12" s="5">
        <f t="shared" si="14"/>
        <v>-20</v>
      </c>
      <c r="AF12" s="5">
        <f t="shared" si="15"/>
        <v>0</v>
      </c>
      <c r="AG12" s="9">
        <f t="shared" si="16"/>
        <v>0</v>
      </c>
      <c r="AH12" s="9">
        <f t="shared" si="17"/>
        <v>0</v>
      </c>
      <c r="AI12" s="10">
        <f t="shared" si="18"/>
        <v>55</v>
      </c>
      <c r="AJ12" s="2">
        <f t="shared" si="19"/>
        <v>0</v>
      </c>
      <c r="AL12" s="12">
        <f t="shared" si="20"/>
        <v>284.5</v>
      </c>
      <c r="AM12" s="12">
        <f t="shared" si="21"/>
        <v>14</v>
      </c>
      <c r="AN12" s="12">
        <f t="shared" si="22"/>
        <v>-280</v>
      </c>
      <c r="AO12" s="12">
        <f t="shared" si="23"/>
        <v>5410</v>
      </c>
      <c r="AP12" s="12">
        <f>MAX(AO$4:AO12)</f>
        <v>5690</v>
      </c>
      <c r="AQ12" s="8">
        <f t="shared" si="24"/>
        <v>-4.9209138840070298E-2</v>
      </c>
      <c r="AS12" s="12">
        <f t="shared" si="25"/>
        <v>250</v>
      </c>
      <c r="AT12" s="12">
        <f t="shared" si="26"/>
        <v>12</v>
      </c>
      <c r="AU12" s="12">
        <f t="shared" si="27"/>
        <v>0</v>
      </c>
      <c r="AV12" s="12">
        <f t="shared" si="28"/>
        <v>5000</v>
      </c>
      <c r="AW12" s="12">
        <f>MAX(AV$4:AV12)</f>
        <v>5000</v>
      </c>
      <c r="AX12" s="8">
        <f t="shared" si="29"/>
        <v>0</v>
      </c>
      <c r="BH12" s="19"/>
      <c r="BI12" s="19"/>
      <c r="BJ12" s="12"/>
      <c r="BK12" s="12"/>
      <c r="BL12" s="12"/>
      <c r="BM12" s="8"/>
    </row>
    <row r="13" spans="1:65" x14ac:dyDescent="0.3">
      <c r="A13" s="1">
        <v>42642</v>
      </c>
      <c r="B13" s="1">
        <v>42642</v>
      </c>
      <c r="C13" s="1" t="s">
        <v>44</v>
      </c>
      <c r="D13" s="3">
        <v>1235</v>
      </c>
      <c r="E13" s="3">
        <v>-200</v>
      </c>
      <c r="F13" s="3">
        <f t="shared" si="0"/>
        <v>1035</v>
      </c>
      <c r="G13" s="11">
        <f t="shared" si="1"/>
        <v>0</v>
      </c>
      <c r="H13" s="3" t="s">
        <v>43</v>
      </c>
      <c r="L13" s="2">
        <f t="shared" si="2"/>
        <v>1</v>
      </c>
      <c r="M13" s="2" t="s">
        <v>20</v>
      </c>
      <c r="N13" s="14">
        <v>10</v>
      </c>
      <c r="O13" s="2">
        <v>131130</v>
      </c>
      <c r="P13" s="2">
        <v>131104</v>
      </c>
      <c r="Q13" s="2">
        <v>130572</v>
      </c>
      <c r="R13" s="5">
        <f t="shared" si="3"/>
        <v>-1.6</v>
      </c>
      <c r="S13" s="5">
        <f t="shared" si="4"/>
        <v>54.8</v>
      </c>
      <c r="U13" s="5">
        <f t="shared" si="5"/>
        <v>1.6</v>
      </c>
      <c r="V13" s="5">
        <f t="shared" si="6"/>
        <v>54.8</v>
      </c>
      <c r="W13" s="7">
        <f t="shared" si="7"/>
        <v>0</v>
      </c>
      <c r="X13" s="7">
        <f t="shared" si="8"/>
        <v>0</v>
      </c>
      <c r="Y13" s="5">
        <f t="shared" si="9"/>
        <v>0</v>
      </c>
      <c r="AA13" s="6">
        <f t="shared" si="10"/>
        <v>0</v>
      </c>
      <c r="AB13" s="5">
        <f t="shared" si="11"/>
        <v>0</v>
      </c>
      <c r="AC13" s="9">
        <f t="shared" si="12"/>
        <v>35</v>
      </c>
      <c r="AD13" s="7">
        <f t="shared" si="13"/>
        <v>0</v>
      </c>
      <c r="AE13" s="5">
        <f t="shared" si="14"/>
        <v>0</v>
      </c>
      <c r="AF13" s="5">
        <f t="shared" si="15"/>
        <v>0</v>
      </c>
      <c r="AG13" s="9">
        <f t="shared" si="16"/>
        <v>0</v>
      </c>
      <c r="AH13" s="9">
        <f t="shared" si="17"/>
        <v>0</v>
      </c>
      <c r="AI13" s="10">
        <f t="shared" si="18"/>
        <v>55</v>
      </c>
      <c r="AJ13" s="2">
        <f t="shared" si="19"/>
        <v>0</v>
      </c>
      <c r="AL13" s="12">
        <f t="shared" si="20"/>
        <v>284.5</v>
      </c>
      <c r="AM13" s="12">
        <f t="shared" si="21"/>
        <v>14</v>
      </c>
      <c r="AN13" s="12">
        <f t="shared" si="22"/>
        <v>0</v>
      </c>
      <c r="AO13" s="12">
        <f t="shared" si="23"/>
        <v>5410</v>
      </c>
      <c r="AP13" s="12">
        <f>MAX(AO$4:AO13)</f>
        <v>5690</v>
      </c>
      <c r="AQ13" s="8">
        <f t="shared" si="24"/>
        <v>-4.9209138840070298E-2</v>
      </c>
      <c r="AS13" s="12">
        <f t="shared" si="25"/>
        <v>250</v>
      </c>
      <c r="AT13" s="12">
        <f t="shared" si="26"/>
        <v>12</v>
      </c>
      <c r="AU13" s="12">
        <f t="shared" si="27"/>
        <v>0</v>
      </c>
      <c r="AV13" s="12">
        <f t="shared" si="28"/>
        <v>5000</v>
      </c>
      <c r="AW13" s="12">
        <f>MAX(AV$4:AV13)</f>
        <v>5000</v>
      </c>
      <c r="AX13" s="8">
        <f t="shared" si="29"/>
        <v>0</v>
      </c>
      <c r="BH13" s="19"/>
      <c r="BI13" s="19"/>
      <c r="BJ13" s="12"/>
      <c r="BK13" s="12"/>
      <c r="BL13" s="12"/>
      <c r="BM13" s="8"/>
    </row>
    <row r="14" spans="1:65" x14ac:dyDescent="0.3">
      <c r="A14" s="1">
        <v>42642</v>
      </c>
      <c r="B14" s="1">
        <v>42642</v>
      </c>
      <c r="C14" s="1" t="s">
        <v>44</v>
      </c>
      <c r="D14" s="3">
        <v>1235</v>
      </c>
      <c r="E14" s="3">
        <v>-200</v>
      </c>
      <c r="F14" s="3">
        <f t="shared" si="0"/>
        <v>1035</v>
      </c>
      <c r="G14" s="11">
        <f t="shared" si="1"/>
        <v>0</v>
      </c>
      <c r="H14" s="3" t="s">
        <v>38</v>
      </c>
      <c r="L14" s="2">
        <f t="shared" si="2"/>
        <v>1</v>
      </c>
      <c r="M14" s="2" t="s">
        <v>21</v>
      </c>
      <c r="N14" s="14">
        <v>7</v>
      </c>
      <c r="O14" s="2">
        <v>101350</v>
      </c>
      <c r="P14" s="2">
        <v>101344</v>
      </c>
      <c r="Q14" s="2">
        <v>101834</v>
      </c>
      <c r="R14" s="5">
        <f t="shared" si="3"/>
        <v>1.3</v>
      </c>
      <c r="S14" s="5">
        <f t="shared" si="4"/>
        <v>47.7</v>
      </c>
      <c r="U14" s="5">
        <f t="shared" si="5"/>
        <v>-1.3</v>
      </c>
      <c r="V14" s="5">
        <f t="shared" si="6"/>
        <v>47.7</v>
      </c>
      <c r="W14" s="7">
        <f t="shared" si="7"/>
        <v>1</v>
      </c>
      <c r="X14" s="7">
        <f t="shared" si="8"/>
        <v>1</v>
      </c>
      <c r="Y14" s="5">
        <f t="shared" si="9"/>
        <v>0</v>
      </c>
      <c r="AA14" s="6">
        <f t="shared" si="10"/>
        <v>0</v>
      </c>
      <c r="AB14" s="5">
        <f t="shared" si="11"/>
        <v>15</v>
      </c>
      <c r="AC14" s="9">
        <f t="shared" si="12"/>
        <v>50</v>
      </c>
      <c r="AD14" s="7">
        <f t="shared" si="13"/>
        <v>1</v>
      </c>
      <c r="AE14" s="5">
        <f t="shared" si="14"/>
        <v>0</v>
      </c>
      <c r="AF14" s="5">
        <f t="shared" si="15"/>
        <v>0</v>
      </c>
      <c r="AG14" s="9">
        <f t="shared" si="16"/>
        <v>0</v>
      </c>
      <c r="AH14" s="9">
        <f t="shared" si="17"/>
        <v>15</v>
      </c>
      <c r="AI14" s="10">
        <f t="shared" si="18"/>
        <v>70</v>
      </c>
      <c r="AJ14" s="2">
        <f t="shared" si="19"/>
        <v>1</v>
      </c>
      <c r="AL14" s="12">
        <f t="shared" si="20"/>
        <v>284.5</v>
      </c>
      <c r="AM14" s="12">
        <f t="shared" si="21"/>
        <v>14</v>
      </c>
      <c r="AN14" s="12">
        <f t="shared" si="22"/>
        <v>210</v>
      </c>
      <c r="AO14" s="12">
        <f t="shared" si="23"/>
        <v>5620</v>
      </c>
      <c r="AP14" s="12">
        <f>MAX(AO$4:AO14)</f>
        <v>5690</v>
      </c>
      <c r="AQ14" s="8">
        <f t="shared" si="24"/>
        <v>-1.2302284710017574E-2</v>
      </c>
      <c r="AS14" s="12">
        <f t="shared" si="25"/>
        <v>250</v>
      </c>
      <c r="AT14" s="12">
        <f t="shared" si="26"/>
        <v>12</v>
      </c>
      <c r="AU14" s="12">
        <f t="shared" si="27"/>
        <v>180</v>
      </c>
      <c r="AV14" s="12">
        <f t="shared" si="28"/>
        <v>5180</v>
      </c>
      <c r="AW14" s="12">
        <f>MAX(AV$4:AV14)</f>
        <v>5180</v>
      </c>
      <c r="AX14" s="8">
        <f t="shared" si="29"/>
        <v>0</v>
      </c>
      <c r="BH14" s="19"/>
      <c r="BI14" s="19"/>
      <c r="BJ14" s="12"/>
      <c r="BK14" s="12"/>
      <c r="BL14" s="12"/>
      <c r="BM14" s="8"/>
    </row>
    <row r="15" spans="1:65" x14ac:dyDescent="0.3">
      <c r="A15" s="1">
        <v>42642</v>
      </c>
      <c r="B15" s="1">
        <v>42642</v>
      </c>
      <c r="C15" s="1" t="s">
        <v>44</v>
      </c>
      <c r="D15" s="3">
        <v>1345</v>
      </c>
      <c r="E15" s="3">
        <v>-200</v>
      </c>
      <c r="F15" s="3">
        <f t="shared" si="0"/>
        <v>1145</v>
      </c>
      <c r="G15" s="11">
        <f t="shared" si="1"/>
        <v>0</v>
      </c>
      <c r="H15" s="3" t="s">
        <v>37</v>
      </c>
      <c r="I15" s="2" t="s">
        <v>11</v>
      </c>
      <c r="J15" s="2">
        <v>19</v>
      </c>
      <c r="L15" s="2">
        <f t="shared" si="2"/>
        <v>1</v>
      </c>
      <c r="M15" s="2" t="s">
        <v>21</v>
      </c>
      <c r="N15" s="14">
        <v>8</v>
      </c>
      <c r="O15" s="2">
        <v>76560</v>
      </c>
      <c r="P15" s="2">
        <v>76524</v>
      </c>
      <c r="Q15" s="2">
        <v>76881</v>
      </c>
      <c r="R15" s="5">
        <f t="shared" si="3"/>
        <v>4.4000000000000004</v>
      </c>
      <c r="S15" s="5">
        <f t="shared" si="4"/>
        <v>31.3</v>
      </c>
      <c r="U15" s="5">
        <f t="shared" si="5"/>
        <v>-4.4000000000000004</v>
      </c>
      <c r="V15" s="5">
        <f t="shared" si="6"/>
        <v>31.3</v>
      </c>
      <c r="W15" s="7">
        <f t="shared" si="7"/>
        <v>1</v>
      </c>
      <c r="X15" s="7">
        <f t="shared" si="8"/>
        <v>0</v>
      </c>
      <c r="Y15" s="5">
        <f t="shared" si="9"/>
        <v>0</v>
      </c>
      <c r="AA15" s="6">
        <f t="shared" si="10"/>
        <v>0</v>
      </c>
      <c r="AB15" s="5">
        <f t="shared" si="11"/>
        <v>15</v>
      </c>
      <c r="AC15" s="9">
        <f t="shared" si="12"/>
        <v>65</v>
      </c>
      <c r="AD15" s="7">
        <f t="shared" si="13"/>
        <v>1</v>
      </c>
      <c r="AE15" s="5">
        <f t="shared" si="14"/>
        <v>15</v>
      </c>
      <c r="AF15" s="5">
        <f t="shared" si="15"/>
        <v>0</v>
      </c>
      <c r="AG15" s="9">
        <f t="shared" si="16"/>
        <v>0</v>
      </c>
      <c r="AH15" s="9">
        <f t="shared" si="17"/>
        <v>0</v>
      </c>
      <c r="AI15" s="10">
        <f t="shared" si="18"/>
        <v>70</v>
      </c>
      <c r="AJ15" s="2">
        <f t="shared" si="19"/>
        <v>0</v>
      </c>
      <c r="AL15" s="12">
        <f t="shared" si="20"/>
        <v>284.5</v>
      </c>
      <c r="AM15" s="12">
        <f t="shared" si="21"/>
        <v>14</v>
      </c>
      <c r="AN15" s="12">
        <f t="shared" si="22"/>
        <v>210</v>
      </c>
      <c r="AO15" s="12">
        <f t="shared" si="23"/>
        <v>5830</v>
      </c>
      <c r="AP15" s="12">
        <f>MAX(AO$4:AO15)</f>
        <v>5830</v>
      </c>
      <c r="AQ15" s="8">
        <f t="shared" si="24"/>
        <v>0</v>
      </c>
      <c r="AS15" s="12">
        <f t="shared" si="25"/>
        <v>259</v>
      </c>
      <c r="AT15" s="12">
        <f t="shared" si="26"/>
        <v>12</v>
      </c>
      <c r="AU15" s="12">
        <f t="shared" si="27"/>
        <v>0</v>
      </c>
      <c r="AV15" s="12">
        <f t="shared" si="28"/>
        <v>5180</v>
      </c>
      <c r="AW15" s="12">
        <f>MAX(AV$4:AV15)</f>
        <v>5180</v>
      </c>
      <c r="AX15" s="8">
        <f t="shared" si="29"/>
        <v>0</v>
      </c>
      <c r="BH15" s="19"/>
      <c r="BI15" s="19"/>
      <c r="BJ15" s="12"/>
      <c r="BK15" s="12"/>
      <c r="BL15" s="12"/>
      <c r="BM15" s="8"/>
    </row>
    <row r="16" spans="1:65" x14ac:dyDescent="0.3">
      <c r="A16" s="1">
        <v>42642</v>
      </c>
      <c r="B16" s="1">
        <v>42642</v>
      </c>
      <c r="C16" s="1" t="s">
        <v>45</v>
      </c>
      <c r="D16" s="3">
        <v>1545</v>
      </c>
      <c r="E16" s="3">
        <v>100</v>
      </c>
      <c r="F16" s="3">
        <f t="shared" si="0"/>
        <v>1645</v>
      </c>
      <c r="G16" s="11">
        <f t="shared" si="1"/>
        <v>0</v>
      </c>
      <c r="H16" s="3" t="s">
        <v>17</v>
      </c>
      <c r="L16" s="2">
        <f t="shared" si="2"/>
        <v>1</v>
      </c>
      <c r="M16" s="2" t="s">
        <v>20</v>
      </c>
      <c r="N16" s="14">
        <v>7</v>
      </c>
      <c r="O16" s="2">
        <v>112460</v>
      </c>
      <c r="P16" s="2">
        <v>112491</v>
      </c>
      <c r="Q16" s="2">
        <v>111528</v>
      </c>
      <c r="R16" s="5">
        <f t="shared" si="3"/>
        <v>3.8</v>
      </c>
      <c r="S16" s="5">
        <f t="shared" si="4"/>
        <v>92.5</v>
      </c>
      <c r="U16" s="5">
        <f t="shared" si="5"/>
        <v>-3.8</v>
      </c>
      <c r="V16" s="5">
        <f t="shared" si="6"/>
        <v>92.5</v>
      </c>
      <c r="W16" s="7">
        <f t="shared" si="7"/>
        <v>1</v>
      </c>
      <c r="X16" s="7">
        <f t="shared" si="8"/>
        <v>1</v>
      </c>
      <c r="Y16" s="5">
        <f t="shared" si="9"/>
        <v>0</v>
      </c>
      <c r="AA16" s="6">
        <f t="shared" si="10"/>
        <v>0</v>
      </c>
      <c r="AB16" s="5">
        <f t="shared" si="11"/>
        <v>15</v>
      </c>
      <c r="AC16" s="9">
        <f t="shared" si="12"/>
        <v>80</v>
      </c>
      <c r="AD16" s="7">
        <f t="shared" si="13"/>
        <v>1</v>
      </c>
      <c r="AE16" s="5">
        <f t="shared" si="14"/>
        <v>0</v>
      </c>
      <c r="AF16" s="5">
        <f t="shared" si="15"/>
        <v>0</v>
      </c>
      <c r="AG16" s="9">
        <f t="shared" si="16"/>
        <v>0</v>
      </c>
      <c r="AH16" s="9">
        <f t="shared" si="17"/>
        <v>15</v>
      </c>
      <c r="AI16" s="10">
        <f t="shared" si="18"/>
        <v>85</v>
      </c>
      <c r="AJ16" s="2">
        <f t="shared" si="19"/>
        <v>1</v>
      </c>
      <c r="AL16" s="12">
        <f t="shared" si="20"/>
        <v>284.5</v>
      </c>
      <c r="AM16" s="12">
        <f t="shared" si="21"/>
        <v>14</v>
      </c>
      <c r="AN16" s="12">
        <f t="shared" si="22"/>
        <v>210</v>
      </c>
      <c r="AO16" s="12">
        <f t="shared" si="23"/>
        <v>6040</v>
      </c>
      <c r="AP16" s="12">
        <f>MAX(AO$4:AO16)</f>
        <v>6040</v>
      </c>
      <c r="AQ16" s="8">
        <f t="shared" si="24"/>
        <v>0</v>
      </c>
      <c r="AS16" s="12">
        <f t="shared" si="25"/>
        <v>259</v>
      </c>
      <c r="AT16" s="12">
        <f t="shared" si="26"/>
        <v>12</v>
      </c>
      <c r="AU16" s="12">
        <f t="shared" si="27"/>
        <v>180</v>
      </c>
      <c r="AV16" s="12">
        <f t="shared" si="28"/>
        <v>5360</v>
      </c>
      <c r="AW16" s="12">
        <f>MAX(AV$4:AV16)</f>
        <v>5360</v>
      </c>
      <c r="AX16" s="8">
        <f t="shared" si="29"/>
        <v>0</v>
      </c>
      <c r="BH16" s="19"/>
      <c r="BI16" s="19"/>
      <c r="BJ16" s="12"/>
      <c r="BK16" s="12"/>
      <c r="BL16" s="12"/>
      <c r="BM16" s="8"/>
    </row>
    <row r="17" spans="1:65" x14ac:dyDescent="0.3">
      <c r="A17" s="1">
        <v>42642</v>
      </c>
      <c r="B17" s="1">
        <v>42642</v>
      </c>
      <c r="C17" s="1" t="s">
        <v>44</v>
      </c>
      <c r="D17" s="3">
        <v>1915</v>
      </c>
      <c r="E17" s="3">
        <v>-200</v>
      </c>
      <c r="F17" s="3">
        <f t="shared" si="0"/>
        <v>1715</v>
      </c>
      <c r="G17" s="11">
        <f t="shared" si="1"/>
        <v>0</v>
      </c>
      <c r="H17" s="3" t="s">
        <v>37</v>
      </c>
      <c r="L17" s="2">
        <f t="shared" si="2"/>
        <v>1</v>
      </c>
      <c r="M17" s="2" t="s">
        <v>20</v>
      </c>
      <c r="N17" s="14">
        <v>8</v>
      </c>
      <c r="O17" s="2">
        <v>76860</v>
      </c>
      <c r="P17" s="2">
        <v>76881</v>
      </c>
      <c r="Q17" s="2">
        <v>75897</v>
      </c>
      <c r="R17" s="5">
        <f t="shared" si="3"/>
        <v>2.9</v>
      </c>
      <c r="S17" s="5">
        <f t="shared" si="4"/>
        <v>95.5</v>
      </c>
      <c r="U17" s="5">
        <f t="shared" si="5"/>
        <v>-2.9</v>
      </c>
      <c r="V17" s="5">
        <f t="shared" si="6"/>
        <v>95.5</v>
      </c>
      <c r="W17" s="7">
        <f t="shared" si="7"/>
        <v>1</v>
      </c>
      <c r="X17" s="7">
        <f t="shared" si="8"/>
        <v>1</v>
      </c>
      <c r="Y17" s="5">
        <f t="shared" si="9"/>
        <v>0</v>
      </c>
      <c r="AA17" s="6">
        <f t="shared" si="10"/>
        <v>0</v>
      </c>
      <c r="AB17" s="5">
        <f t="shared" si="11"/>
        <v>15</v>
      </c>
      <c r="AC17" s="9">
        <f t="shared" si="12"/>
        <v>95</v>
      </c>
      <c r="AD17" s="7">
        <f t="shared" si="13"/>
        <v>1</v>
      </c>
      <c r="AE17" s="5">
        <f t="shared" si="14"/>
        <v>0</v>
      </c>
      <c r="AF17" s="5">
        <f t="shared" si="15"/>
        <v>0</v>
      </c>
      <c r="AG17" s="9">
        <f t="shared" si="16"/>
        <v>0</v>
      </c>
      <c r="AH17" s="9">
        <f t="shared" si="17"/>
        <v>15</v>
      </c>
      <c r="AI17" s="10">
        <f t="shared" si="18"/>
        <v>100</v>
      </c>
      <c r="AJ17" s="2">
        <f t="shared" si="19"/>
        <v>1</v>
      </c>
      <c r="AL17" s="12">
        <f t="shared" si="20"/>
        <v>284.5</v>
      </c>
      <c r="AM17" s="12">
        <f t="shared" si="21"/>
        <v>14</v>
      </c>
      <c r="AN17" s="12">
        <f t="shared" si="22"/>
        <v>210</v>
      </c>
      <c r="AO17" s="12">
        <f t="shared" si="23"/>
        <v>6250</v>
      </c>
      <c r="AP17" s="12">
        <f>MAX(AO$4:AO17)</f>
        <v>6250</v>
      </c>
      <c r="AQ17" s="8">
        <f t="shared" si="24"/>
        <v>0</v>
      </c>
      <c r="AS17" s="12">
        <f t="shared" si="25"/>
        <v>259</v>
      </c>
      <c r="AT17" s="12">
        <f t="shared" si="26"/>
        <v>12</v>
      </c>
      <c r="AU17" s="12">
        <f t="shared" si="27"/>
        <v>180</v>
      </c>
      <c r="AV17" s="12">
        <f t="shared" si="28"/>
        <v>5540</v>
      </c>
      <c r="AW17" s="12">
        <f>MAX(AV$4:AV17)</f>
        <v>5540</v>
      </c>
      <c r="AX17" s="8">
        <f t="shared" si="29"/>
        <v>0</v>
      </c>
      <c r="BH17" s="19"/>
      <c r="BI17" s="19"/>
      <c r="BJ17" s="12"/>
      <c r="BK17" s="12"/>
      <c r="BL17" s="12"/>
      <c r="BM17" s="8"/>
    </row>
    <row r="18" spans="1:65" x14ac:dyDescent="0.3">
      <c r="A18" s="1">
        <v>42642</v>
      </c>
      <c r="B18" s="1">
        <v>42643</v>
      </c>
      <c r="C18" s="1" t="s">
        <v>44</v>
      </c>
      <c r="D18" s="3">
        <v>925</v>
      </c>
      <c r="E18" s="3">
        <v>-200</v>
      </c>
      <c r="F18" s="3">
        <f t="shared" si="0"/>
        <v>725</v>
      </c>
      <c r="G18" s="11">
        <f t="shared" si="1"/>
        <v>1</v>
      </c>
      <c r="H18" s="3" t="s">
        <v>38</v>
      </c>
      <c r="L18" s="2">
        <f t="shared" si="2"/>
        <v>1</v>
      </c>
      <c r="M18" s="2" t="s">
        <v>21</v>
      </c>
      <c r="N18" s="14">
        <v>7</v>
      </c>
      <c r="O18" s="2">
        <v>100750</v>
      </c>
      <c r="P18" s="2">
        <v>100739</v>
      </c>
      <c r="Q18" s="2">
        <v>101374</v>
      </c>
      <c r="R18" s="5">
        <f t="shared" si="3"/>
        <v>1.8</v>
      </c>
      <c r="S18" s="5">
        <f t="shared" si="4"/>
        <v>61.7</v>
      </c>
      <c r="U18" s="5">
        <f t="shared" si="5"/>
        <v>-1.8</v>
      </c>
      <c r="V18" s="5">
        <f t="shared" si="6"/>
        <v>61.7</v>
      </c>
      <c r="W18" s="7">
        <f t="shared" si="7"/>
        <v>1</v>
      </c>
      <c r="X18" s="7">
        <f t="shared" si="8"/>
        <v>1</v>
      </c>
      <c r="Y18" s="5">
        <f t="shared" si="9"/>
        <v>0</v>
      </c>
      <c r="AA18" s="6">
        <f t="shared" si="10"/>
        <v>0</v>
      </c>
      <c r="AB18" s="5">
        <f t="shared" si="11"/>
        <v>15</v>
      </c>
      <c r="AC18" s="9">
        <f t="shared" si="12"/>
        <v>110</v>
      </c>
      <c r="AD18" s="7">
        <f t="shared" si="13"/>
        <v>1</v>
      </c>
      <c r="AE18" s="5">
        <f t="shared" si="14"/>
        <v>0</v>
      </c>
      <c r="AF18" s="5">
        <f t="shared" si="15"/>
        <v>0</v>
      </c>
      <c r="AG18" s="9">
        <f t="shared" si="16"/>
        <v>0</v>
      </c>
      <c r="AH18" s="9">
        <f t="shared" si="17"/>
        <v>15</v>
      </c>
      <c r="AI18" s="10">
        <f t="shared" si="18"/>
        <v>115</v>
      </c>
      <c r="AJ18" s="2">
        <f t="shared" si="19"/>
        <v>1</v>
      </c>
      <c r="AL18" s="12">
        <f t="shared" si="20"/>
        <v>312.5</v>
      </c>
      <c r="AM18" s="12">
        <f t="shared" si="21"/>
        <v>15</v>
      </c>
      <c r="AN18" s="12">
        <f t="shared" si="22"/>
        <v>225</v>
      </c>
      <c r="AO18" s="12">
        <f t="shared" si="23"/>
        <v>6475</v>
      </c>
      <c r="AP18" s="12">
        <f>MAX(AO$4:AO18)</f>
        <v>6475</v>
      </c>
      <c r="AQ18" s="8">
        <f t="shared" si="24"/>
        <v>0</v>
      </c>
      <c r="AS18" s="12">
        <f t="shared" si="25"/>
        <v>259</v>
      </c>
      <c r="AT18" s="12">
        <f t="shared" si="26"/>
        <v>12</v>
      </c>
      <c r="AU18" s="12">
        <f t="shared" si="27"/>
        <v>180</v>
      </c>
      <c r="AV18" s="12">
        <f t="shared" si="28"/>
        <v>5720</v>
      </c>
      <c r="AW18" s="12">
        <f>MAX(AV$4:AV18)</f>
        <v>5720</v>
      </c>
      <c r="AX18" s="8">
        <f t="shared" si="29"/>
        <v>0</v>
      </c>
      <c r="BH18" s="19"/>
      <c r="BI18" s="19"/>
      <c r="BJ18" s="12"/>
      <c r="BK18" s="12"/>
      <c r="BL18" s="12"/>
      <c r="BM18" s="8"/>
    </row>
    <row r="19" spans="1:65" x14ac:dyDescent="0.3">
      <c r="A19" s="1">
        <v>42642</v>
      </c>
      <c r="B19" s="1">
        <v>42643</v>
      </c>
      <c r="C19" s="1" t="s">
        <v>44</v>
      </c>
      <c r="D19" s="3">
        <v>1015</v>
      </c>
      <c r="E19" s="3">
        <v>-200</v>
      </c>
      <c r="F19" s="3">
        <f t="shared" si="0"/>
        <v>815</v>
      </c>
      <c r="G19" s="11">
        <f t="shared" si="1"/>
        <v>1</v>
      </c>
      <c r="H19" s="3" t="s">
        <v>37</v>
      </c>
      <c r="L19" s="2">
        <f t="shared" si="2"/>
        <v>1</v>
      </c>
      <c r="M19" s="2" t="s">
        <v>21</v>
      </c>
      <c r="N19" s="14">
        <v>8</v>
      </c>
      <c r="O19" s="2">
        <v>75970</v>
      </c>
      <c r="P19" s="2">
        <v>75891</v>
      </c>
      <c r="Q19" s="2">
        <v>76707</v>
      </c>
      <c r="R19" s="5">
        <f t="shared" si="3"/>
        <v>8.6999999999999993</v>
      </c>
      <c r="S19" s="5">
        <f t="shared" si="4"/>
        <v>72.900000000000006</v>
      </c>
      <c r="U19" s="5">
        <f t="shared" si="5"/>
        <v>-8.6999999999999993</v>
      </c>
      <c r="V19" s="5">
        <f t="shared" si="6"/>
        <v>72.900000000000006</v>
      </c>
      <c r="W19" s="7">
        <f t="shared" si="7"/>
        <v>1</v>
      </c>
      <c r="X19" s="7">
        <f t="shared" si="8"/>
        <v>1</v>
      </c>
      <c r="Y19" s="5">
        <f t="shared" si="9"/>
        <v>0</v>
      </c>
      <c r="AA19" s="6">
        <f t="shared" si="10"/>
        <v>0</v>
      </c>
      <c r="AB19" s="5">
        <f t="shared" si="11"/>
        <v>15</v>
      </c>
      <c r="AC19" s="9">
        <f t="shared" si="12"/>
        <v>125</v>
      </c>
      <c r="AD19" s="7">
        <f t="shared" si="13"/>
        <v>1</v>
      </c>
      <c r="AE19" s="5">
        <f t="shared" si="14"/>
        <v>0</v>
      </c>
      <c r="AF19" s="5">
        <f t="shared" si="15"/>
        <v>0</v>
      </c>
      <c r="AG19" s="9">
        <f t="shared" si="16"/>
        <v>0</v>
      </c>
      <c r="AH19" s="9">
        <f t="shared" si="17"/>
        <v>15</v>
      </c>
      <c r="AI19" s="10">
        <f t="shared" si="18"/>
        <v>130</v>
      </c>
      <c r="AJ19" s="2">
        <f t="shared" si="19"/>
        <v>1</v>
      </c>
      <c r="AL19" s="12">
        <f t="shared" si="20"/>
        <v>312.5</v>
      </c>
      <c r="AM19" s="12">
        <f t="shared" si="21"/>
        <v>15</v>
      </c>
      <c r="AN19" s="12">
        <f t="shared" si="22"/>
        <v>225</v>
      </c>
      <c r="AO19" s="12">
        <f t="shared" si="23"/>
        <v>6700</v>
      </c>
      <c r="AP19" s="12">
        <f>MAX(AO$4:AO19)</f>
        <v>6700</v>
      </c>
      <c r="AQ19" s="8">
        <f t="shared" si="24"/>
        <v>0</v>
      </c>
      <c r="AS19" s="12">
        <f t="shared" si="25"/>
        <v>259</v>
      </c>
      <c r="AT19" s="12">
        <f t="shared" si="26"/>
        <v>12</v>
      </c>
      <c r="AU19" s="12">
        <f t="shared" si="27"/>
        <v>180</v>
      </c>
      <c r="AV19" s="12">
        <f t="shared" si="28"/>
        <v>5900</v>
      </c>
      <c r="AW19" s="12">
        <f>MAX(AV$4:AV19)</f>
        <v>5900</v>
      </c>
      <c r="AX19" s="8">
        <f t="shared" si="29"/>
        <v>0</v>
      </c>
      <c r="BH19" s="19"/>
      <c r="BI19" s="19"/>
      <c r="BJ19" s="12"/>
      <c r="BK19" s="12"/>
      <c r="BL19" s="12"/>
      <c r="BM19" s="8"/>
    </row>
    <row r="20" spans="1:65" x14ac:dyDescent="0.3">
      <c r="A20" s="1">
        <v>42643</v>
      </c>
      <c r="B20" s="1">
        <v>42643</v>
      </c>
      <c r="C20" s="1" t="s">
        <v>45</v>
      </c>
      <c r="D20" s="3">
        <v>1155</v>
      </c>
      <c r="E20" s="3">
        <v>100</v>
      </c>
      <c r="F20" s="3">
        <f t="shared" si="0"/>
        <v>1255</v>
      </c>
      <c r="G20" s="11">
        <f t="shared" si="1"/>
        <v>0</v>
      </c>
      <c r="H20" s="3" t="s">
        <v>17</v>
      </c>
      <c r="L20" s="2">
        <f t="shared" si="2"/>
        <v>1</v>
      </c>
      <c r="M20" s="2" t="s">
        <v>21</v>
      </c>
      <c r="N20" s="14">
        <v>7</v>
      </c>
      <c r="O20" s="2">
        <v>111610</v>
      </c>
      <c r="P20" s="2">
        <v>111528</v>
      </c>
      <c r="Q20" s="2">
        <v>112502</v>
      </c>
      <c r="R20" s="5">
        <f t="shared" si="3"/>
        <v>8.9</v>
      </c>
      <c r="S20" s="5">
        <f t="shared" si="4"/>
        <v>88.5</v>
      </c>
      <c r="U20" s="5">
        <f t="shared" si="5"/>
        <v>-8.9</v>
      </c>
      <c r="V20" s="5">
        <f t="shared" si="6"/>
        <v>88.5</v>
      </c>
      <c r="W20" s="7">
        <f t="shared" si="7"/>
        <v>1</v>
      </c>
      <c r="X20" s="7">
        <f t="shared" si="8"/>
        <v>1</v>
      </c>
      <c r="Y20" s="5">
        <f t="shared" si="9"/>
        <v>0</v>
      </c>
      <c r="AA20" s="6">
        <f t="shared" si="10"/>
        <v>0</v>
      </c>
      <c r="AB20" s="5">
        <f t="shared" si="11"/>
        <v>15</v>
      </c>
      <c r="AC20" s="9">
        <f t="shared" si="12"/>
        <v>140</v>
      </c>
      <c r="AD20" s="7">
        <f t="shared" si="13"/>
        <v>1</v>
      </c>
      <c r="AE20" s="5">
        <f t="shared" si="14"/>
        <v>0</v>
      </c>
      <c r="AF20" s="5">
        <f t="shared" si="15"/>
        <v>0</v>
      </c>
      <c r="AG20" s="9">
        <f t="shared" si="16"/>
        <v>0</v>
      </c>
      <c r="AH20" s="9">
        <f t="shared" si="17"/>
        <v>15</v>
      </c>
      <c r="AI20" s="10">
        <f t="shared" si="18"/>
        <v>145</v>
      </c>
      <c r="AJ20" s="2">
        <f t="shared" si="19"/>
        <v>1</v>
      </c>
      <c r="AL20" s="12">
        <f t="shared" si="20"/>
        <v>312.5</v>
      </c>
      <c r="AM20" s="12">
        <f t="shared" si="21"/>
        <v>15</v>
      </c>
      <c r="AN20" s="12">
        <f t="shared" si="22"/>
        <v>225</v>
      </c>
      <c r="AO20" s="12">
        <f t="shared" si="23"/>
        <v>6925</v>
      </c>
      <c r="AP20" s="12">
        <f>MAX(AO$4:AO20)</f>
        <v>6925</v>
      </c>
      <c r="AQ20" s="8">
        <f t="shared" si="24"/>
        <v>0</v>
      </c>
      <c r="AS20" s="12">
        <f t="shared" si="25"/>
        <v>259</v>
      </c>
      <c r="AT20" s="12">
        <f t="shared" si="26"/>
        <v>12</v>
      </c>
      <c r="AU20" s="12">
        <f t="shared" si="27"/>
        <v>180</v>
      </c>
      <c r="AV20" s="12">
        <f t="shared" si="28"/>
        <v>6080</v>
      </c>
      <c r="AW20" s="12">
        <f>MAX(AV$4:AV20)</f>
        <v>6080</v>
      </c>
      <c r="AX20" s="8">
        <f t="shared" si="29"/>
        <v>0</v>
      </c>
      <c r="BH20" s="19"/>
      <c r="BI20" s="19"/>
      <c r="BJ20" s="12"/>
      <c r="BK20" s="12"/>
      <c r="BL20" s="12"/>
      <c r="BM20" s="8"/>
    </row>
    <row r="21" spans="1:65" x14ac:dyDescent="0.3">
      <c r="A21" s="1">
        <v>42643</v>
      </c>
      <c r="B21" s="1">
        <v>42643</v>
      </c>
      <c r="C21" s="1" t="s">
        <v>44</v>
      </c>
      <c r="D21" s="3">
        <v>1615</v>
      </c>
      <c r="E21" s="3">
        <v>-200</v>
      </c>
      <c r="F21" s="3">
        <f t="shared" si="0"/>
        <v>1415</v>
      </c>
      <c r="G21" s="11">
        <f t="shared" si="1"/>
        <v>0</v>
      </c>
      <c r="H21" s="3" t="s">
        <v>43</v>
      </c>
      <c r="I21" s="2" t="s">
        <v>11</v>
      </c>
      <c r="J21" s="2">
        <v>17</v>
      </c>
      <c r="L21" s="2">
        <f t="shared" si="2"/>
        <v>1</v>
      </c>
      <c r="M21" s="2" t="s">
        <v>21</v>
      </c>
      <c r="N21" s="14">
        <v>10</v>
      </c>
      <c r="O21" s="2">
        <v>131000</v>
      </c>
      <c r="P21" s="2">
        <v>130854</v>
      </c>
      <c r="Q21" s="2">
        <v>131219</v>
      </c>
      <c r="R21" s="5">
        <f t="shared" si="3"/>
        <v>15.6</v>
      </c>
      <c r="S21" s="5">
        <f t="shared" si="4"/>
        <v>20.9</v>
      </c>
      <c r="U21" s="5">
        <f t="shared" si="5"/>
        <v>-15.6</v>
      </c>
      <c r="V21" s="5">
        <f t="shared" si="6"/>
        <v>20.9</v>
      </c>
      <c r="W21" s="7">
        <f t="shared" si="7"/>
        <v>1</v>
      </c>
      <c r="X21" s="7">
        <f t="shared" si="8"/>
        <v>0</v>
      </c>
      <c r="Y21" s="5">
        <f t="shared" si="9"/>
        <v>0</v>
      </c>
      <c r="AA21" s="6">
        <f t="shared" si="10"/>
        <v>0</v>
      </c>
      <c r="AB21" s="5">
        <f t="shared" si="11"/>
        <v>15</v>
      </c>
      <c r="AC21" s="9">
        <f t="shared" si="12"/>
        <v>155</v>
      </c>
      <c r="AD21" s="7">
        <f t="shared" si="13"/>
        <v>1</v>
      </c>
      <c r="AE21" s="5">
        <f t="shared" si="14"/>
        <v>15</v>
      </c>
      <c r="AF21" s="5">
        <f t="shared" si="15"/>
        <v>0</v>
      </c>
      <c r="AG21" s="9">
        <f t="shared" si="16"/>
        <v>0</v>
      </c>
      <c r="AH21" s="9">
        <f t="shared" si="17"/>
        <v>0</v>
      </c>
      <c r="AI21" s="10">
        <f t="shared" si="18"/>
        <v>145</v>
      </c>
      <c r="AJ21" s="2">
        <f t="shared" si="19"/>
        <v>0</v>
      </c>
      <c r="AL21" s="12">
        <f t="shared" si="20"/>
        <v>312.5</v>
      </c>
      <c r="AM21" s="12">
        <f t="shared" si="21"/>
        <v>15</v>
      </c>
      <c r="AN21" s="12">
        <f t="shared" si="22"/>
        <v>225</v>
      </c>
      <c r="AO21" s="12">
        <f t="shared" si="23"/>
        <v>7150</v>
      </c>
      <c r="AP21" s="12">
        <f>MAX(AO$4:AO21)</f>
        <v>7150</v>
      </c>
      <c r="AQ21" s="8">
        <f t="shared" si="24"/>
        <v>0</v>
      </c>
      <c r="AS21" s="12">
        <f t="shared" si="25"/>
        <v>304</v>
      </c>
      <c r="AT21" s="12">
        <f t="shared" si="26"/>
        <v>15</v>
      </c>
      <c r="AU21" s="12">
        <f t="shared" si="27"/>
        <v>0</v>
      </c>
      <c r="AV21" s="12">
        <f t="shared" si="28"/>
        <v>6080</v>
      </c>
      <c r="AW21" s="12">
        <f>MAX(AV$4:AV21)</f>
        <v>6080</v>
      </c>
      <c r="AX21" s="8">
        <f t="shared" si="29"/>
        <v>0</v>
      </c>
      <c r="BH21" s="19"/>
      <c r="BI21" s="19"/>
      <c r="BJ21" s="12"/>
      <c r="BK21" s="12"/>
      <c r="BL21" s="12"/>
      <c r="BM21" s="8"/>
    </row>
    <row r="22" spans="1:65" x14ac:dyDescent="0.3">
      <c r="A22" s="1">
        <v>42646</v>
      </c>
      <c r="B22" s="1">
        <v>42646</v>
      </c>
      <c r="C22" s="1" t="s">
        <v>45</v>
      </c>
      <c r="D22" s="3">
        <v>1400</v>
      </c>
      <c r="E22" s="3">
        <v>100</v>
      </c>
      <c r="F22" s="3">
        <f t="shared" si="0"/>
        <v>1500</v>
      </c>
      <c r="G22" s="11">
        <f t="shared" si="1"/>
        <v>0</v>
      </c>
      <c r="H22" s="3" t="s">
        <v>17</v>
      </c>
      <c r="I22" s="2" t="s">
        <v>11</v>
      </c>
      <c r="J22" s="2">
        <v>10</v>
      </c>
      <c r="L22" s="2">
        <f t="shared" si="2"/>
        <v>1</v>
      </c>
      <c r="M22" s="2" t="s">
        <v>21</v>
      </c>
      <c r="N22" s="14">
        <v>7</v>
      </c>
      <c r="O22" s="2">
        <v>112130</v>
      </c>
      <c r="P22" s="2">
        <v>112047</v>
      </c>
      <c r="Q22" s="2">
        <v>112157</v>
      </c>
      <c r="R22" s="5">
        <f t="shared" si="3"/>
        <v>9</v>
      </c>
      <c r="S22" s="5">
        <f t="shared" si="4"/>
        <v>2</v>
      </c>
      <c r="U22" s="5">
        <f t="shared" si="5"/>
        <v>-9</v>
      </c>
      <c r="V22" s="5">
        <f t="shared" si="6"/>
        <v>2</v>
      </c>
      <c r="W22" s="7">
        <f t="shared" si="7"/>
        <v>1</v>
      </c>
      <c r="X22" s="7">
        <f t="shared" si="8"/>
        <v>0</v>
      </c>
      <c r="Y22" s="5">
        <f t="shared" si="9"/>
        <v>0</v>
      </c>
      <c r="AA22" s="6">
        <f t="shared" si="10"/>
        <v>-20</v>
      </c>
      <c r="AB22" s="5">
        <f t="shared" si="11"/>
        <v>-20</v>
      </c>
      <c r="AC22" s="9">
        <f t="shared" si="12"/>
        <v>135</v>
      </c>
      <c r="AD22" s="7">
        <f t="shared" si="13"/>
        <v>0</v>
      </c>
      <c r="AE22" s="5">
        <f t="shared" si="14"/>
        <v>-20</v>
      </c>
      <c r="AF22" s="5">
        <f t="shared" si="15"/>
        <v>0</v>
      </c>
      <c r="AG22" s="9">
        <f t="shared" si="16"/>
        <v>0</v>
      </c>
      <c r="AH22" s="9">
        <f t="shared" si="17"/>
        <v>0</v>
      </c>
      <c r="AI22" s="10">
        <f t="shared" si="18"/>
        <v>145</v>
      </c>
      <c r="AJ22" s="2">
        <f t="shared" si="19"/>
        <v>0</v>
      </c>
      <c r="AL22" s="12">
        <f t="shared" si="20"/>
        <v>357.5</v>
      </c>
      <c r="AM22" s="12">
        <f t="shared" si="21"/>
        <v>17</v>
      </c>
      <c r="AN22" s="12">
        <f t="shared" si="22"/>
        <v>-340</v>
      </c>
      <c r="AO22" s="12">
        <f t="shared" si="23"/>
        <v>6810</v>
      </c>
      <c r="AP22" s="12">
        <f>MAX(AO$4:AO22)</f>
        <v>7150</v>
      </c>
      <c r="AQ22" s="8">
        <f t="shared" si="24"/>
        <v>-4.7552447552447551E-2</v>
      </c>
      <c r="AS22" s="12">
        <f t="shared" si="25"/>
        <v>304</v>
      </c>
      <c r="AT22" s="12">
        <f t="shared" si="26"/>
        <v>15</v>
      </c>
      <c r="AU22" s="12">
        <f t="shared" si="27"/>
        <v>0</v>
      </c>
      <c r="AV22" s="12">
        <f t="shared" si="28"/>
        <v>6080</v>
      </c>
      <c r="AW22" s="12">
        <f>MAX(AV$4:AV22)</f>
        <v>6080</v>
      </c>
      <c r="AX22" s="8">
        <f t="shared" si="29"/>
        <v>0</v>
      </c>
      <c r="BH22" s="19"/>
      <c r="BI22" s="19"/>
      <c r="BJ22" s="12"/>
      <c r="BK22" s="12"/>
      <c r="BL22" s="12"/>
      <c r="BM22" s="8"/>
    </row>
    <row r="23" spans="1:65" x14ac:dyDescent="0.3">
      <c r="A23" s="1">
        <v>42646</v>
      </c>
      <c r="B23" s="1">
        <v>42647</v>
      </c>
      <c r="C23" s="1" t="s">
        <v>44</v>
      </c>
      <c r="D23" s="3">
        <v>945</v>
      </c>
      <c r="E23" s="3">
        <v>-200</v>
      </c>
      <c r="F23" s="3">
        <f t="shared" si="0"/>
        <v>745</v>
      </c>
      <c r="G23" s="11">
        <f t="shared" si="1"/>
        <v>1</v>
      </c>
      <c r="H23" s="3" t="s">
        <v>43</v>
      </c>
      <c r="L23" s="2">
        <f t="shared" si="2"/>
        <v>1</v>
      </c>
      <c r="M23" s="2" t="s">
        <v>20</v>
      </c>
      <c r="N23" s="14">
        <v>10</v>
      </c>
      <c r="O23" s="2">
        <v>131600</v>
      </c>
      <c r="P23" s="2">
        <v>131734</v>
      </c>
      <c r="Q23" s="2">
        <v>131393</v>
      </c>
      <c r="R23" s="5">
        <f t="shared" si="3"/>
        <v>14.4</v>
      </c>
      <c r="S23" s="5">
        <f t="shared" si="4"/>
        <v>19.7</v>
      </c>
      <c r="U23" s="5">
        <f t="shared" si="5"/>
        <v>-14.4</v>
      </c>
      <c r="V23" s="5">
        <f t="shared" si="6"/>
        <v>19.7</v>
      </c>
      <c r="W23" s="7">
        <f t="shared" si="7"/>
        <v>1</v>
      </c>
      <c r="X23" s="7">
        <f t="shared" si="8"/>
        <v>1</v>
      </c>
      <c r="Y23" s="5">
        <f t="shared" si="9"/>
        <v>0</v>
      </c>
      <c r="AA23" s="6">
        <f t="shared" si="10"/>
        <v>0</v>
      </c>
      <c r="AB23" s="5">
        <f t="shared" si="11"/>
        <v>15</v>
      </c>
      <c r="AC23" s="9">
        <f t="shared" si="12"/>
        <v>150</v>
      </c>
      <c r="AD23" s="7">
        <f t="shared" si="13"/>
        <v>1</v>
      </c>
      <c r="AE23" s="5">
        <f t="shared" si="14"/>
        <v>0</v>
      </c>
      <c r="AF23" s="5">
        <f t="shared" si="15"/>
        <v>0</v>
      </c>
      <c r="AG23" s="9">
        <f t="shared" si="16"/>
        <v>0</v>
      </c>
      <c r="AH23" s="9">
        <f t="shared" si="17"/>
        <v>15</v>
      </c>
      <c r="AI23" s="10">
        <f t="shared" si="18"/>
        <v>160</v>
      </c>
      <c r="AJ23" s="2">
        <f t="shared" si="19"/>
        <v>1</v>
      </c>
      <c r="AL23" s="12">
        <f t="shared" si="20"/>
        <v>340.5</v>
      </c>
      <c r="AM23" s="12">
        <f t="shared" si="21"/>
        <v>17</v>
      </c>
      <c r="AN23" s="12">
        <f t="shared" si="22"/>
        <v>255</v>
      </c>
      <c r="AO23" s="12">
        <f t="shared" si="23"/>
        <v>7065</v>
      </c>
      <c r="AP23" s="12">
        <f>MAX(AO$4:AO23)</f>
        <v>7150</v>
      </c>
      <c r="AQ23" s="8">
        <f t="shared" si="24"/>
        <v>-1.1888111888111888E-2</v>
      </c>
      <c r="AS23" s="12">
        <f t="shared" si="25"/>
        <v>304</v>
      </c>
      <c r="AT23" s="12">
        <f t="shared" si="26"/>
        <v>15</v>
      </c>
      <c r="AU23" s="12">
        <f t="shared" si="27"/>
        <v>225</v>
      </c>
      <c r="AV23" s="12">
        <f t="shared" si="28"/>
        <v>6305</v>
      </c>
      <c r="AW23" s="12">
        <f>MAX(AV$4:AV23)</f>
        <v>6305</v>
      </c>
      <c r="AX23" s="8">
        <f t="shared" si="29"/>
        <v>0</v>
      </c>
      <c r="BH23" s="19"/>
      <c r="BI23" s="19"/>
      <c r="BJ23" s="12"/>
      <c r="BK23" s="12"/>
      <c r="BL23" s="12"/>
      <c r="BM23" s="8"/>
    </row>
    <row r="24" spans="1:65" x14ac:dyDescent="0.3">
      <c r="A24" s="1">
        <v>42646</v>
      </c>
      <c r="B24" s="1">
        <v>42647</v>
      </c>
      <c r="C24" s="1" t="s">
        <v>45</v>
      </c>
      <c r="D24" s="3">
        <v>705</v>
      </c>
      <c r="E24" s="3">
        <v>100</v>
      </c>
      <c r="F24" s="3">
        <f t="shared" si="0"/>
        <v>805</v>
      </c>
      <c r="G24" s="11">
        <f t="shared" si="1"/>
        <v>1</v>
      </c>
      <c r="H24" s="3" t="s">
        <v>17</v>
      </c>
      <c r="L24" s="2">
        <f t="shared" si="2"/>
        <v>1</v>
      </c>
      <c r="M24" s="2" t="s">
        <v>21</v>
      </c>
      <c r="N24" s="14">
        <v>7</v>
      </c>
      <c r="O24" s="2">
        <v>111690</v>
      </c>
      <c r="P24" s="2">
        <v>111374</v>
      </c>
      <c r="Q24" s="2">
        <v>112382</v>
      </c>
      <c r="R24" s="5">
        <f t="shared" si="3"/>
        <v>32.299999999999997</v>
      </c>
      <c r="S24" s="5">
        <f t="shared" si="4"/>
        <v>68.5</v>
      </c>
      <c r="U24" s="5">
        <f t="shared" si="5"/>
        <v>-32.299999999999997</v>
      </c>
      <c r="V24" s="5">
        <f t="shared" si="6"/>
        <v>68.5</v>
      </c>
      <c r="W24" s="7">
        <f t="shared" si="7"/>
        <v>1</v>
      </c>
      <c r="X24" s="7">
        <f t="shared" si="8"/>
        <v>1</v>
      </c>
      <c r="Y24" s="5">
        <f t="shared" si="9"/>
        <v>-20</v>
      </c>
      <c r="AA24" s="6">
        <f t="shared" si="10"/>
        <v>-20</v>
      </c>
      <c r="AB24" s="5">
        <f t="shared" si="11"/>
        <v>-20</v>
      </c>
      <c r="AC24" s="9">
        <f t="shared" si="12"/>
        <v>130</v>
      </c>
      <c r="AD24" s="7">
        <f t="shared" si="13"/>
        <v>0</v>
      </c>
      <c r="AE24" s="5">
        <f t="shared" si="14"/>
        <v>0</v>
      </c>
      <c r="AF24" s="5">
        <f t="shared" si="15"/>
        <v>0</v>
      </c>
      <c r="AG24" s="9">
        <f t="shared" si="16"/>
        <v>0</v>
      </c>
      <c r="AH24" s="9">
        <f t="shared" si="17"/>
        <v>-20</v>
      </c>
      <c r="AI24" s="10">
        <f t="shared" si="18"/>
        <v>140</v>
      </c>
      <c r="AJ24" s="2">
        <f t="shared" si="19"/>
        <v>0</v>
      </c>
      <c r="AL24" s="12">
        <f t="shared" si="20"/>
        <v>340.5</v>
      </c>
      <c r="AM24" s="12">
        <f t="shared" si="21"/>
        <v>17</v>
      </c>
      <c r="AN24" s="12">
        <f t="shared" si="22"/>
        <v>-340</v>
      </c>
      <c r="AO24" s="12">
        <f t="shared" si="23"/>
        <v>6725</v>
      </c>
      <c r="AP24" s="12">
        <f>MAX(AO$4:AO24)</f>
        <v>7150</v>
      </c>
      <c r="AQ24" s="8">
        <f t="shared" si="24"/>
        <v>-5.944055944055944E-2</v>
      </c>
      <c r="AS24" s="12">
        <f t="shared" si="25"/>
        <v>304</v>
      </c>
      <c r="AT24" s="12">
        <f t="shared" si="26"/>
        <v>15</v>
      </c>
      <c r="AU24" s="12">
        <f t="shared" si="27"/>
        <v>-300</v>
      </c>
      <c r="AV24" s="12">
        <f t="shared" si="28"/>
        <v>6005</v>
      </c>
      <c r="AW24" s="12">
        <f>MAX(AV$4:AV24)</f>
        <v>6305</v>
      </c>
      <c r="AX24" s="8">
        <f t="shared" si="29"/>
        <v>-4.7581284694686754E-2</v>
      </c>
      <c r="BH24" s="19"/>
      <c r="BI24" s="19"/>
      <c r="BJ24" s="12"/>
      <c r="BK24" s="12"/>
      <c r="BL24" s="12"/>
      <c r="BM24" s="8"/>
    </row>
    <row r="25" spans="1:65" x14ac:dyDescent="0.3">
      <c r="A25" s="1">
        <v>42647</v>
      </c>
      <c r="B25" s="1">
        <v>42647</v>
      </c>
      <c r="C25" s="1" t="s">
        <v>45</v>
      </c>
      <c r="D25" s="3">
        <v>1535</v>
      </c>
      <c r="E25" s="3">
        <v>100</v>
      </c>
      <c r="F25" s="3">
        <f t="shared" si="0"/>
        <v>1635</v>
      </c>
      <c r="G25" s="11">
        <f t="shared" si="1"/>
        <v>0</v>
      </c>
      <c r="H25" s="3" t="s">
        <v>17</v>
      </c>
      <c r="I25" s="2" t="s">
        <v>11</v>
      </c>
      <c r="J25" s="2">
        <v>21</v>
      </c>
      <c r="K25" s="2" t="s">
        <v>11</v>
      </c>
      <c r="L25" s="2">
        <f t="shared" si="2"/>
        <v>1</v>
      </c>
      <c r="M25" s="2" t="s">
        <v>20</v>
      </c>
      <c r="N25" s="14">
        <v>7</v>
      </c>
      <c r="O25" s="2">
        <v>112150</v>
      </c>
      <c r="P25" s="2">
        <v>112143</v>
      </c>
      <c r="Q25" s="2">
        <v>111787</v>
      </c>
      <c r="R25" s="5">
        <f t="shared" si="3"/>
        <v>0</v>
      </c>
      <c r="S25" s="5">
        <f t="shared" si="4"/>
        <v>35.6</v>
      </c>
      <c r="U25" s="5">
        <f t="shared" si="5"/>
        <v>0</v>
      </c>
      <c r="V25" s="5">
        <f t="shared" si="6"/>
        <v>35.6</v>
      </c>
      <c r="W25" s="7">
        <f t="shared" si="7"/>
        <v>0</v>
      </c>
      <c r="X25" s="7">
        <f t="shared" si="8"/>
        <v>0</v>
      </c>
      <c r="Y25" s="5">
        <f t="shared" si="9"/>
        <v>0</v>
      </c>
      <c r="AA25" s="6">
        <f t="shared" si="10"/>
        <v>0</v>
      </c>
      <c r="AB25" s="5">
        <f t="shared" si="11"/>
        <v>0</v>
      </c>
      <c r="AC25" s="9">
        <f t="shared" si="12"/>
        <v>130</v>
      </c>
      <c r="AD25" s="7">
        <f t="shared" si="13"/>
        <v>0</v>
      </c>
      <c r="AE25" s="5">
        <f t="shared" si="14"/>
        <v>0</v>
      </c>
      <c r="AF25" s="5">
        <f t="shared" si="15"/>
        <v>0</v>
      </c>
      <c r="AG25" s="9">
        <f t="shared" si="16"/>
        <v>0</v>
      </c>
      <c r="AH25" s="9">
        <f t="shared" si="17"/>
        <v>0</v>
      </c>
      <c r="AI25" s="10">
        <f t="shared" si="18"/>
        <v>140</v>
      </c>
      <c r="AJ25" s="2">
        <f t="shared" si="19"/>
        <v>0</v>
      </c>
      <c r="AL25" s="12">
        <f t="shared" si="20"/>
        <v>340.5</v>
      </c>
      <c r="AM25" s="12">
        <f t="shared" si="21"/>
        <v>17</v>
      </c>
      <c r="AN25" s="12">
        <f t="shared" si="22"/>
        <v>0</v>
      </c>
      <c r="AO25" s="12">
        <f t="shared" si="23"/>
        <v>6725</v>
      </c>
      <c r="AP25" s="12">
        <f>MAX(AO$4:AO25)</f>
        <v>7150</v>
      </c>
      <c r="AQ25" s="8">
        <f t="shared" si="24"/>
        <v>-5.944055944055944E-2</v>
      </c>
      <c r="AS25" s="12">
        <f t="shared" si="25"/>
        <v>300.25</v>
      </c>
      <c r="AT25" s="12">
        <f t="shared" si="26"/>
        <v>15</v>
      </c>
      <c r="AU25" s="12">
        <f t="shared" si="27"/>
        <v>0</v>
      </c>
      <c r="AV25" s="12">
        <f t="shared" si="28"/>
        <v>6005</v>
      </c>
      <c r="AW25" s="12">
        <f>MAX(AV$4:AV25)</f>
        <v>6305</v>
      </c>
      <c r="AX25" s="8">
        <f t="shared" si="29"/>
        <v>-4.7581284694686754E-2</v>
      </c>
      <c r="BH25" s="19"/>
      <c r="BI25" s="19"/>
      <c r="BJ25" s="12"/>
      <c r="BK25" s="12"/>
      <c r="BL25" s="12"/>
      <c r="BM25" s="8"/>
    </row>
    <row r="26" spans="1:65" x14ac:dyDescent="0.3">
      <c r="A26" s="1">
        <v>42646</v>
      </c>
      <c r="B26" s="1">
        <v>42647</v>
      </c>
      <c r="C26" s="1" t="s">
        <v>44</v>
      </c>
      <c r="D26" s="3">
        <v>1915</v>
      </c>
      <c r="E26" s="3">
        <v>-200</v>
      </c>
      <c r="F26" s="3">
        <f t="shared" si="0"/>
        <v>1715</v>
      </c>
      <c r="G26" s="11">
        <f t="shared" si="1"/>
        <v>1</v>
      </c>
      <c r="H26" s="3" t="s">
        <v>37</v>
      </c>
      <c r="L26" s="2">
        <f t="shared" si="2"/>
        <v>1</v>
      </c>
      <c r="M26" s="2" t="s">
        <v>21</v>
      </c>
      <c r="N26" s="14">
        <v>8</v>
      </c>
      <c r="O26" s="2">
        <v>76240</v>
      </c>
      <c r="P26" s="2">
        <v>76057</v>
      </c>
      <c r="Q26" s="2">
        <v>76440</v>
      </c>
      <c r="R26" s="5">
        <f t="shared" si="3"/>
        <v>19.100000000000001</v>
      </c>
      <c r="S26" s="5">
        <f t="shared" si="4"/>
        <v>19.2</v>
      </c>
      <c r="U26" s="5">
        <f t="shared" si="5"/>
        <v>-19.100000000000001</v>
      </c>
      <c r="V26" s="5">
        <f t="shared" si="6"/>
        <v>19.2</v>
      </c>
      <c r="W26" s="7">
        <f t="shared" si="7"/>
        <v>1</v>
      </c>
      <c r="X26" s="7">
        <f t="shared" si="8"/>
        <v>1</v>
      </c>
      <c r="Y26" s="5">
        <f t="shared" si="9"/>
        <v>0</v>
      </c>
      <c r="AA26" s="6">
        <f t="shared" si="10"/>
        <v>0</v>
      </c>
      <c r="AB26" s="5">
        <f t="shared" si="11"/>
        <v>15</v>
      </c>
      <c r="AC26" s="13">
        <f t="shared" si="12"/>
        <v>145</v>
      </c>
      <c r="AD26" s="7">
        <f t="shared" si="13"/>
        <v>1</v>
      </c>
      <c r="AE26" s="13">
        <f t="shared" si="14"/>
        <v>0</v>
      </c>
      <c r="AF26" s="13">
        <f t="shared" si="15"/>
        <v>0</v>
      </c>
      <c r="AG26" s="13">
        <f t="shared" si="16"/>
        <v>0</v>
      </c>
      <c r="AH26" s="13">
        <f t="shared" si="17"/>
        <v>15</v>
      </c>
      <c r="AI26" s="13">
        <f t="shared" si="18"/>
        <v>155</v>
      </c>
      <c r="AJ26" s="14">
        <f t="shared" si="19"/>
        <v>1</v>
      </c>
      <c r="AL26" s="12">
        <f t="shared" si="20"/>
        <v>340.5</v>
      </c>
      <c r="AM26" s="12">
        <f t="shared" si="21"/>
        <v>17</v>
      </c>
      <c r="AN26" s="12">
        <f t="shared" si="22"/>
        <v>255</v>
      </c>
      <c r="AO26" s="12">
        <f t="shared" si="23"/>
        <v>6980</v>
      </c>
      <c r="AP26" s="12">
        <f>MAX(AO$4:AO26)</f>
        <v>7150</v>
      </c>
      <c r="AQ26" s="8">
        <f t="shared" si="24"/>
        <v>-2.3776223776223775E-2</v>
      </c>
      <c r="AS26" s="12">
        <f t="shared" si="25"/>
        <v>300.25</v>
      </c>
      <c r="AT26" s="12">
        <f t="shared" si="26"/>
        <v>15</v>
      </c>
      <c r="AU26" s="12">
        <f t="shared" si="27"/>
        <v>225</v>
      </c>
      <c r="AV26" s="12">
        <f t="shared" si="28"/>
        <v>6230</v>
      </c>
      <c r="AW26" s="12">
        <f>MAX(AV$4:AV26)</f>
        <v>6305</v>
      </c>
      <c r="AX26" s="8">
        <f t="shared" si="29"/>
        <v>-1.1895321173671689E-2</v>
      </c>
      <c r="BH26" s="19"/>
      <c r="BI26" s="19"/>
      <c r="BJ26" s="12"/>
      <c r="BK26" s="12"/>
      <c r="BL26" s="12"/>
      <c r="BM26" s="8"/>
    </row>
    <row r="27" spans="1:65" x14ac:dyDescent="0.3">
      <c r="A27" s="1">
        <v>42647</v>
      </c>
      <c r="B27" s="1">
        <v>42647</v>
      </c>
      <c r="C27" s="1" t="s">
        <v>44</v>
      </c>
      <c r="D27" s="3">
        <v>2000</v>
      </c>
      <c r="E27" s="3">
        <v>-200</v>
      </c>
      <c r="F27" s="3">
        <f t="shared" si="0"/>
        <v>1800</v>
      </c>
      <c r="G27" s="11">
        <f t="shared" si="1"/>
        <v>0</v>
      </c>
      <c r="H27" s="3" t="s">
        <v>43</v>
      </c>
      <c r="L27" s="2">
        <f t="shared" si="2"/>
        <v>1</v>
      </c>
      <c r="M27" s="2" t="s">
        <v>20</v>
      </c>
      <c r="N27" s="14">
        <v>10</v>
      </c>
      <c r="O27" s="2">
        <v>132190</v>
      </c>
      <c r="P27" s="2">
        <v>132146</v>
      </c>
      <c r="Q27" s="2">
        <v>131712</v>
      </c>
      <c r="R27" s="5">
        <f t="shared" si="3"/>
        <v>-3.4</v>
      </c>
      <c r="S27" s="5">
        <f t="shared" si="4"/>
        <v>46.8</v>
      </c>
      <c r="U27" s="5">
        <f t="shared" si="5"/>
        <v>3.4</v>
      </c>
      <c r="V27" s="5">
        <f t="shared" si="6"/>
        <v>46.8</v>
      </c>
      <c r="W27" s="7">
        <f t="shared" si="7"/>
        <v>0</v>
      </c>
      <c r="X27" s="7">
        <f t="shared" si="8"/>
        <v>0</v>
      </c>
      <c r="Y27" s="5">
        <f t="shared" si="9"/>
        <v>0</v>
      </c>
      <c r="AA27" s="6">
        <f t="shared" si="10"/>
        <v>0</v>
      </c>
      <c r="AB27" s="5">
        <f t="shared" si="11"/>
        <v>0</v>
      </c>
      <c r="AC27" s="13">
        <f t="shared" si="12"/>
        <v>145</v>
      </c>
      <c r="AD27" s="7">
        <f t="shared" si="13"/>
        <v>0</v>
      </c>
      <c r="AE27" s="13">
        <f t="shared" si="14"/>
        <v>0</v>
      </c>
      <c r="AF27" s="13">
        <f t="shared" si="15"/>
        <v>0</v>
      </c>
      <c r="AG27" s="13">
        <f t="shared" si="16"/>
        <v>0</v>
      </c>
      <c r="AH27" s="13">
        <f t="shared" si="17"/>
        <v>0</v>
      </c>
      <c r="AI27" s="13">
        <f t="shared" si="18"/>
        <v>155</v>
      </c>
      <c r="AJ27" s="14">
        <f t="shared" si="19"/>
        <v>0</v>
      </c>
      <c r="AL27" s="12">
        <f t="shared" si="20"/>
        <v>340.5</v>
      </c>
      <c r="AM27" s="12">
        <f t="shared" si="21"/>
        <v>17</v>
      </c>
      <c r="AN27" s="12">
        <f t="shared" si="22"/>
        <v>0</v>
      </c>
      <c r="AO27" s="12">
        <f t="shared" si="23"/>
        <v>6980</v>
      </c>
      <c r="AP27" s="12">
        <f>MAX(AO$4:AO27)</f>
        <v>7150</v>
      </c>
      <c r="AQ27" s="8">
        <f t="shared" si="24"/>
        <v>-2.3776223776223775E-2</v>
      </c>
      <c r="AS27" s="12">
        <f t="shared" si="25"/>
        <v>300.25</v>
      </c>
      <c r="AT27" s="12">
        <f t="shared" si="26"/>
        <v>15</v>
      </c>
      <c r="AU27" s="12">
        <f t="shared" si="27"/>
        <v>0</v>
      </c>
      <c r="AV27" s="12">
        <f t="shared" si="28"/>
        <v>6230</v>
      </c>
      <c r="AW27" s="12">
        <f>MAX(AV$4:AV27)</f>
        <v>6305</v>
      </c>
      <c r="AX27" s="8">
        <f t="shared" si="29"/>
        <v>-1.1895321173671689E-2</v>
      </c>
      <c r="BH27" s="19"/>
      <c r="BI27" s="19"/>
      <c r="BJ27" s="12"/>
      <c r="BK27" s="12"/>
      <c r="BL27" s="12"/>
      <c r="BM27" s="8"/>
    </row>
    <row r="28" spans="1:65" x14ac:dyDescent="0.3">
      <c r="A28" s="1">
        <v>42648</v>
      </c>
      <c r="B28" s="1">
        <v>42648</v>
      </c>
      <c r="C28" s="1" t="s">
        <v>44</v>
      </c>
      <c r="D28" s="3">
        <v>1520</v>
      </c>
      <c r="E28" s="3">
        <v>-200</v>
      </c>
      <c r="F28" s="3">
        <f t="shared" si="0"/>
        <v>1320</v>
      </c>
      <c r="G28" s="11">
        <f t="shared" si="1"/>
        <v>0</v>
      </c>
      <c r="H28" s="3" t="s">
        <v>38</v>
      </c>
      <c r="L28" s="2">
        <f t="shared" si="2"/>
        <v>1</v>
      </c>
      <c r="M28" s="2" t="s">
        <v>21</v>
      </c>
      <c r="N28" s="14">
        <v>7</v>
      </c>
      <c r="O28" s="2">
        <v>102830</v>
      </c>
      <c r="P28" s="2">
        <v>102846</v>
      </c>
      <c r="Q28" s="2">
        <v>104153</v>
      </c>
      <c r="R28" s="5">
        <f t="shared" si="3"/>
        <v>-0.9</v>
      </c>
      <c r="S28" s="5">
        <f t="shared" si="4"/>
        <v>131.6</v>
      </c>
      <c r="U28" s="5">
        <f t="shared" si="5"/>
        <v>0.9</v>
      </c>
      <c r="V28" s="5">
        <f t="shared" si="6"/>
        <v>131.6</v>
      </c>
      <c r="W28" s="7">
        <f t="shared" si="7"/>
        <v>0</v>
      </c>
      <c r="X28" s="7">
        <f t="shared" si="8"/>
        <v>0</v>
      </c>
      <c r="Y28" s="5">
        <f t="shared" si="9"/>
        <v>0</v>
      </c>
      <c r="AA28" s="6">
        <f t="shared" si="10"/>
        <v>0</v>
      </c>
      <c r="AB28" s="5">
        <f t="shared" si="11"/>
        <v>0</v>
      </c>
      <c r="AC28" s="13">
        <f t="shared" si="12"/>
        <v>145</v>
      </c>
      <c r="AD28" s="7">
        <f t="shared" si="13"/>
        <v>0</v>
      </c>
      <c r="AE28" s="13">
        <f t="shared" si="14"/>
        <v>0</v>
      </c>
      <c r="AF28" s="13">
        <f t="shared" si="15"/>
        <v>0</v>
      </c>
      <c r="AG28" s="13">
        <f t="shared" si="16"/>
        <v>0</v>
      </c>
      <c r="AH28" s="13">
        <f t="shared" si="17"/>
        <v>0</v>
      </c>
      <c r="AI28" s="13">
        <f t="shared" si="18"/>
        <v>155</v>
      </c>
      <c r="AJ28" s="14">
        <f t="shared" si="19"/>
        <v>0</v>
      </c>
      <c r="AL28" s="12">
        <f t="shared" si="20"/>
        <v>349</v>
      </c>
      <c r="AM28" s="12">
        <f t="shared" si="21"/>
        <v>17</v>
      </c>
      <c r="AN28" s="12">
        <f t="shared" si="22"/>
        <v>0</v>
      </c>
      <c r="AO28" s="12">
        <f t="shared" si="23"/>
        <v>6980</v>
      </c>
      <c r="AP28" s="12">
        <f>MAX(AO$4:AO28)</f>
        <v>7150</v>
      </c>
      <c r="AQ28" s="8">
        <f t="shared" si="24"/>
        <v>-2.3776223776223775E-2</v>
      </c>
      <c r="AS28" s="12">
        <f t="shared" si="25"/>
        <v>300.25</v>
      </c>
      <c r="AT28" s="12">
        <f t="shared" si="26"/>
        <v>15</v>
      </c>
      <c r="AU28" s="12">
        <f t="shared" si="27"/>
        <v>0</v>
      </c>
      <c r="AV28" s="12">
        <f t="shared" si="28"/>
        <v>6230</v>
      </c>
      <c r="AW28" s="12">
        <f>MAX(AV$4:AV28)</f>
        <v>6305</v>
      </c>
      <c r="AX28" s="8">
        <f t="shared" si="29"/>
        <v>-1.1895321173671689E-2</v>
      </c>
      <c r="BH28" s="19"/>
      <c r="BI28" s="19"/>
      <c r="BJ28" s="12"/>
      <c r="BK28" s="12"/>
      <c r="BL28" s="12"/>
      <c r="BM28" s="8"/>
    </row>
    <row r="29" spans="1:65" x14ac:dyDescent="0.3">
      <c r="A29" s="1">
        <v>42648</v>
      </c>
      <c r="B29" s="1">
        <v>42648</v>
      </c>
      <c r="C29" s="1" t="s">
        <v>45</v>
      </c>
      <c r="D29" s="3">
        <v>1400</v>
      </c>
      <c r="E29" s="3">
        <v>100</v>
      </c>
      <c r="F29" s="3">
        <f t="shared" si="0"/>
        <v>1500</v>
      </c>
      <c r="G29" s="11">
        <f t="shared" si="1"/>
        <v>0</v>
      </c>
      <c r="H29" s="3" t="s">
        <v>17</v>
      </c>
      <c r="L29" s="2">
        <f t="shared" si="2"/>
        <v>1</v>
      </c>
      <c r="M29" s="2" t="s">
        <v>21</v>
      </c>
      <c r="N29" s="14">
        <v>7</v>
      </c>
      <c r="O29" s="2">
        <v>111940</v>
      </c>
      <c r="P29" s="2">
        <v>111892</v>
      </c>
      <c r="Q29" s="2">
        <v>112196</v>
      </c>
      <c r="R29" s="5">
        <f t="shared" si="3"/>
        <v>5.5</v>
      </c>
      <c r="S29" s="5">
        <f t="shared" si="4"/>
        <v>24.9</v>
      </c>
      <c r="U29" s="5">
        <f t="shared" si="5"/>
        <v>-5.5</v>
      </c>
      <c r="V29" s="5">
        <f t="shared" si="6"/>
        <v>24.9</v>
      </c>
      <c r="W29" s="7">
        <f t="shared" si="7"/>
        <v>1</v>
      </c>
      <c r="X29" s="7">
        <f t="shared" si="8"/>
        <v>1</v>
      </c>
      <c r="Y29" s="5">
        <f t="shared" si="9"/>
        <v>0</v>
      </c>
      <c r="AA29" s="6">
        <f t="shared" si="10"/>
        <v>0</v>
      </c>
      <c r="AB29" s="5">
        <f t="shared" si="11"/>
        <v>15</v>
      </c>
      <c r="AC29" s="13">
        <f t="shared" si="12"/>
        <v>160</v>
      </c>
      <c r="AD29" s="7">
        <f t="shared" si="13"/>
        <v>1</v>
      </c>
      <c r="AE29" s="13">
        <f t="shared" si="14"/>
        <v>0</v>
      </c>
      <c r="AF29" s="13">
        <f t="shared" si="15"/>
        <v>0</v>
      </c>
      <c r="AG29" s="13">
        <f t="shared" si="16"/>
        <v>0</v>
      </c>
      <c r="AH29" s="13">
        <f t="shared" si="17"/>
        <v>15</v>
      </c>
      <c r="AI29" s="13">
        <f t="shared" si="18"/>
        <v>170</v>
      </c>
      <c r="AJ29" s="14">
        <f t="shared" si="19"/>
        <v>1</v>
      </c>
      <c r="AL29" s="12">
        <f t="shared" si="20"/>
        <v>349</v>
      </c>
      <c r="AM29" s="12">
        <f t="shared" si="21"/>
        <v>17</v>
      </c>
      <c r="AN29" s="12">
        <f t="shared" si="22"/>
        <v>255</v>
      </c>
      <c r="AO29" s="12">
        <f t="shared" si="23"/>
        <v>7235</v>
      </c>
      <c r="AP29" s="12">
        <f>MAX(AO$4:AO29)</f>
        <v>7235</v>
      </c>
      <c r="AQ29" s="8">
        <f t="shared" si="24"/>
        <v>0</v>
      </c>
      <c r="AS29" s="12">
        <f t="shared" si="25"/>
        <v>300.25</v>
      </c>
      <c r="AT29" s="12">
        <f t="shared" si="26"/>
        <v>15</v>
      </c>
      <c r="AU29" s="12">
        <f t="shared" si="27"/>
        <v>225</v>
      </c>
      <c r="AV29" s="12">
        <f t="shared" si="28"/>
        <v>6455</v>
      </c>
      <c r="AW29" s="12">
        <f>MAX(AV$4:AV29)</f>
        <v>6455</v>
      </c>
      <c r="AX29" s="8">
        <f t="shared" si="29"/>
        <v>0</v>
      </c>
      <c r="BH29" s="19"/>
      <c r="BI29" s="19"/>
      <c r="BJ29" s="12"/>
      <c r="BK29" s="12"/>
      <c r="BL29" s="12"/>
      <c r="BM29" s="8"/>
    </row>
    <row r="30" spans="1:65" x14ac:dyDescent="0.3">
      <c r="A30" s="1">
        <v>42648</v>
      </c>
      <c r="B30" s="1">
        <v>42648</v>
      </c>
      <c r="C30" s="1" t="s">
        <v>44</v>
      </c>
      <c r="D30" s="3">
        <v>2055</v>
      </c>
      <c r="E30" s="3">
        <v>-200</v>
      </c>
      <c r="F30" s="3">
        <f t="shared" si="0"/>
        <v>1855</v>
      </c>
      <c r="G30" s="11">
        <f t="shared" si="1"/>
        <v>0</v>
      </c>
      <c r="H30" s="3" t="s">
        <v>43</v>
      </c>
      <c r="L30" s="2">
        <f t="shared" si="2"/>
        <v>1</v>
      </c>
      <c r="M30" s="2" t="s">
        <v>21</v>
      </c>
      <c r="N30" s="14">
        <v>10</v>
      </c>
      <c r="O30" s="2">
        <v>131600</v>
      </c>
      <c r="P30" s="2">
        <v>131600</v>
      </c>
      <c r="Q30" s="2">
        <v>132479</v>
      </c>
      <c r="R30" s="5">
        <f t="shared" si="3"/>
        <v>1</v>
      </c>
      <c r="S30" s="5">
        <f t="shared" si="4"/>
        <v>86.9</v>
      </c>
      <c r="U30" s="5">
        <f t="shared" si="5"/>
        <v>-1</v>
      </c>
      <c r="V30" s="5">
        <f t="shared" si="6"/>
        <v>86.9</v>
      </c>
      <c r="W30" s="7">
        <f t="shared" si="7"/>
        <v>0</v>
      </c>
      <c r="X30" s="7">
        <f t="shared" si="8"/>
        <v>0</v>
      </c>
      <c r="Y30" s="5">
        <f t="shared" si="9"/>
        <v>0</v>
      </c>
      <c r="AA30" s="6">
        <f t="shared" si="10"/>
        <v>0</v>
      </c>
      <c r="AB30" s="5">
        <f t="shared" si="11"/>
        <v>0</v>
      </c>
      <c r="AC30" s="13">
        <f t="shared" si="12"/>
        <v>160</v>
      </c>
      <c r="AD30" s="7">
        <f t="shared" si="13"/>
        <v>0</v>
      </c>
      <c r="AE30" s="13">
        <f t="shared" si="14"/>
        <v>0</v>
      </c>
      <c r="AF30" s="13">
        <f t="shared" si="15"/>
        <v>0</v>
      </c>
      <c r="AG30" s="13">
        <f t="shared" si="16"/>
        <v>0</v>
      </c>
      <c r="AH30" s="13">
        <f t="shared" si="17"/>
        <v>0</v>
      </c>
      <c r="AI30" s="13">
        <f t="shared" si="18"/>
        <v>170</v>
      </c>
      <c r="AJ30" s="14">
        <f t="shared" si="19"/>
        <v>0</v>
      </c>
      <c r="AL30" s="12">
        <f t="shared" si="20"/>
        <v>349</v>
      </c>
      <c r="AM30" s="12">
        <f t="shared" si="21"/>
        <v>17</v>
      </c>
      <c r="AN30" s="12">
        <f t="shared" si="22"/>
        <v>0</v>
      </c>
      <c r="AO30" s="12">
        <f t="shared" si="23"/>
        <v>7235</v>
      </c>
      <c r="AP30" s="12">
        <f>MAX(AO$4:AO30)</f>
        <v>7235</v>
      </c>
      <c r="AQ30" s="8">
        <f t="shared" si="24"/>
        <v>0</v>
      </c>
      <c r="AS30" s="12">
        <f t="shared" si="25"/>
        <v>300.25</v>
      </c>
      <c r="AT30" s="12">
        <f t="shared" si="26"/>
        <v>15</v>
      </c>
      <c r="AU30" s="12">
        <f t="shared" si="27"/>
        <v>0</v>
      </c>
      <c r="AV30" s="12">
        <f t="shared" si="28"/>
        <v>6455</v>
      </c>
      <c r="AW30" s="12">
        <f>MAX(AV$4:AV30)</f>
        <v>6455</v>
      </c>
      <c r="AX30" s="8">
        <f t="shared" si="29"/>
        <v>0</v>
      </c>
      <c r="BH30" s="19"/>
      <c r="BI30" s="19"/>
      <c r="BJ30" s="12"/>
      <c r="BK30" s="12"/>
      <c r="BL30" s="12"/>
      <c r="BM30" s="8"/>
    </row>
    <row r="31" spans="1:65" x14ac:dyDescent="0.3">
      <c r="A31" s="1">
        <v>42649</v>
      </c>
      <c r="B31" s="1">
        <v>42649</v>
      </c>
      <c r="C31" s="1" t="s">
        <v>44</v>
      </c>
      <c r="D31" s="3">
        <v>1620</v>
      </c>
      <c r="E31" s="3">
        <v>-200</v>
      </c>
      <c r="F31" s="3">
        <f t="shared" si="0"/>
        <v>1420</v>
      </c>
      <c r="G31" s="11">
        <f t="shared" si="1"/>
        <v>0</v>
      </c>
      <c r="H31" s="3" t="s">
        <v>43</v>
      </c>
      <c r="I31" s="2" t="s">
        <v>11</v>
      </c>
      <c r="J31" s="2">
        <v>26</v>
      </c>
      <c r="L31" s="2">
        <f t="shared" si="2"/>
        <v>1</v>
      </c>
      <c r="M31" s="2" t="s">
        <v>20</v>
      </c>
      <c r="N31" s="14">
        <v>10</v>
      </c>
      <c r="O31" s="2">
        <v>132130</v>
      </c>
      <c r="P31" s="2">
        <v>132196</v>
      </c>
      <c r="Q31" s="2">
        <v>131950</v>
      </c>
      <c r="R31" s="5">
        <f t="shared" si="3"/>
        <v>7.6</v>
      </c>
      <c r="S31" s="5">
        <f t="shared" si="4"/>
        <v>17</v>
      </c>
      <c r="U31" s="5">
        <f t="shared" si="5"/>
        <v>-7.6</v>
      </c>
      <c r="V31" s="5">
        <f t="shared" si="6"/>
        <v>17</v>
      </c>
      <c r="W31" s="7">
        <f t="shared" si="7"/>
        <v>1</v>
      </c>
      <c r="X31" s="7">
        <f t="shared" si="8"/>
        <v>0</v>
      </c>
      <c r="Y31" s="5">
        <f t="shared" si="9"/>
        <v>0</v>
      </c>
      <c r="AA31" s="6">
        <f t="shared" si="10"/>
        <v>-20</v>
      </c>
      <c r="AB31" s="5">
        <f t="shared" si="11"/>
        <v>15</v>
      </c>
      <c r="AC31" s="13">
        <f t="shared" si="12"/>
        <v>175</v>
      </c>
      <c r="AD31" s="7">
        <f t="shared" si="13"/>
        <v>1</v>
      </c>
      <c r="AE31" s="13">
        <f t="shared" si="14"/>
        <v>15</v>
      </c>
      <c r="AF31" s="13">
        <f t="shared" si="15"/>
        <v>0</v>
      </c>
      <c r="AG31" s="13">
        <f t="shared" si="16"/>
        <v>0</v>
      </c>
      <c r="AH31" s="13">
        <f t="shared" si="17"/>
        <v>0</v>
      </c>
      <c r="AI31" s="13">
        <f t="shared" si="18"/>
        <v>170</v>
      </c>
      <c r="AJ31" s="14">
        <f t="shared" si="19"/>
        <v>0</v>
      </c>
      <c r="AL31" s="12">
        <f t="shared" si="20"/>
        <v>361.75</v>
      </c>
      <c r="AM31" s="12">
        <f t="shared" si="21"/>
        <v>18</v>
      </c>
      <c r="AN31" s="12">
        <f t="shared" si="22"/>
        <v>270</v>
      </c>
      <c r="AO31" s="12">
        <f t="shared" si="23"/>
        <v>7505</v>
      </c>
      <c r="AP31" s="12">
        <f>MAX(AO$4:AO31)</f>
        <v>7505</v>
      </c>
      <c r="AQ31" s="8">
        <f t="shared" si="24"/>
        <v>0</v>
      </c>
      <c r="AS31" s="12">
        <f t="shared" si="25"/>
        <v>322.75</v>
      </c>
      <c r="AT31" s="12">
        <f t="shared" si="26"/>
        <v>16</v>
      </c>
      <c r="AU31" s="12">
        <f t="shared" si="27"/>
        <v>0</v>
      </c>
      <c r="AV31" s="12">
        <f t="shared" si="28"/>
        <v>6455</v>
      </c>
      <c r="AW31" s="12">
        <f>MAX(AV$4:AV31)</f>
        <v>6455</v>
      </c>
      <c r="AX31" s="8">
        <f t="shared" si="29"/>
        <v>0</v>
      </c>
      <c r="BH31" s="19"/>
      <c r="BI31" s="19"/>
      <c r="BJ31" s="12"/>
      <c r="BK31" s="12"/>
      <c r="BL31" s="12"/>
      <c r="BM31" s="8"/>
    </row>
    <row r="32" spans="1:65" x14ac:dyDescent="0.3">
      <c r="A32" s="1">
        <v>42649</v>
      </c>
      <c r="B32" s="1">
        <v>42649</v>
      </c>
      <c r="C32" s="1" t="s">
        <v>45</v>
      </c>
      <c r="D32" s="3">
        <v>1510</v>
      </c>
      <c r="E32" s="3">
        <v>100</v>
      </c>
      <c r="F32" s="3">
        <f t="shared" si="0"/>
        <v>1610</v>
      </c>
      <c r="G32" s="11">
        <f t="shared" si="1"/>
        <v>0</v>
      </c>
      <c r="H32" s="3" t="s">
        <v>17</v>
      </c>
      <c r="I32" s="2" t="s">
        <v>11</v>
      </c>
      <c r="J32" s="2">
        <v>10</v>
      </c>
      <c r="L32" s="2">
        <f t="shared" si="2"/>
        <v>1</v>
      </c>
      <c r="M32" s="2" t="s">
        <v>21</v>
      </c>
      <c r="N32" s="14">
        <v>7</v>
      </c>
      <c r="O32" s="2">
        <v>111590</v>
      </c>
      <c r="P32" s="2">
        <v>111037</v>
      </c>
      <c r="Q32" s="2">
        <v>112048</v>
      </c>
      <c r="R32" s="5">
        <f t="shared" si="3"/>
        <v>56</v>
      </c>
      <c r="S32" s="5">
        <f t="shared" si="4"/>
        <v>45.1</v>
      </c>
      <c r="U32" s="5">
        <f t="shared" si="5"/>
        <v>-56</v>
      </c>
      <c r="V32" s="5">
        <f t="shared" si="6"/>
        <v>45.1</v>
      </c>
      <c r="W32" s="7">
        <f t="shared" si="7"/>
        <v>1</v>
      </c>
      <c r="X32" s="7">
        <f t="shared" si="8"/>
        <v>0</v>
      </c>
      <c r="Y32" s="5">
        <f t="shared" si="9"/>
        <v>-20</v>
      </c>
      <c r="AA32" s="6">
        <f t="shared" si="10"/>
        <v>-20</v>
      </c>
      <c r="AB32" s="5">
        <f t="shared" si="11"/>
        <v>-20</v>
      </c>
      <c r="AC32" s="13">
        <f t="shared" si="12"/>
        <v>155</v>
      </c>
      <c r="AD32" s="7">
        <f t="shared" si="13"/>
        <v>0</v>
      </c>
      <c r="AE32" s="13">
        <f t="shared" si="14"/>
        <v>-20</v>
      </c>
      <c r="AF32" s="13">
        <f t="shared" si="15"/>
        <v>0</v>
      </c>
      <c r="AG32" s="13">
        <f t="shared" si="16"/>
        <v>0</v>
      </c>
      <c r="AH32" s="13">
        <f t="shared" si="17"/>
        <v>0</v>
      </c>
      <c r="AI32" s="13">
        <f t="shared" si="18"/>
        <v>170</v>
      </c>
      <c r="AJ32" s="14">
        <f t="shared" si="19"/>
        <v>0</v>
      </c>
      <c r="AL32" s="12">
        <f t="shared" si="20"/>
        <v>361.75</v>
      </c>
      <c r="AM32" s="12">
        <f t="shared" si="21"/>
        <v>18</v>
      </c>
      <c r="AN32" s="12">
        <f t="shared" si="22"/>
        <v>-360</v>
      </c>
      <c r="AO32" s="12">
        <f t="shared" si="23"/>
        <v>7145</v>
      </c>
      <c r="AP32" s="12">
        <f>MAX(AO$4:AO32)</f>
        <v>7505</v>
      </c>
      <c r="AQ32" s="8">
        <f t="shared" si="24"/>
        <v>-4.7968021319120584E-2</v>
      </c>
      <c r="AS32" s="12">
        <f t="shared" si="25"/>
        <v>322.75</v>
      </c>
      <c r="AT32" s="12">
        <f t="shared" si="26"/>
        <v>16</v>
      </c>
      <c r="AU32" s="12">
        <f t="shared" si="27"/>
        <v>0</v>
      </c>
      <c r="AV32" s="12">
        <f t="shared" si="28"/>
        <v>6455</v>
      </c>
      <c r="AW32" s="12">
        <f>MAX(AV$4:AV32)</f>
        <v>6455</v>
      </c>
      <c r="AX32" s="8">
        <f t="shared" si="29"/>
        <v>0</v>
      </c>
      <c r="BH32" s="19"/>
      <c r="BI32" s="19"/>
      <c r="BJ32" s="12"/>
      <c r="BK32" s="12"/>
      <c r="BL32" s="12"/>
      <c r="BM32" s="8"/>
    </row>
    <row r="33" spans="1:65" x14ac:dyDescent="0.3">
      <c r="A33" s="1">
        <v>42649</v>
      </c>
      <c r="B33" s="1">
        <v>42649</v>
      </c>
      <c r="C33" s="1" t="s">
        <v>45</v>
      </c>
      <c r="D33" s="3">
        <v>1545</v>
      </c>
      <c r="E33" s="3">
        <v>100</v>
      </c>
      <c r="F33" s="3">
        <f t="shared" si="0"/>
        <v>1645</v>
      </c>
      <c r="G33" s="11">
        <f t="shared" si="1"/>
        <v>0</v>
      </c>
      <c r="H33" s="3" t="s">
        <v>17</v>
      </c>
      <c r="I33" s="2" t="s">
        <v>11</v>
      </c>
      <c r="J33" s="2">
        <v>12</v>
      </c>
      <c r="L33" s="2">
        <f t="shared" si="2"/>
        <v>1</v>
      </c>
      <c r="M33" s="2" t="s">
        <v>21</v>
      </c>
      <c r="N33" s="14">
        <v>7</v>
      </c>
      <c r="O33" s="2">
        <v>111470</v>
      </c>
      <c r="P33" s="2">
        <v>111462</v>
      </c>
      <c r="Q33" s="2">
        <v>111648</v>
      </c>
      <c r="R33" s="5">
        <f t="shared" si="3"/>
        <v>1.5</v>
      </c>
      <c r="S33" s="5">
        <f t="shared" si="4"/>
        <v>17.100000000000001</v>
      </c>
      <c r="U33" s="5">
        <f t="shared" si="5"/>
        <v>-1.5</v>
      </c>
      <c r="V33" s="5">
        <f t="shared" si="6"/>
        <v>17.100000000000001</v>
      </c>
      <c r="W33" s="7">
        <f t="shared" si="7"/>
        <v>1</v>
      </c>
      <c r="X33" s="7">
        <f t="shared" si="8"/>
        <v>0</v>
      </c>
      <c r="Y33" s="5">
        <f t="shared" si="9"/>
        <v>0</v>
      </c>
      <c r="AA33" s="6">
        <f t="shared" si="10"/>
        <v>-20</v>
      </c>
      <c r="AB33" s="5">
        <f t="shared" si="11"/>
        <v>15</v>
      </c>
      <c r="AC33" s="13">
        <f t="shared" si="12"/>
        <v>170</v>
      </c>
      <c r="AD33" s="7">
        <f t="shared" si="13"/>
        <v>1</v>
      </c>
      <c r="AE33" s="13">
        <f t="shared" si="14"/>
        <v>15</v>
      </c>
      <c r="AF33" s="13">
        <f t="shared" si="15"/>
        <v>0</v>
      </c>
      <c r="AG33" s="13">
        <f t="shared" si="16"/>
        <v>0</v>
      </c>
      <c r="AH33" s="13">
        <f t="shared" si="17"/>
        <v>0</v>
      </c>
      <c r="AI33" s="13">
        <f t="shared" si="18"/>
        <v>170</v>
      </c>
      <c r="AJ33" s="14">
        <f t="shared" si="19"/>
        <v>0</v>
      </c>
      <c r="AL33" s="12">
        <f t="shared" si="20"/>
        <v>361.75</v>
      </c>
      <c r="AM33" s="12">
        <f t="shared" si="21"/>
        <v>18</v>
      </c>
      <c r="AN33" s="12">
        <f t="shared" si="22"/>
        <v>270</v>
      </c>
      <c r="AO33" s="12">
        <f t="shared" si="23"/>
        <v>7415</v>
      </c>
      <c r="AP33" s="12">
        <f>MAX(AO$4:AO33)</f>
        <v>7505</v>
      </c>
      <c r="AQ33" s="8">
        <f t="shared" si="24"/>
        <v>-1.1992005329780146E-2</v>
      </c>
      <c r="AS33" s="12">
        <f t="shared" si="25"/>
        <v>322.75</v>
      </c>
      <c r="AT33" s="12">
        <f t="shared" si="26"/>
        <v>16</v>
      </c>
      <c r="AU33" s="12">
        <f t="shared" si="27"/>
        <v>0</v>
      </c>
      <c r="AV33" s="12">
        <f t="shared" si="28"/>
        <v>6455</v>
      </c>
      <c r="AW33" s="12">
        <f>MAX(AV$4:AV33)</f>
        <v>6455</v>
      </c>
      <c r="AX33" s="8">
        <f t="shared" si="29"/>
        <v>0</v>
      </c>
      <c r="BH33" s="19"/>
      <c r="BI33" s="19"/>
      <c r="BJ33" s="12"/>
      <c r="BK33" s="12"/>
      <c r="BL33" s="12"/>
      <c r="BM33" s="8"/>
    </row>
    <row r="34" spans="1:65" x14ac:dyDescent="0.3">
      <c r="A34" s="1">
        <v>42650</v>
      </c>
      <c r="B34" s="1">
        <v>42650</v>
      </c>
      <c r="C34" s="1" t="s">
        <v>44</v>
      </c>
      <c r="D34" s="3">
        <v>1025</v>
      </c>
      <c r="E34" s="3">
        <v>-200</v>
      </c>
      <c r="F34" s="3">
        <f t="shared" si="0"/>
        <v>825</v>
      </c>
      <c r="G34" s="11">
        <f t="shared" si="1"/>
        <v>0</v>
      </c>
      <c r="H34" s="3" t="s">
        <v>43</v>
      </c>
      <c r="L34" s="2">
        <f t="shared" si="2"/>
        <v>1</v>
      </c>
      <c r="M34" s="2" t="s">
        <v>20</v>
      </c>
      <c r="N34" s="14">
        <v>10</v>
      </c>
      <c r="O34" s="2">
        <v>132550</v>
      </c>
      <c r="P34" s="2">
        <v>132750</v>
      </c>
      <c r="Q34" s="2">
        <v>132492</v>
      </c>
      <c r="R34" s="5">
        <f t="shared" si="3"/>
        <v>21</v>
      </c>
      <c r="S34" s="5">
        <f t="shared" si="4"/>
        <v>4.8</v>
      </c>
      <c r="U34" s="5">
        <f t="shared" si="5"/>
        <v>-21</v>
      </c>
      <c r="V34" s="5">
        <f t="shared" si="6"/>
        <v>4.8</v>
      </c>
      <c r="W34" s="7">
        <f t="shared" si="7"/>
        <v>1</v>
      </c>
      <c r="X34" s="7">
        <f t="shared" si="8"/>
        <v>1</v>
      </c>
      <c r="Y34" s="5">
        <f t="shared" si="9"/>
        <v>-20</v>
      </c>
      <c r="AA34" s="6">
        <f t="shared" si="10"/>
        <v>-20</v>
      </c>
      <c r="AB34" s="5">
        <f t="shared" si="11"/>
        <v>-20</v>
      </c>
      <c r="AC34" s="13">
        <f t="shared" si="12"/>
        <v>150</v>
      </c>
      <c r="AD34" s="7">
        <f t="shared" si="13"/>
        <v>0</v>
      </c>
      <c r="AE34" s="13">
        <f t="shared" si="14"/>
        <v>0</v>
      </c>
      <c r="AF34" s="13">
        <f t="shared" si="15"/>
        <v>0</v>
      </c>
      <c r="AG34" s="13">
        <f t="shared" si="16"/>
        <v>0</v>
      </c>
      <c r="AH34" s="13">
        <f t="shared" si="17"/>
        <v>-20</v>
      </c>
      <c r="AI34" s="13">
        <f t="shared" si="18"/>
        <v>150</v>
      </c>
      <c r="AJ34" s="14">
        <f t="shared" si="19"/>
        <v>0</v>
      </c>
      <c r="AL34" s="12">
        <f t="shared" si="20"/>
        <v>370.75</v>
      </c>
      <c r="AM34" s="12">
        <f t="shared" si="21"/>
        <v>18</v>
      </c>
      <c r="AN34" s="12">
        <f t="shared" si="22"/>
        <v>-360</v>
      </c>
      <c r="AO34" s="12">
        <f t="shared" si="23"/>
        <v>7055</v>
      </c>
      <c r="AP34" s="12">
        <f>MAX(AO$4:AO34)</f>
        <v>7505</v>
      </c>
      <c r="AQ34" s="8">
        <f t="shared" si="24"/>
        <v>-5.9960026648900731E-2</v>
      </c>
      <c r="AS34" s="12">
        <f t="shared" si="25"/>
        <v>322.75</v>
      </c>
      <c r="AT34" s="12">
        <f t="shared" si="26"/>
        <v>16</v>
      </c>
      <c r="AU34" s="12">
        <f t="shared" si="27"/>
        <v>-320</v>
      </c>
      <c r="AV34" s="12">
        <f t="shared" si="28"/>
        <v>6135</v>
      </c>
      <c r="AW34" s="12">
        <f>MAX(AV$4:AV34)</f>
        <v>6455</v>
      </c>
      <c r="AX34" s="8">
        <f t="shared" si="29"/>
        <v>-4.9573973663826494E-2</v>
      </c>
      <c r="BH34" s="19"/>
      <c r="BI34" s="19"/>
      <c r="BJ34" s="12"/>
      <c r="BK34" s="12"/>
      <c r="BL34" s="12"/>
      <c r="BM34" s="8"/>
    </row>
    <row r="35" spans="1:65" x14ac:dyDescent="0.3">
      <c r="A35" s="1">
        <v>42650</v>
      </c>
      <c r="B35" s="1">
        <v>42650</v>
      </c>
      <c r="C35" s="1" t="s">
        <v>45</v>
      </c>
      <c r="D35" s="3">
        <v>1125</v>
      </c>
      <c r="E35" s="3">
        <v>100</v>
      </c>
      <c r="F35" s="3">
        <f t="shared" si="0"/>
        <v>1225</v>
      </c>
      <c r="G35" s="11">
        <f t="shared" si="1"/>
        <v>0</v>
      </c>
      <c r="H35" s="3" t="s">
        <v>17</v>
      </c>
      <c r="K35" s="2" t="s">
        <v>11</v>
      </c>
      <c r="L35" s="2">
        <f t="shared" si="2"/>
        <v>1</v>
      </c>
      <c r="M35" s="2" t="s">
        <v>20</v>
      </c>
      <c r="N35" s="14">
        <v>7</v>
      </c>
      <c r="O35" s="2">
        <v>111430</v>
      </c>
      <c r="P35" s="2">
        <v>111686</v>
      </c>
      <c r="Q35" s="2">
        <v>111163</v>
      </c>
      <c r="R35" s="5">
        <f t="shared" si="3"/>
        <v>26.3</v>
      </c>
      <c r="S35" s="5">
        <f t="shared" si="4"/>
        <v>26</v>
      </c>
      <c r="U35" s="5">
        <f t="shared" si="5"/>
        <v>-26.3</v>
      </c>
      <c r="V35" s="5">
        <f t="shared" si="6"/>
        <v>26</v>
      </c>
      <c r="W35" s="7">
        <f t="shared" si="7"/>
        <v>1</v>
      </c>
      <c r="X35" s="7">
        <f t="shared" si="8"/>
        <v>0</v>
      </c>
      <c r="Y35" s="5">
        <f t="shared" si="9"/>
        <v>-20</v>
      </c>
      <c r="AA35" s="6">
        <f t="shared" si="10"/>
        <v>-20</v>
      </c>
      <c r="AB35" s="5">
        <f t="shared" si="11"/>
        <v>-20</v>
      </c>
      <c r="AC35" s="13">
        <f t="shared" si="12"/>
        <v>130</v>
      </c>
      <c r="AD35" s="7">
        <f t="shared" si="13"/>
        <v>0</v>
      </c>
      <c r="AE35" s="13">
        <f t="shared" si="14"/>
        <v>0</v>
      </c>
      <c r="AF35" s="13">
        <f t="shared" si="15"/>
        <v>-20</v>
      </c>
      <c r="AG35" s="13">
        <f t="shared" si="16"/>
        <v>0</v>
      </c>
      <c r="AH35" s="13">
        <f t="shared" si="17"/>
        <v>0</v>
      </c>
      <c r="AI35" s="13">
        <f t="shared" si="18"/>
        <v>150</v>
      </c>
      <c r="AJ35" s="14">
        <f t="shared" si="19"/>
        <v>0</v>
      </c>
      <c r="AL35" s="12">
        <f t="shared" si="20"/>
        <v>370.75</v>
      </c>
      <c r="AM35" s="12">
        <f t="shared" si="21"/>
        <v>18</v>
      </c>
      <c r="AN35" s="12">
        <f t="shared" si="22"/>
        <v>-360</v>
      </c>
      <c r="AO35" s="12">
        <f t="shared" si="23"/>
        <v>6695</v>
      </c>
      <c r="AP35" s="12">
        <f>MAX(AO$4:AO35)</f>
        <v>7505</v>
      </c>
      <c r="AQ35" s="8">
        <f t="shared" si="24"/>
        <v>-0.10792804796802132</v>
      </c>
      <c r="AS35" s="12">
        <f t="shared" si="25"/>
        <v>322.75</v>
      </c>
      <c r="AT35" s="12">
        <f t="shared" si="26"/>
        <v>16</v>
      </c>
      <c r="AU35" s="12">
        <f t="shared" si="27"/>
        <v>0</v>
      </c>
      <c r="AV35" s="12">
        <f t="shared" si="28"/>
        <v>6135</v>
      </c>
      <c r="AW35" s="12">
        <f>MAX(AV$4:AV35)</f>
        <v>6455</v>
      </c>
      <c r="AX35" s="8">
        <f t="shared" si="29"/>
        <v>-4.9573973663826494E-2</v>
      </c>
      <c r="BH35" s="19"/>
      <c r="BI35" s="19"/>
      <c r="BJ35" s="12"/>
      <c r="BK35" s="12"/>
      <c r="BL35" s="12"/>
      <c r="BM35" s="8"/>
    </row>
    <row r="36" spans="1:65" x14ac:dyDescent="0.3">
      <c r="A36" s="1">
        <v>42650</v>
      </c>
      <c r="B36" s="1">
        <v>42650</v>
      </c>
      <c r="C36" s="1" t="s">
        <v>45</v>
      </c>
      <c r="D36" s="3">
        <v>1230</v>
      </c>
      <c r="E36" s="3">
        <v>100</v>
      </c>
      <c r="F36" s="3">
        <f t="shared" si="0"/>
        <v>1330</v>
      </c>
      <c r="G36" s="11">
        <f t="shared" si="1"/>
        <v>0</v>
      </c>
      <c r="H36" s="3" t="s">
        <v>17</v>
      </c>
      <c r="L36" s="2">
        <f t="shared" si="2"/>
        <v>1</v>
      </c>
      <c r="M36" s="2" t="s">
        <v>20</v>
      </c>
      <c r="N36" s="14">
        <v>7</v>
      </c>
      <c r="O36" s="2">
        <v>111600</v>
      </c>
      <c r="P36" s="2">
        <v>111686</v>
      </c>
      <c r="Q36" s="2">
        <v>111163</v>
      </c>
      <c r="R36" s="5">
        <f t="shared" si="3"/>
        <v>9.3000000000000007</v>
      </c>
      <c r="S36" s="5">
        <f t="shared" si="4"/>
        <v>43</v>
      </c>
      <c r="U36" s="5">
        <f t="shared" si="5"/>
        <v>-9.3000000000000007</v>
      </c>
      <c r="V36" s="5">
        <f t="shared" si="6"/>
        <v>43</v>
      </c>
      <c r="W36" s="7">
        <f t="shared" si="7"/>
        <v>1</v>
      </c>
      <c r="X36" s="7">
        <f t="shared" si="8"/>
        <v>1</v>
      </c>
      <c r="Y36" s="5">
        <f t="shared" si="9"/>
        <v>0</v>
      </c>
      <c r="AA36" s="6">
        <f t="shared" si="10"/>
        <v>0</v>
      </c>
      <c r="AB36" s="5">
        <f t="shared" si="11"/>
        <v>15</v>
      </c>
      <c r="AC36" s="13">
        <f t="shared" si="12"/>
        <v>145</v>
      </c>
      <c r="AD36" s="7">
        <f t="shared" si="13"/>
        <v>1</v>
      </c>
      <c r="AE36" s="13">
        <f t="shared" si="14"/>
        <v>0</v>
      </c>
      <c r="AF36" s="13">
        <f t="shared" si="15"/>
        <v>0</v>
      </c>
      <c r="AG36" s="13">
        <f t="shared" si="16"/>
        <v>0</v>
      </c>
      <c r="AH36" s="13">
        <f t="shared" si="17"/>
        <v>15</v>
      </c>
      <c r="AI36" s="13">
        <f t="shared" si="18"/>
        <v>165</v>
      </c>
      <c r="AJ36" s="14">
        <f t="shared" si="19"/>
        <v>1</v>
      </c>
      <c r="AL36" s="12">
        <f t="shared" si="20"/>
        <v>370.75</v>
      </c>
      <c r="AM36" s="12">
        <f t="shared" si="21"/>
        <v>18</v>
      </c>
      <c r="AN36" s="12">
        <f t="shared" si="22"/>
        <v>270</v>
      </c>
      <c r="AO36" s="12">
        <f t="shared" si="23"/>
        <v>6965</v>
      </c>
      <c r="AP36" s="12">
        <f>MAX(AO$4:AO36)</f>
        <v>7505</v>
      </c>
      <c r="AQ36" s="8">
        <f t="shared" si="24"/>
        <v>-7.1952031978680886E-2</v>
      </c>
      <c r="AS36" s="12">
        <f t="shared" si="25"/>
        <v>322.75</v>
      </c>
      <c r="AT36" s="12">
        <f t="shared" si="26"/>
        <v>16</v>
      </c>
      <c r="AU36" s="12">
        <f t="shared" si="27"/>
        <v>240</v>
      </c>
      <c r="AV36" s="12">
        <f t="shared" si="28"/>
        <v>6375</v>
      </c>
      <c r="AW36" s="12">
        <f>MAX(AV$4:AV36)</f>
        <v>6455</v>
      </c>
      <c r="AX36" s="8">
        <f t="shared" si="29"/>
        <v>-1.2393493415956624E-2</v>
      </c>
      <c r="BH36" s="19"/>
      <c r="BI36" s="19"/>
      <c r="BJ36" s="12"/>
      <c r="BK36" s="12"/>
      <c r="BL36" s="12"/>
      <c r="BM36" s="8"/>
    </row>
    <row r="37" spans="1:65" x14ac:dyDescent="0.3">
      <c r="A37" s="1">
        <v>42650</v>
      </c>
      <c r="B37" s="1">
        <v>42650</v>
      </c>
      <c r="C37" s="1" t="s">
        <v>44</v>
      </c>
      <c r="D37" s="3">
        <v>1610</v>
      </c>
      <c r="E37" s="3">
        <v>-200</v>
      </c>
      <c r="F37" s="3">
        <f t="shared" si="0"/>
        <v>1410</v>
      </c>
      <c r="G37" s="11">
        <f t="shared" si="1"/>
        <v>0</v>
      </c>
      <c r="H37" s="3" t="s">
        <v>38</v>
      </c>
      <c r="I37" s="2" t="s">
        <v>11</v>
      </c>
      <c r="J37" s="2">
        <v>24</v>
      </c>
      <c r="K37" s="2" t="s">
        <v>11</v>
      </c>
      <c r="L37" s="2">
        <f t="shared" si="2"/>
        <v>1</v>
      </c>
      <c r="M37" s="2" t="s">
        <v>21</v>
      </c>
      <c r="N37" s="14">
        <v>7</v>
      </c>
      <c r="O37" s="2">
        <v>103070</v>
      </c>
      <c r="P37" s="2">
        <v>102851</v>
      </c>
      <c r="Q37" s="2">
        <v>103459</v>
      </c>
      <c r="R37" s="5">
        <f t="shared" si="3"/>
        <v>22.6</v>
      </c>
      <c r="S37" s="5">
        <f t="shared" si="4"/>
        <v>38.200000000000003</v>
      </c>
      <c r="U37" s="5">
        <f t="shared" si="5"/>
        <v>-22.6</v>
      </c>
      <c r="V37" s="5">
        <f t="shared" si="6"/>
        <v>38.200000000000003</v>
      </c>
      <c r="W37" s="7">
        <f t="shared" si="7"/>
        <v>1</v>
      </c>
      <c r="X37" s="7">
        <f t="shared" si="8"/>
        <v>0</v>
      </c>
      <c r="Y37" s="5">
        <f t="shared" si="9"/>
        <v>-20</v>
      </c>
      <c r="AA37" s="6">
        <f t="shared" si="10"/>
        <v>-20</v>
      </c>
      <c r="AB37" s="5">
        <f t="shared" si="11"/>
        <v>-20</v>
      </c>
      <c r="AC37" s="13">
        <f t="shared" si="12"/>
        <v>125</v>
      </c>
      <c r="AD37" s="7">
        <f t="shared" si="13"/>
        <v>0</v>
      </c>
      <c r="AE37" s="13">
        <f t="shared" si="14"/>
        <v>-20</v>
      </c>
      <c r="AF37" s="13">
        <f t="shared" si="15"/>
        <v>-20</v>
      </c>
      <c r="AG37" s="13">
        <f t="shared" si="16"/>
        <v>0</v>
      </c>
      <c r="AH37" s="13">
        <f t="shared" si="17"/>
        <v>0</v>
      </c>
      <c r="AI37" s="13">
        <f t="shared" si="18"/>
        <v>165</v>
      </c>
      <c r="AJ37" s="14">
        <f t="shared" si="19"/>
        <v>0</v>
      </c>
      <c r="AL37" s="12">
        <f t="shared" si="20"/>
        <v>370.75</v>
      </c>
      <c r="AM37" s="12">
        <f t="shared" si="21"/>
        <v>18</v>
      </c>
      <c r="AN37" s="12">
        <f t="shared" si="22"/>
        <v>-360</v>
      </c>
      <c r="AO37" s="12">
        <f t="shared" si="23"/>
        <v>6605</v>
      </c>
      <c r="AP37" s="12">
        <f>MAX(AO$4:AO37)</f>
        <v>7505</v>
      </c>
      <c r="AQ37" s="8">
        <f t="shared" si="24"/>
        <v>-0.11992005329780146</v>
      </c>
      <c r="AS37" s="12">
        <f t="shared" si="25"/>
        <v>318.75</v>
      </c>
      <c r="AT37" s="12">
        <f t="shared" si="26"/>
        <v>15</v>
      </c>
      <c r="AU37" s="12">
        <f t="shared" si="27"/>
        <v>0</v>
      </c>
      <c r="AV37" s="12">
        <f t="shared" si="28"/>
        <v>6375</v>
      </c>
      <c r="AW37" s="12">
        <f>MAX(AV$4:AV37)</f>
        <v>6455</v>
      </c>
      <c r="AX37" s="8">
        <f t="shared" si="29"/>
        <v>-1.2393493415956624E-2</v>
      </c>
      <c r="BH37" s="19"/>
      <c r="BI37" s="19"/>
      <c r="BJ37" s="12"/>
      <c r="BK37" s="12"/>
      <c r="BL37" s="12"/>
      <c r="BM37" s="8"/>
    </row>
    <row r="38" spans="1:65" x14ac:dyDescent="0.3">
      <c r="A38" s="1">
        <v>42653</v>
      </c>
      <c r="B38" s="1">
        <v>42653</v>
      </c>
      <c r="C38" s="1" t="s">
        <v>45</v>
      </c>
      <c r="D38" s="3">
        <v>1235</v>
      </c>
      <c r="E38" s="3">
        <v>100</v>
      </c>
      <c r="F38" s="3">
        <f t="shared" si="0"/>
        <v>1335</v>
      </c>
      <c r="G38" s="11">
        <f t="shared" si="1"/>
        <v>0</v>
      </c>
      <c r="H38" s="3" t="s">
        <v>17</v>
      </c>
      <c r="L38" s="2">
        <f t="shared" si="2"/>
        <v>1</v>
      </c>
      <c r="M38" s="2" t="s">
        <v>21</v>
      </c>
      <c r="N38" s="14">
        <v>7</v>
      </c>
      <c r="O38" s="2">
        <v>111540</v>
      </c>
      <c r="P38" s="2">
        <v>111340</v>
      </c>
      <c r="Q38" s="2">
        <v>111640</v>
      </c>
      <c r="R38" s="5">
        <f t="shared" si="3"/>
        <v>20.7</v>
      </c>
      <c r="S38" s="5">
        <f t="shared" si="4"/>
        <v>9.3000000000000007</v>
      </c>
      <c r="U38" s="5">
        <f t="shared" si="5"/>
        <v>-20.7</v>
      </c>
      <c r="V38" s="5">
        <f t="shared" si="6"/>
        <v>9.3000000000000007</v>
      </c>
      <c r="W38" s="7">
        <f t="shared" si="7"/>
        <v>1</v>
      </c>
      <c r="X38" s="7">
        <f t="shared" si="8"/>
        <v>1</v>
      </c>
      <c r="Y38" s="5">
        <f t="shared" si="9"/>
        <v>-20</v>
      </c>
      <c r="AA38" s="6">
        <f t="shared" si="10"/>
        <v>-20</v>
      </c>
      <c r="AB38" s="5">
        <f t="shared" si="11"/>
        <v>-20</v>
      </c>
      <c r="AC38" s="13">
        <f t="shared" si="12"/>
        <v>105</v>
      </c>
      <c r="AD38" s="7">
        <f t="shared" si="13"/>
        <v>0</v>
      </c>
      <c r="AE38" s="13">
        <f t="shared" si="14"/>
        <v>0</v>
      </c>
      <c r="AF38" s="13">
        <f t="shared" si="15"/>
        <v>0</v>
      </c>
      <c r="AG38" s="13">
        <f t="shared" si="16"/>
        <v>0</v>
      </c>
      <c r="AH38" s="13">
        <f t="shared" si="17"/>
        <v>-20</v>
      </c>
      <c r="AI38" s="13">
        <f t="shared" si="18"/>
        <v>145</v>
      </c>
      <c r="AJ38" s="14">
        <f t="shared" si="19"/>
        <v>0</v>
      </c>
      <c r="AL38" s="12">
        <f t="shared" si="20"/>
        <v>330.25</v>
      </c>
      <c r="AM38" s="12">
        <f t="shared" si="21"/>
        <v>16</v>
      </c>
      <c r="AN38" s="12">
        <f t="shared" si="22"/>
        <v>-320</v>
      </c>
      <c r="AO38" s="12">
        <f t="shared" si="23"/>
        <v>6285</v>
      </c>
      <c r="AP38" s="12">
        <f>MAX(AO$4:AO38)</f>
        <v>7505</v>
      </c>
      <c r="AQ38" s="8">
        <f t="shared" si="24"/>
        <v>-0.16255829447035311</v>
      </c>
      <c r="AS38" s="12">
        <f t="shared" si="25"/>
        <v>318.75</v>
      </c>
      <c r="AT38" s="12">
        <f t="shared" si="26"/>
        <v>15</v>
      </c>
      <c r="AU38" s="12">
        <f t="shared" si="27"/>
        <v>-300</v>
      </c>
      <c r="AV38" s="12">
        <f t="shared" si="28"/>
        <v>6075</v>
      </c>
      <c r="AW38" s="12">
        <f>MAX(AV$4:AV38)</f>
        <v>6455</v>
      </c>
      <c r="AX38" s="8">
        <f t="shared" si="29"/>
        <v>-5.8869093725793957E-2</v>
      </c>
      <c r="BH38" s="19"/>
      <c r="BI38" s="19"/>
      <c r="BJ38" s="12"/>
      <c r="BK38" s="12"/>
      <c r="BL38" s="12"/>
      <c r="BM38" s="8"/>
    </row>
    <row r="39" spans="1:65" x14ac:dyDescent="0.3">
      <c r="A39" s="1">
        <v>42653</v>
      </c>
      <c r="B39" s="1">
        <v>42653</v>
      </c>
      <c r="C39" s="1" t="s">
        <v>44</v>
      </c>
      <c r="D39" s="3">
        <v>1650</v>
      </c>
      <c r="E39" s="3">
        <v>-200</v>
      </c>
      <c r="F39" s="3">
        <f t="shared" si="0"/>
        <v>1450</v>
      </c>
      <c r="G39" s="11">
        <f t="shared" si="1"/>
        <v>0</v>
      </c>
      <c r="H39" s="3" t="s">
        <v>43</v>
      </c>
      <c r="K39" s="2" t="s">
        <v>11</v>
      </c>
      <c r="L39" s="2">
        <f t="shared" si="2"/>
        <v>1</v>
      </c>
      <c r="M39" s="2" t="s">
        <v>21</v>
      </c>
      <c r="N39" s="14">
        <v>10</v>
      </c>
      <c r="O39" s="2">
        <v>132110</v>
      </c>
      <c r="P39" s="2">
        <v>132100</v>
      </c>
      <c r="Q39" s="2">
        <v>132112</v>
      </c>
      <c r="R39" s="5">
        <f t="shared" si="3"/>
        <v>2</v>
      </c>
      <c r="S39" s="5">
        <f t="shared" si="4"/>
        <v>-0.8</v>
      </c>
      <c r="U39" s="5">
        <f t="shared" si="5"/>
        <v>-2</v>
      </c>
      <c r="V39" s="5">
        <f t="shared" si="6"/>
        <v>-0.8</v>
      </c>
      <c r="W39" s="7">
        <f t="shared" si="7"/>
        <v>1</v>
      </c>
      <c r="X39" s="7">
        <f t="shared" si="8"/>
        <v>0</v>
      </c>
      <c r="Y39" s="5">
        <f t="shared" si="9"/>
        <v>0</v>
      </c>
      <c r="AA39" s="6">
        <f t="shared" si="10"/>
        <v>-20</v>
      </c>
      <c r="AB39" s="5">
        <f t="shared" si="11"/>
        <v>-20</v>
      </c>
      <c r="AC39" s="13">
        <f t="shared" si="12"/>
        <v>85</v>
      </c>
      <c r="AD39" s="7">
        <f t="shared" si="13"/>
        <v>0</v>
      </c>
      <c r="AE39" s="13">
        <f t="shared" si="14"/>
        <v>0</v>
      </c>
      <c r="AF39" s="13">
        <f t="shared" si="15"/>
        <v>-20</v>
      </c>
      <c r="AG39" s="13">
        <f t="shared" si="16"/>
        <v>0</v>
      </c>
      <c r="AH39" s="13">
        <f t="shared" si="17"/>
        <v>0</v>
      </c>
      <c r="AI39" s="13">
        <f t="shared" si="18"/>
        <v>145</v>
      </c>
      <c r="AJ39" s="14">
        <f t="shared" si="19"/>
        <v>0</v>
      </c>
      <c r="AL39" s="12">
        <f t="shared" si="20"/>
        <v>330.25</v>
      </c>
      <c r="AM39" s="12">
        <f t="shared" si="21"/>
        <v>16</v>
      </c>
      <c r="AN39" s="12">
        <f t="shared" si="22"/>
        <v>-320</v>
      </c>
      <c r="AO39" s="12">
        <f t="shared" si="23"/>
        <v>5965</v>
      </c>
      <c r="AP39" s="12">
        <f>MAX(AO$4:AO39)</f>
        <v>7505</v>
      </c>
      <c r="AQ39" s="8">
        <f t="shared" si="24"/>
        <v>-0.20519653564290474</v>
      </c>
      <c r="AS39" s="12">
        <f t="shared" si="25"/>
        <v>318.75</v>
      </c>
      <c r="AT39" s="12">
        <f t="shared" si="26"/>
        <v>15</v>
      </c>
      <c r="AU39" s="12">
        <f t="shared" si="27"/>
        <v>0</v>
      </c>
      <c r="AV39" s="12">
        <f t="shared" si="28"/>
        <v>6075</v>
      </c>
      <c r="AW39" s="12">
        <f>MAX(AV$4:AV39)</f>
        <v>6455</v>
      </c>
      <c r="AX39" s="8">
        <f t="shared" si="29"/>
        <v>-5.8869093725793957E-2</v>
      </c>
      <c r="BH39" s="19"/>
      <c r="BI39" s="19"/>
      <c r="BJ39" s="12"/>
      <c r="BK39" s="12"/>
      <c r="BL39" s="12"/>
      <c r="BM39" s="8"/>
    </row>
    <row r="40" spans="1:65" x14ac:dyDescent="0.3">
      <c r="A40" s="1">
        <v>42653</v>
      </c>
      <c r="B40" s="1">
        <v>42653</v>
      </c>
      <c r="C40" s="1" t="s">
        <v>44</v>
      </c>
      <c r="D40" s="3">
        <v>1655</v>
      </c>
      <c r="E40" s="3">
        <v>-200</v>
      </c>
      <c r="F40" s="3">
        <f t="shared" si="0"/>
        <v>1455</v>
      </c>
      <c r="G40" s="11">
        <f t="shared" si="1"/>
        <v>0</v>
      </c>
      <c r="H40" s="3" t="s">
        <v>37</v>
      </c>
      <c r="L40" s="2">
        <f t="shared" si="2"/>
        <v>1</v>
      </c>
      <c r="M40" s="2" t="s">
        <v>20</v>
      </c>
      <c r="N40" s="14">
        <v>8</v>
      </c>
      <c r="O40" s="2">
        <v>76140</v>
      </c>
      <c r="P40" s="2">
        <v>76277</v>
      </c>
      <c r="Q40" s="2">
        <v>75427</v>
      </c>
      <c r="R40" s="5">
        <f t="shared" si="3"/>
        <v>14.5</v>
      </c>
      <c r="S40" s="5">
        <f t="shared" si="4"/>
        <v>70.5</v>
      </c>
      <c r="U40" s="5">
        <f t="shared" si="5"/>
        <v>-14.5</v>
      </c>
      <c r="V40" s="5">
        <f t="shared" si="6"/>
        <v>70.5</v>
      </c>
      <c r="W40" s="7">
        <f t="shared" si="7"/>
        <v>1</v>
      </c>
      <c r="X40" s="7">
        <f t="shared" si="8"/>
        <v>1</v>
      </c>
      <c r="Y40" s="5">
        <f t="shared" si="9"/>
        <v>0</v>
      </c>
      <c r="AA40" s="6">
        <f t="shared" si="10"/>
        <v>0</v>
      </c>
      <c r="AB40" s="5">
        <f t="shared" si="11"/>
        <v>15</v>
      </c>
      <c r="AC40" s="13">
        <f t="shared" si="12"/>
        <v>100</v>
      </c>
      <c r="AD40" s="7">
        <f t="shared" si="13"/>
        <v>1</v>
      </c>
      <c r="AE40" s="13">
        <f t="shared" si="14"/>
        <v>0</v>
      </c>
      <c r="AF40" s="13">
        <f t="shared" si="15"/>
        <v>0</v>
      </c>
      <c r="AG40" s="13">
        <f t="shared" si="16"/>
        <v>0</v>
      </c>
      <c r="AH40" s="13">
        <f t="shared" si="17"/>
        <v>15</v>
      </c>
      <c r="AI40" s="13">
        <f t="shared" si="18"/>
        <v>160</v>
      </c>
      <c r="AJ40" s="14">
        <f t="shared" si="19"/>
        <v>1</v>
      </c>
      <c r="AL40" s="12">
        <f t="shared" si="20"/>
        <v>330.25</v>
      </c>
      <c r="AM40" s="12">
        <f t="shared" si="21"/>
        <v>16</v>
      </c>
      <c r="AN40" s="12">
        <f t="shared" si="22"/>
        <v>240</v>
      </c>
      <c r="AO40" s="12">
        <f t="shared" si="23"/>
        <v>6205</v>
      </c>
      <c r="AP40" s="12">
        <f>MAX(AO$4:AO40)</f>
        <v>7505</v>
      </c>
      <c r="AQ40" s="8">
        <f t="shared" si="24"/>
        <v>-0.173217854763491</v>
      </c>
      <c r="AS40" s="12">
        <f t="shared" si="25"/>
        <v>318.75</v>
      </c>
      <c r="AT40" s="12">
        <f t="shared" si="26"/>
        <v>15</v>
      </c>
      <c r="AU40" s="12">
        <f t="shared" si="27"/>
        <v>225</v>
      </c>
      <c r="AV40" s="12">
        <f t="shared" si="28"/>
        <v>6300</v>
      </c>
      <c r="AW40" s="12">
        <f>MAX(AV$4:AV40)</f>
        <v>6455</v>
      </c>
      <c r="AX40" s="8">
        <f t="shared" si="29"/>
        <v>-2.4012393493415957E-2</v>
      </c>
      <c r="BH40" s="19"/>
      <c r="BI40" s="19"/>
      <c r="BJ40" s="12"/>
      <c r="BK40" s="12"/>
      <c r="BL40" s="12"/>
      <c r="BM40" s="8"/>
    </row>
    <row r="41" spans="1:65" x14ac:dyDescent="0.3">
      <c r="A41" s="1">
        <v>42653</v>
      </c>
      <c r="B41" s="1">
        <v>42653</v>
      </c>
      <c r="C41" s="1" t="s">
        <v>44</v>
      </c>
      <c r="D41" s="3">
        <v>1720</v>
      </c>
      <c r="E41" s="3">
        <v>-200</v>
      </c>
      <c r="F41" s="3">
        <f t="shared" si="0"/>
        <v>1520</v>
      </c>
      <c r="G41" s="11">
        <f t="shared" si="1"/>
        <v>0</v>
      </c>
      <c r="H41" s="3" t="s">
        <v>43</v>
      </c>
      <c r="K41" s="2" t="s">
        <v>11</v>
      </c>
      <c r="L41" s="2">
        <f t="shared" si="2"/>
        <v>1</v>
      </c>
      <c r="M41" s="2" t="s">
        <v>21</v>
      </c>
      <c r="N41" s="14">
        <v>10</v>
      </c>
      <c r="O41" s="2">
        <v>131640</v>
      </c>
      <c r="P41" s="2">
        <v>131384</v>
      </c>
      <c r="Q41" s="2">
        <v>132374</v>
      </c>
      <c r="R41" s="5">
        <f t="shared" si="3"/>
        <v>26.6</v>
      </c>
      <c r="S41" s="5">
        <f t="shared" si="4"/>
        <v>72.400000000000006</v>
      </c>
      <c r="U41" s="5">
        <f t="shared" si="5"/>
        <v>-26.6</v>
      </c>
      <c r="V41" s="5">
        <f t="shared" si="6"/>
        <v>72.400000000000006</v>
      </c>
      <c r="W41" s="7">
        <f t="shared" si="7"/>
        <v>1</v>
      </c>
      <c r="X41" s="7">
        <f t="shared" si="8"/>
        <v>0</v>
      </c>
      <c r="Y41" s="5">
        <f t="shared" si="9"/>
        <v>-20</v>
      </c>
      <c r="AA41" s="6">
        <f t="shared" si="10"/>
        <v>-20</v>
      </c>
      <c r="AB41" s="5">
        <f t="shared" si="11"/>
        <v>-20</v>
      </c>
      <c r="AC41" s="13">
        <f t="shared" si="12"/>
        <v>80</v>
      </c>
      <c r="AD41" s="7">
        <f t="shared" si="13"/>
        <v>0</v>
      </c>
      <c r="AE41" s="13">
        <f t="shared" si="14"/>
        <v>0</v>
      </c>
      <c r="AF41" s="13">
        <f t="shared" si="15"/>
        <v>-20</v>
      </c>
      <c r="AG41" s="13">
        <f t="shared" si="16"/>
        <v>0</v>
      </c>
      <c r="AH41" s="13">
        <f t="shared" si="17"/>
        <v>0</v>
      </c>
      <c r="AI41" s="13">
        <f t="shared" si="18"/>
        <v>160</v>
      </c>
      <c r="AJ41" s="14">
        <f t="shared" si="19"/>
        <v>0</v>
      </c>
      <c r="AL41" s="12">
        <f t="shared" si="20"/>
        <v>330.25</v>
      </c>
      <c r="AM41" s="12">
        <f t="shared" si="21"/>
        <v>16</v>
      </c>
      <c r="AN41" s="12">
        <f t="shared" si="22"/>
        <v>-320</v>
      </c>
      <c r="AO41" s="12">
        <f t="shared" si="23"/>
        <v>5885</v>
      </c>
      <c r="AP41" s="12">
        <f>MAX(AO$4:AO41)</f>
        <v>7505</v>
      </c>
      <c r="AQ41" s="8">
        <f t="shared" si="24"/>
        <v>-0.21585609593604263</v>
      </c>
      <c r="AS41" s="12">
        <f t="shared" si="25"/>
        <v>318.75</v>
      </c>
      <c r="AT41" s="12">
        <f t="shared" si="26"/>
        <v>15</v>
      </c>
      <c r="AU41" s="12">
        <f t="shared" si="27"/>
        <v>0</v>
      </c>
      <c r="AV41" s="12">
        <f t="shared" si="28"/>
        <v>6300</v>
      </c>
      <c r="AW41" s="12">
        <f>MAX(AV$4:AV41)</f>
        <v>6455</v>
      </c>
      <c r="AX41" s="8">
        <f t="shared" si="29"/>
        <v>-2.4012393493415957E-2</v>
      </c>
      <c r="BH41" s="19"/>
      <c r="BI41" s="19"/>
      <c r="BJ41" s="12"/>
      <c r="BK41" s="12"/>
      <c r="BL41" s="12"/>
      <c r="BM41" s="8"/>
    </row>
    <row r="42" spans="1:65" x14ac:dyDescent="0.3">
      <c r="A42" s="1">
        <v>42653</v>
      </c>
      <c r="B42" s="1">
        <v>42653</v>
      </c>
      <c r="C42" s="1" t="s">
        <v>44</v>
      </c>
      <c r="D42" s="3">
        <v>1815</v>
      </c>
      <c r="E42" s="3">
        <v>-200</v>
      </c>
      <c r="F42" s="3">
        <f t="shared" si="0"/>
        <v>1615</v>
      </c>
      <c r="G42" s="11">
        <f t="shared" si="1"/>
        <v>0</v>
      </c>
      <c r="H42" s="3" t="s">
        <v>38</v>
      </c>
      <c r="I42" s="2" t="s">
        <v>11</v>
      </c>
      <c r="J42" s="2">
        <v>10</v>
      </c>
      <c r="L42" s="2">
        <f t="shared" si="2"/>
        <v>1</v>
      </c>
      <c r="M42" s="2" t="s">
        <v>20</v>
      </c>
      <c r="N42" s="14">
        <v>7</v>
      </c>
      <c r="O42" s="2">
        <v>103660</v>
      </c>
      <c r="P42" s="2">
        <v>103781</v>
      </c>
      <c r="Q42" s="2">
        <v>103570</v>
      </c>
      <c r="R42" s="5">
        <f t="shared" si="3"/>
        <v>12.8</v>
      </c>
      <c r="S42" s="5">
        <f t="shared" si="4"/>
        <v>8.3000000000000007</v>
      </c>
      <c r="U42" s="5">
        <f t="shared" si="5"/>
        <v>-12.8</v>
      </c>
      <c r="V42" s="5">
        <f t="shared" si="6"/>
        <v>8.3000000000000007</v>
      </c>
      <c r="W42" s="7">
        <f t="shared" si="7"/>
        <v>1</v>
      </c>
      <c r="X42" s="7">
        <f t="shared" si="8"/>
        <v>0</v>
      </c>
      <c r="Y42" s="5">
        <f t="shared" si="9"/>
        <v>0</v>
      </c>
      <c r="AA42" s="6">
        <f t="shared" si="10"/>
        <v>-20</v>
      </c>
      <c r="AB42" s="5">
        <f t="shared" si="11"/>
        <v>-20</v>
      </c>
      <c r="AC42" s="13">
        <f t="shared" si="12"/>
        <v>60</v>
      </c>
      <c r="AD42" s="7">
        <f t="shared" si="13"/>
        <v>0</v>
      </c>
      <c r="AE42" s="13">
        <f t="shared" si="14"/>
        <v>-20</v>
      </c>
      <c r="AF42" s="13">
        <f t="shared" si="15"/>
        <v>0</v>
      </c>
      <c r="AG42" s="13">
        <f t="shared" si="16"/>
        <v>0</v>
      </c>
      <c r="AH42" s="13">
        <f t="shared" si="17"/>
        <v>0</v>
      </c>
      <c r="AI42" s="13">
        <f t="shared" si="18"/>
        <v>160</v>
      </c>
      <c r="AJ42" s="14">
        <f t="shared" si="19"/>
        <v>0</v>
      </c>
      <c r="AL42" s="12">
        <f t="shared" si="20"/>
        <v>330.25</v>
      </c>
      <c r="AM42" s="12">
        <f t="shared" si="21"/>
        <v>16</v>
      </c>
      <c r="AN42" s="12">
        <f t="shared" si="22"/>
        <v>-320</v>
      </c>
      <c r="AO42" s="12">
        <f t="shared" si="23"/>
        <v>5565</v>
      </c>
      <c r="AP42" s="12">
        <f>MAX(AO$4:AO42)</f>
        <v>7505</v>
      </c>
      <c r="AQ42" s="8">
        <f t="shared" si="24"/>
        <v>-0.25849433710859426</v>
      </c>
      <c r="AS42" s="12">
        <f t="shared" si="25"/>
        <v>315</v>
      </c>
      <c r="AT42" s="12">
        <f t="shared" si="26"/>
        <v>15</v>
      </c>
      <c r="AU42" s="12">
        <f t="shared" si="27"/>
        <v>0</v>
      </c>
      <c r="AV42" s="12">
        <f t="shared" si="28"/>
        <v>6300</v>
      </c>
      <c r="AW42" s="12">
        <f>MAX(AV$4:AV42)</f>
        <v>6455</v>
      </c>
      <c r="AX42" s="8">
        <f t="shared" si="29"/>
        <v>-2.4012393493415957E-2</v>
      </c>
      <c r="BH42" s="19"/>
      <c r="BI42" s="19"/>
      <c r="BJ42" s="12"/>
      <c r="BK42" s="12"/>
      <c r="BL42" s="12"/>
      <c r="BM42" s="8"/>
    </row>
    <row r="43" spans="1:65" x14ac:dyDescent="0.3">
      <c r="A43" s="1">
        <v>42653</v>
      </c>
      <c r="B43" s="1">
        <v>42654</v>
      </c>
      <c r="C43" s="1" t="s">
        <v>44</v>
      </c>
      <c r="D43" s="3">
        <v>625</v>
      </c>
      <c r="E43" s="3">
        <v>-200</v>
      </c>
      <c r="F43" s="3">
        <f t="shared" si="0"/>
        <v>425</v>
      </c>
      <c r="G43" s="11">
        <f t="shared" si="1"/>
        <v>1</v>
      </c>
      <c r="H43" s="3" t="s">
        <v>37</v>
      </c>
      <c r="L43" s="2">
        <f t="shared" si="2"/>
        <v>1</v>
      </c>
      <c r="M43" s="2" t="s">
        <v>21</v>
      </c>
      <c r="N43" s="14">
        <v>8</v>
      </c>
      <c r="O43" s="2">
        <v>75580</v>
      </c>
      <c r="P43" s="2">
        <v>75325</v>
      </c>
      <c r="Q43" s="2">
        <v>75917</v>
      </c>
      <c r="R43" s="5">
        <f t="shared" si="3"/>
        <v>26.3</v>
      </c>
      <c r="S43" s="5">
        <f t="shared" si="4"/>
        <v>32.9</v>
      </c>
      <c r="U43" s="5">
        <f t="shared" si="5"/>
        <v>-26.3</v>
      </c>
      <c r="V43" s="5">
        <f t="shared" si="6"/>
        <v>32.9</v>
      </c>
      <c r="W43" s="7">
        <f t="shared" si="7"/>
        <v>1</v>
      </c>
      <c r="X43" s="7">
        <f t="shared" si="8"/>
        <v>1</v>
      </c>
      <c r="Y43" s="5">
        <f t="shared" si="9"/>
        <v>-20</v>
      </c>
      <c r="AA43" s="6">
        <f t="shared" si="10"/>
        <v>-20</v>
      </c>
      <c r="AB43" s="5">
        <f t="shared" si="11"/>
        <v>-20</v>
      </c>
      <c r="AC43" s="13">
        <f t="shared" si="12"/>
        <v>40</v>
      </c>
      <c r="AD43" s="7">
        <f t="shared" si="13"/>
        <v>0</v>
      </c>
      <c r="AE43" s="13">
        <f t="shared" si="14"/>
        <v>0</v>
      </c>
      <c r="AF43" s="13">
        <f t="shared" si="15"/>
        <v>0</v>
      </c>
      <c r="AG43" s="13">
        <f t="shared" si="16"/>
        <v>0</v>
      </c>
      <c r="AH43" s="13">
        <f t="shared" si="17"/>
        <v>-20</v>
      </c>
      <c r="AI43" s="13">
        <f t="shared" si="18"/>
        <v>140</v>
      </c>
      <c r="AJ43" s="14">
        <f t="shared" si="19"/>
        <v>0</v>
      </c>
      <c r="AL43" s="12">
        <f t="shared" si="20"/>
        <v>278.25</v>
      </c>
      <c r="AM43" s="12">
        <f t="shared" si="21"/>
        <v>13</v>
      </c>
      <c r="AN43" s="12">
        <f t="shared" si="22"/>
        <v>-260</v>
      </c>
      <c r="AO43" s="12">
        <f t="shared" si="23"/>
        <v>5305</v>
      </c>
      <c r="AP43" s="12">
        <f>MAX(AO$4:AO43)</f>
        <v>7505</v>
      </c>
      <c r="AQ43" s="8">
        <f t="shared" si="24"/>
        <v>-0.29313790806129247</v>
      </c>
      <c r="AS43" s="12">
        <f t="shared" si="25"/>
        <v>315</v>
      </c>
      <c r="AT43" s="12">
        <f t="shared" si="26"/>
        <v>15</v>
      </c>
      <c r="AU43" s="12">
        <f t="shared" si="27"/>
        <v>-300</v>
      </c>
      <c r="AV43" s="12">
        <f t="shared" si="28"/>
        <v>6000</v>
      </c>
      <c r="AW43" s="12">
        <f>MAX(AV$4:AV43)</f>
        <v>6455</v>
      </c>
      <c r="AX43" s="8">
        <f t="shared" si="29"/>
        <v>-7.0487993803253296E-2</v>
      </c>
      <c r="BH43" s="19"/>
      <c r="BI43" s="19"/>
      <c r="BJ43" s="12"/>
      <c r="BK43" s="12"/>
      <c r="BL43" s="12"/>
      <c r="BM43" s="8"/>
    </row>
    <row r="44" spans="1:65" x14ac:dyDescent="0.3">
      <c r="A44" s="1">
        <v>42653</v>
      </c>
      <c r="B44" s="1">
        <v>42654</v>
      </c>
      <c r="C44" s="1" t="s">
        <v>44</v>
      </c>
      <c r="D44" s="3">
        <v>630</v>
      </c>
      <c r="E44" s="3">
        <v>-200</v>
      </c>
      <c r="F44" s="3">
        <f t="shared" si="0"/>
        <v>430</v>
      </c>
      <c r="G44" s="11">
        <f t="shared" si="1"/>
        <v>1</v>
      </c>
      <c r="H44" s="3" t="s">
        <v>37</v>
      </c>
      <c r="L44" s="2">
        <f t="shared" si="2"/>
        <v>1</v>
      </c>
      <c r="M44" s="2" t="s">
        <v>21</v>
      </c>
      <c r="N44" s="14">
        <v>8</v>
      </c>
      <c r="O44" s="2">
        <v>75470</v>
      </c>
      <c r="P44" s="2">
        <v>75427</v>
      </c>
      <c r="Q44" s="2">
        <v>75689</v>
      </c>
      <c r="R44" s="5">
        <f t="shared" si="3"/>
        <v>5.0999999999999996</v>
      </c>
      <c r="S44" s="5">
        <f t="shared" si="4"/>
        <v>21.1</v>
      </c>
      <c r="U44" s="5">
        <f t="shared" si="5"/>
        <v>-5.0999999999999996</v>
      </c>
      <c r="V44" s="5">
        <f t="shared" si="6"/>
        <v>21.1</v>
      </c>
      <c r="W44" s="7">
        <f t="shared" si="7"/>
        <v>1</v>
      </c>
      <c r="X44" s="7">
        <f t="shared" si="8"/>
        <v>1</v>
      </c>
      <c r="Y44" s="5">
        <f t="shared" si="9"/>
        <v>0</v>
      </c>
      <c r="AA44" s="6">
        <f t="shared" si="10"/>
        <v>0</v>
      </c>
      <c r="AB44" s="5">
        <f t="shared" si="11"/>
        <v>15</v>
      </c>
      <c r="AC44" s="13">
        <f t="shared" si="12"/>
        <v>55</v>
      </c>
      <c r="AD44" s="7">
        <f t="shared" si="13"/>
        <v>1</v>
      </c>
      <c r="AE44" s="13">
        <f t="shared" si="14"/>
        <v>0</v>
      </c>
      <c r="AF44" s="13">
        <f t="shared" si="15"/>
        <v>0</v>
      </c>
      <c r="AG44" s="13">
        <f t="shared" si="16"/>
        <v>0</v>
      </c>
      <c r="AH44" s="13">
        <f t="shared" si="17"/>
        <v>15</v>
      </c>
      <c r="AI44" s="13">
        <f t="shared" si="18"/>
        <v>155</v>
      </c>
      <c r="AJ44" s="14">
        <f t="shared" si="19"/>
        <v>1</v>
      </c>
      <c r="AL44" s="12">
        <f t="shared" si="20"/>
        <v>278.25</v>
      </c>
      <c r="AM44" s="12">
        <f t="shared" si="21"/>
        <v>13</v>
      </c>
      <c r="AN44" s="12">
        <f t="shared" si="22"/>
        <v>195</v>
      </c>
      <c r="AO44" s="12">
        <f t="shared" si="23"/>
        <v>5500</v>
      </c>
      <c r="AP44" s="12">
        <f>MAX(AO$4:AO44)</f>
        <v>7505</v>
      </c>
      <c r="AQ44" s="8">
        <f t="shared" si="24"/>
        <v>-0.26715522984676882</v>
      </c>
      <c r="AS44" s="12">
        <f t="shared" si="25"/>
        <v>315</v>
      </c>
      <c r="AT44" s="12">
        <f t="shared" si="26"/>
        <v>15</v>
      </c>
      <c r="AU44" s="12">
        <f t="shared" si="27"/>
        <v>225</v>
      </c>
      <c r="AV44" s="12">
        <f t="shared" si="28"/>
        <v>6225</v>
      </c>
      <c r="AW44" s="12">
        <f>MAX(AV$4:AV44)</f>
        <v>6455</v>
      </c>
      <c r="AX44" s="8">
        <f t="shared" si="29"/>
        <v>-3.5631293570875293E-2</v>
      </c>
      <c r="BH44" s="19"/>
      <c r="BI44" s="19"/>
      <c r="BJ44" s="12"/>
      <c r="BK44" s="12"/>
      <c r="BL44" s="12"/>
      <c r="BM44" s="8"/>
    </row>
    <row r="45" spans="1:65" x14ac:dyDescent="0.3">
      <c r="A45" s="1">
        <v>42654</v>
      </c>
      <c r="B45" s="1">
        <v>42654</v>
      </c>
      <c r="C45" s="1" t="s">
        <v>44</v>
      </c>
      <c r="D45" s="3">
        <v>1825</v>
      </c>
      <c r="E45" s="3">
        <v>-200</v>
      </c>
      <c r="F45" s="3">
        <f t="shared" si="0"/>
        <v>1625</v>
      </c>
      <c r="G45" s="11">
        <f t="shared" si="1"/>
        <v>0</v>
      </c>
      <c r="H45" s="3" t="s">
        <v>38</v>
      </c>
      <c r="I45" s="2" t="s">
        <v>11</v>
      </c>
      <c r="J45" s="2">
        <v>15</v>
      </c>
      <c r="L45" s="2">
        <f t="shared" si="2"/>
        <v>1</v>
      </c>
      <c r="M45" s="2" t="s">
        <v>21</v>
      </c>
      <c r="N45" s="14">
        <v>7</v>
      </c>
      <c r="O45" s="2">
        <v>103400</v>
      </c>
      <c r="P45" s="2">
        <v>103165</v>
      </c>
      <c r="Q45" s="2">
        <v>103648</v>
      </c>
      <c r="R45" s="5">
        <f t="shared" si="3"/>
        <v>24.2</v>
      </c>
      <c r="S45" s="5">
        <f t="shared" si="4"/>
        <v>24.1</v>
      </c>
      <c r="U45" s="5">
        <f t="shared" si="5"/>
        <v>-24.2</v>
      </c>
      <c r="V45" s="5">
        <f t="shared" si="6"/>
        <v>24.1</v>
      </c>
      <c r="W45" s="7">
        <f t="shared" si="7"/>
        <v>1</v>
      </c>
      <c r="X45" s="7">
        <f t="shared" si="8"/>
        <v>0</v>
      </c>
      <c r="Y45" s="5">
        <f t="shared" si="9"/>
        <v>-20</v>
      </c>
      <c r="AA45" s="6">
        <f t="shared" si="10"/>
        <v>-20</v>
      </c>
      <c r="AB45" s="5">
        <f t="shared" si="11"/>
        <v>-20</v>
      </c>
      <c r="AC45" s="13">
        <f t="shared" si="12"/>
        <v>35</v>
      </c>
      <c r="AD45" s="7">
        <f t="shared" si="13"/>
        <v>0</v>
      </c>
      <c r="AE45" s="13">
        <f t="shared" si="14"/>
        <v>-20</v>
      </c>
      <c r="AF45" s="13">
        <f t="shared" si="15"/>
        <v>0</v>
      </c>
      <c r="AG45" s="13">
        <f t="shared" si="16"/>
        <v>0</v>
      </c>
      <c r="AH45" s="13">
        <f t="shared" si="17"/>
        <v>0</v>
      </c>
      <c r="AI45" s="13">
        <f t="shared" si="18"/>
        <v>155</v>
      </c>
      <c r="AJ45" s="14">
        <f t="shared" si="19"/>
        <v>0</v>
      </c>
      <c r="AL45" s="12">
        <f t="shared" si="20"/>
        <v>278.25</v>
      </c>
      <c r="AM45" s="12">
        <f t="shared" si="21"/>
        <v>13</v>
      </c>
      <c r="AN45" s="12">
        <f t="shared" si="22"/>
        <v>-260</v>
      </c>
      <c r="AO45" s="12">
        <f t="shared" si="23"/>
        <v>5240</v>
      </c>
      <c r="AP45" s="12">
        <f>MAX(AO$4:AO45)</f>
        <v>7505</v>
      </c>
      <c r="AQ45" s="8">
        <f t="shared" si="24"/>
        <v>-0.30179880079946703</v>
      </c>
      <c r="AS45" s="12">
        <f t="shared" si="25"/>
        <v>311.25</v>
      </c>
      <c r="AT45" s="12">
        <f t="shared" si="26"/>
        <v>15</v>
      </c>
      <c r="AU45" s="12">
        <f t="shared" si="27"/>
        <v>0</v>
      </c>
      <c r="AV45" s="12">
        <f t="shared" si="28"/>
        <v>6225</v>
      </c>
      <c r="AW45" s="12">
        <f>MAX(AV$4:AV45)</f>
        <v>6455</v>
      </c>
      <c r="AX45" s="8">
        <f t="shared" si="29"/>
        <v>-3.5631293570875293E-2</v>
      </c>
      <c r="BH45" s="19"/>
      <c r="BI45" s="19"/>
      <c r="BJ45" s="12"/>
      <c r="BK45" s="12"/>
      <c r="BL45" s="12"/>
      <c r="BM45" s="8"/>
    </row>
    <row r="46" spans="1:65" x14ac:dyDescent="0.3">
      <c r="A46" s="1">
        <v>42654</v>
      </c>
      <c r="B46" s="1">
        <v>42654</v>
      </c>
      <c r="C46" s="1" t="s">
        <v>44</v>
      </c>
      <c r="D46" s="3">
        <v>2015</v>
      </c>
      <c r="E46" s="3">
        <v>-200</v>
      </c>
      <c r="F46" s="3">
        <f t="shared" si="0"/>
        <v>1815</v>
      </c>
      <c r="G46" s="11">
        <f t="shared" si="1"/>
        <v>0</v>
      </c>
      <c r="H46" s="3" t="s">
        <v>43</v>
      </c>
      <c r="I46" s="2" t="s">
        <v>11</v>
      </c>
      <c r="J46" s="2">
        <v>23</v>
      </c>
      <c r="L46" s="2">
        <f t="shared" si="2"/>
        <v>1</v>
      </c>
      <c r="M46" s="2" t="s">
        <v>20</v>
      </c>
      <c r="N46" s="14">
        <v>10</v>
      </c>
      <c r="O46" s="2">
        <v>132540</v>
      </c>
      <c r="P46" s="2">
        <v>132714</v>
      </c>
      <c r="Q46" s="2">
        <v>132081</v>
      </c>
      <c r="R46" s="5">
        <f t="shared" si="3"/>
        <v>18.399999999999999</v>
      </c>
      <c r="S46" s="5">
        <f t="shared" si="4"/>
        <v>44.9</v>
      </c>
      <c r="U46" s="5">
        <f t="shared" si="5"/>
        <v>-18.399999999999999</v>
      </c>
      <c r="V46" s="5">
        <f t="shared" si="6"/>
        <v>44.9</v>
      </c>
      <c r="W46" s="7">
        <f t="shared" si="7"/>
        <v>1</v>
      </c>
      <c r="X46" s="7">
        <f t="shared" si="8"/>
        <v>0</v>
      </c>
      <c r="Y46" s="5">
        <f t="shared" si="9"/>
        <v>0</v>
      </c>
      <c r="AA46" s="6">
        <f t="shared" si="10"/>
        <v>0</v>
      </c>
      <c r="AB46" s="5">
        <f t="shared" si="11"/>
        <v>15</v>
      </c>
      <c r="AC46" s="13">
        <f t="shared" si="12"/>
        <v>50</v>
      </c>
      <c r="AD46" s="7">
        <f t="shared" si="13"/>
        <v>1</v>
      </c>
      <c r="AE46" s="13">
        <f t="shared" si="14"/>
        <v>15</v>
      </c>
      <c r="AF46" s="13">
        <f t="shared" si="15"/>
        <v>0</v>
      </c>
      <c r="AG46" s="13">
        <f t="shared" si="16"/>
        <v>0</v>
      </c>
      <c r="AH46" s="13">
        <f t="shared" si="17"/>
        <v>0</v>
      </c>
      <c r="AI46" s="13">
        <f t="shared" si="18"/>
        <v>155</v>
      </c>
      <c r="AJ46" s="14">
        <f t="shared" si="19"/>
        <v>0</v>
      </c>
      <c r="AL46" s="12">
        <f t="shared" si="20"/>
        <v>278.25</v>
      </c>
      <c r="AM46" s="12">
        <f t="shared" si="21"/>
        <v>13</v>
      </c>
      <c r="AN46" s="12">
        <f t="shared" si="22"/>
        <v>195</v>
      </c>
      <c r="AO46" s="12">
        <f t="shared" si="23"/>
        <v>5435</v>
      </c>
      <c r="AP46" s="12">
        <f>MAX(AO$4:AO46)</f>
        <v>7505</v>
      </c>
      <c r="AQ46" s="8">
        <f t="shared" si="24"/>
        <v>-0.27581612258494337</v>
      </c>
      <c r="AS46" s="12">
        <f t="shared" si="25"/>
        <v>311.25</v>
      </c>
      <c r="AT46" s="12">
        <f t="shared" si="26"/>
        <v>15</v>
      </c>
      <c r="AU46" s="12">
        <f t="shared" si="27"/>
        <v>0</v>
      </c>
      <c r="AV46" s="12">
        <f t="shared" si="28"/>
        <v>6225</v>
      </c>
      <c r="AW46" s="12">
        <f>MAX(AV$4:AV46)</f>
        <v>6455</v>
      </c>
      <c r="AX46" s="8">
        <f t="shared" si="29"/>
        <v>-3.5631293570875293E-2</v>
      </c>
      <c r="BH46" s="19"/>
      <c r="BI46" s="19"/>
      <c r="BJ46" s="12"/>
      <c r="BK46" s="12"/>
      <c r="BL46" s="12"/>
      <c r="BM46" s="8"/>
    </row>
    <row r="47" spans="1:65" x14ac:dyDescent="0.3">
      <c r="A47" s="1">
        <v>42656</v>
      </c>
      <c r="B47" s="1">
        <v>42656</v>
      </c>
      <c r="C47" s="1" t="s">
        <v>44</v>
      </c>
      <c r="D47" s="3">
        <v>1020</v>
      </c>
      <c r="E47" s="3">
        <v>-200</v>
      </c>
      <c r="F47" s="3">
        <f t="shared" si="0"/>
        <v>820</v>
      </c>
      <c r="G47" s="11">
        <f t="shared" si="1"/>
        <v>0</v>
      </c>
      <c r="H47" s="3" t="s">
        <v>43</v>
      </c>
      <c r="L47" s="2">
        <f t="shared" si="2"/>
        <v>1</v>
      </c>
      <c r="M47" s="2" t="s">
        <v>20</v>
      </c>
      <c r="N47" s="14">
        <v>10</v>
      </c>
      <c r="O47" s="2">
        <v>133060</v>
      </c>
      <c r="P47" s="2">
        <v>133058</v>
      </c>
      <c r="Q47" s="2">
        <v>131848</v>
      </c>
      <c r="R47" s="5">
        <f t="shared" si="3"/>
        <v>0.8</v>
      </c>
      <c r="S47" s="5">
        <f t="shared" si="4"/>
        <v>120.2</v>
      </c>
      <c r="U47" s="5">
        <f t="shared" si="5"/>
        <v>-0.8</v>
      </c>
      <c r="V47" s="5">
        <f t="shared" si="6"/>
        <v>120.2</v>
      </c>
      <c r="W47" s="7">
        <f t="shared" si="7"/>
        <v>0</v>
      </c>
      <c r="X47" s="7">
        <f t="shared" si="8"/>
        <v>0</v>
      </c>
      <c r="Y47" s="5">
        <f t="shared" si="9"/>
        <v>0</v>
      </c>
      <c r="AA47" s="6">
        <f t="shared" si="10"/>
        <v>0</v>
      </c>
      <c r="AB47" s="5">
        <f t="shared" si="11"/>
        <v>0</v>
      </c>
      <c r="AC47" s="13">
        <f t="shared" si="12"/>
        <v>50</v>
      </c>
      <c r="AD47" s="7">
        <f t="shared" si="13"/>
        <v>0</v>
      </c>
      <c r="AE47" s="13">
        <f t="shared" si="14"/>
        <v>0</v>
      </c>
      <c r="AF47" s="13">
        <f t="shared" si="15"/>
        <v>0</v>
      </c>
      <c r="AG47" s="13">
        <f t="shared" si="16"/>
        <v>0</v>
      </c>
      <c r="AH47" s="13">
        <f t="shared" si="17"/>
        <v>0</v>
      </c>
      <c r="AI47" s="13">
        <f t="shared" si="18"/>
        <v>155</v>
      </c>
      <c r="AJ47" s="14">
        <f t="shared" si="19"/>
        <v>0</v>
      </c>
      <c r="AL47" s="12">
        <f t="shared" si="20"/>
        <v>271.75</v>
      </c>
      <c r="AM47" s="12">
        <f t="shared" si="21"/>
        <v>13</v>
      </c>
      <c r="AN47" s="12">
        <f t="shared" si="22"/>
        <v>0</v>
      </c>
      <c r="AO47" s="12">
        <f t="shared" si="23"/>
        <v>5435</v>
      </c>
      <c r="AP47" s="12">
        <f>MAX(AO$4:AO47)</f>
        <v>7505</v>
      </c>
      <c r="AQ47" s="8">
        <f t="shared" si="24"/>
        <v>-0.27581612258494337</v>
      </c>
      <c r="AS47" s="12">
        <f t="shared" si="25"/>
        <v>311.25</v>
      </c>
      <c r="AT47" s="12">
        <f t="shared" si="26"/>
        <v>15</v>
      </c>
      <c r="AU47" s="12">
        <f t="shared" si="27"/>
        <v>0</v>
      </c>
      <c r="AV47" s="12">
        <f t="shared" si="28"/>
        <v>6225</v>
      </c>
      <c r="AW47" s="12">
        <f>MAX(AV$4:AV47)</f>
        <v>6455</v>
      </c>
      <c r="AX47" s="8">
        <f t="shared" si="29"/>
        <v>-3.5631293570875293E-2</v>
      </c>
      <c r="BH47" s="19"/>
      <c r="BI47" s="19"/>
      <c r="BJ47" s="12"/>
      <c r="BK47" s="12"/>
      <c r="BL47" s="12"/>
      <c r="BM47" s="8"/>
    </row>
    <row r="48" spans="1:65" x14ac:dyDescent="0.3">
      <c r="A48" s="1">
        <v>42656</v>
      </c>
      <c r="B48" s="1">
        <v>42656</v>
      </c>
      <c r="C48" s="1" t="s">
        <v>44</v>
      </c>
      <c r="D48" s="3">
        <v>1240</v>
      </c>
      <c r="E48" s="3">
        <v>-200</v>
      </c>
      <c r="F48" s="3">
        <f t="shared" si="0"/>
        <v>1040</v>
      </c>
      <c r="G48" s="11">
        <f t="shared" si="1"/>
        <v>0</v>
      </c>
      <c r="H48" s="3" t="s">
        <v>43</v>
      </c>
      <c r="L48" s="2">
        <f t="shared" si="2"/>
        <v>1</v>
      </c>
      <c r="M48" s="2" t="s">
        <v>21</v>
      </c>
      <c r="N48" s="14">
        <v>10</v>
      </c>
      <c r="O48" s="2">
        <v>132500</v>
      </c>
      <c r="P48" s="2">
        <v>132394</v>
      </c>
      <c r="Q48" s="2">
        <v>132612</v>
      </c>
      <c r="R48" s="5">
        <f t="shared" si="3"/>
        <v>11.6</v>
      </c>
      <c r="S48" s="5">
        <f t="shared" si="4"/>
        <v>10.199999999999999</v>
      </c>
      <c r="U48" s="5">
        <f t="shared" si="5"/>
        <v>-11.6</v>
      </c>
      <c r="V48" s="5">
        <f t="shared" si="6"/>
        <v>10.199999999999999</v>
      </c>
      <c r="W48" s="7">
        <f t="shared" si="7"/>
        <v>1</v>
      </c>
      <c r="X48" s="7">
        <f t="shared" si="8"/>
        <v>1</v>
      </c>
      <c r="Y48" s="5">
        <f t="shared" si="9"/>
        <v>0</v>
      </c>
      <c r="AA48" s="6">
        <f t="shared" si="10"/>
        <v>-20</v>
      </c>
      <c r="AB48" s="5">
        <f t="shared" si="11"/>
        <v>-20</v>
      </c>
      <c r="AC48" s="13">
        <f t="shared" si="12"/>
        <v>30</v>
      </c>
      <c r="AD48" s="7">
        <f t="shared" si="13"/>
        <v>0</v>
      </c>
      <c r="AE48" s="13">
        <f t="shared" si="14"/>
        <v>0</v>
      </c>
      <c r="AF48" s="13">
        <f t="shared" si="15"/>
        <v>0</v>
      </c>
      <c r="AG48" s="13">
        <f t="shared" si="16"/>
        <v>0</v>
      </c>
      <c r="AH48" s="13">
        <f t="shared" si="17"/>
        <v>-20</v>
      </c>
      <c r="AI48" s="13">
        <f t="shared" si="18"/>
        <v>135</v>
      </c>
      <c r="AJ48" s="14">
        <f t="shared" si="19"/>
        <v>0</v>
      </c>
      <c r="AL48" s="12">
        <f t="shared" si="20"/>
        <v>271.75</v>
      </c>
      <c r="AM48" s="12">
        <f t="shared" si="21"/>
        <v>13</v>
      </c>
      <c r="AN48" s="12">
        <f t="shared" si="22"/>
        <v>-260</v>
      </c>
      <c r="AO48" s="12">
        <f t="shared" si="23"/>
        <v>5175</v>
      </c>
      <c r="AP48" s="12">
        <f>MAX(AO$4:AO48)</f>
        <v>7505</v>
      </c>
      <c r="AQ48" s="8">
        <f t="shared" si="24"/>
        <v>-0.31045969353764158</v>
      </c>
      <c r="AS48" s="12">
        <f t="shared" si="25"/>
        <v>311.25</v>
      </c>
      <c r="AT48" s="12">
        <f t="shared" si="26"/>
        <v>15</v>
      </c>
      <c r="AU48" s="12">
        <f t="shared" si="27"/>
        <v>-300</v>
      </c>
      <c r="AV48" s="12">
        <f t="shared" si="28"/>
        <v>5925</v>
      </c>
      <c r="AW48" s="12">
        <f>MAX(AV$4:AV48)</f>
        <v>6455</v>
      </c>
      <c r="AX48" s="8">
        <f t="shared" si="29"/>
        <v>-8.2106893880712628E-2</v>
      </c>
      <c r="BH48" s="19"/>
      <c r="BI48" s="19"/>
      <c r="BJ48" s="12"/>
      <c r="BK48" s="12"/>
      <c r="BL48" s="12"/>
      <c r="BM48" s="8"/>
    </row>
    <row r="49" spans="1:65" x14ac:dyDescent="0.3">
      <c r="A49" s="1">
        <v>42656</v>
      </c>
      <c r="B49" s="1">
        <v>42656</v>
      </c>
      <c r="C49" s="1" t="s">
        <v>45</v>
      </c>
      <c r="D49" s="3">
        <v>1145</v>
      </c>
      <c r="E49" s="3">
        <v>100</v>
      </c>
      <c r="F49" s="3">
        <f t="shared" si="0"/>
        <v>1245</v>
      </c>
      <c r="G49" s="11">
        <f t="shared" si="1"/>
        <v>0</v>
      </c>
      <c r="H49" s="3" t="s">
        <v>17</v>
      </c>
      <c r="I49" s="2" t="s">
        <v>11</v>
      </c>
      <c r="J49" s="2">
        <v>18</v>
      </c>
      <c r="K49" s="2" t="s">
        <v>11</v>
      </c>
      <c r="L49" s="2">
        <f t="shared" si="2"/>
        <v>1</v>
      </c>
      <c r="M49" s="2" t="s">
        <v>20</v>
      </c>
      <c r="N49" s="14">
        <v>7</v>
      </c>
      <c r="O49" s="2">
        <v>110420</v>
      </c>
      <c r="P49" s="2">
        <v>110570</v>
      </c>
      <c r="Q49" s="2">
        <v>109720</v>
      </c>
      <c r="R49" s="5">
        <f t="shared" si="3"/>
        <v>15.7</v>
      </c>
      <c r="S49" s="5">
        <f t="shared" si="4"/>
        <v>69.3</v>
      </c>
      <c r="U49" s="5">
        <f t="shared" si="5"/>
        <v>-15.7</v>
      </c>
      <c r="V49" s="5">
        <f t="shared" si="6"/>
        <v>69.3</v>
      </c>
      <c r="W49" s="7">
        <f t="shared" si="7"/>
        <v>1</v>
      </c>
      <c r="X49" s="7">
        <f t="shared" si="8"/>
        <v>0</v>
      </c>
      <c r="Y49" s="5">
        <f t="shared" si="9"/>
        <v>0</v>
      </c>
      <c r="AA49" s="6">
        <f t="shared" si="10"/>
        <v>0</v>
      </c>
      <c r="AB49" s="5">
        <f t="shared" si="11"/>
        <v>15</v>
      </c>
      <c r="AC49" s="13">
        <f t="shared" si="12"/>
        <v>45</v>
      </c>
      <c r="AD49" s="7">
        <f t="shared" si="13"/>
        <v>1</v>
      </c>
      <c r="AE49" s="13">
        <f t="shared" si="14"/>
        <v>15</v>
      </c>
      <c r="AF49" s="13">
        <f t="shared" si="15"/>
        <v>15</v>
      </c>
      <c r="AG49" s="13">
        <f t="shared" si="16"/>
        <v>0</v>
      </c>
      <c r="AH49" s="13">
        <f t="shared" si="17"/>
        <v>0</v>
      </c>
      <c r="AI49" s="13">
        <f t="shared" si="18"/>
        <v>135</v>
      </c>
      <c r="AJ49" s="14">
        <f t="shared" si="19"/>
        <v>0</v>
      </c>
      <c r="AL49" s="12">
        <f t="shared" si="20"/>
        <v>271.75</v>
      </c>
      <c r="AM49" s="12">
        <f t="shared" si="21"/>
        <v>13</v>
      </c>
      <c r="AN49" s="12">
        <f t="shared" si="22"/>
        <v>195</v>
      </c>
      <c r="AO49" s="12">
        <f t="shared" si="23"/>
        <v>5370</v>
      </c>
      <c r="AP49" s="12">
        <f>MAX(AO$4:AO49)</f>
        <v>7505</v>
      </c>
      <c r="AQ49" s="8">
        <f t="shared" si="24"/>
        <v>-0.28447701532311792</v>
      </c>
      <c r="AS49" s="12">
        <f t="shared" si="25"/>
        <v>296.25</v>
      </c>
      <c r="AT49" s="12">
        <f t="shared" si="26"/>
        <v>14</v>
      </c>
      <c r="AU49" s="12">
        <f t="shared" si="27"/>
        <v>0</v>
      </c>
      <c r="AV49" s="12">
        <f t="shared" si="28"/>
        <v>5925</v>
      </c>
      <c r="AW49" s="12">
        <f>MAX(AV$4:AV49)</f>
        <v>6455</v>
      </c>
      <c r="AX49" s="8">
        <f t="shared" si="29"/>
        <v>-8.2106893880712628E-2</v>
      </c>
      <c r="BH49" s="19"/>
      <c r="BI49" s="19"/>
      <c r="BJ49" s="12"/>
      <c r="BK49" s="12"/>
      <c r="BL49" s="12"/>
      <c r="BM49" s="8"/>
    </row>
    <row r="50" spans="1:65" x14ac:dyDescent="0.3">
      <c r="A50" s="1">
        <v>42656</v>
      </c>
      <c r="B50" s="1">
        <v>42656</v>
      </c>
      <c r="C50" s="1" t="s">
        <v>44</v>
      </c>
      <c r="D50" s="3">
        <v>1450</v>
      </c>
      <c r="E50" s="3">
        <v>-200</v>
      </c>
      <c r="F50" s="3">
        <f t="shared" si="0"/>
        <v>1250</v>
      </c>
      <c r="G50" s="11">
        <f t="shared" si="1"/>
        <v>0</v>
      </c>
      <c r="H50" s="3" t="s">
        <v>37</v>
      </c>
      <c r="K50" s="2" t="s">
        <v>11</v>
      </c>
      <c r="L50" s="2">
        <f t="shared" si="2"/>
        <v>1</v>
      </c>
      <c r="M50" s="2" t="s">
        <v>20</v>
      </c>
      <c r="N50" s="14">
        <v>8</v>
      </c>
      <c r="O50" s="2">
        <v>75670</v>
      </c>
      <c r="P50" s="2">
        <v>75676</v>
      </c>
      <c r="Q50" s="2">
        <v>75365</v>
      </c>
      <c r="R50" s="5">
        <f t="shared" si="3"/>
        <v>1.4</v>
      </c>
      <c r="S50" s="5">
        <f t="shared" si="4"/>
        <v>29.7</v>
      </c>
      <c r="U50" s="5">
        <f t="shared" si="5"/>
        <v>-1.4</v>
      </c>
      <c r="V50" s="5">
        <f t="shared" si="6"/>
        <v>29.7</v>
      </c>
      <c r="W50" s="7">
        <f t="shared" si="7"/>
        <v>1</v>
      </c>
      <c r="X50" s="7">
        <f t="shared" si="8"/>
        <v>0</v>
      </c>
      <c r="Y50" s="5">
        <f t="shared" si="9"/>
        <v>0</v>
      </c>
      <c r="AA50" s="6">
        <f t="shared" si="10"/>
        <v>0</v>
      </c>
      <c r="AB50" s="5">
        <f t="shared" si="11"/>
        <v>15</v>
      </c>
      <c r="AC50" s="13">
        <f t="shared" si="12"/>
        <v>60</v>
      </c>
      <c r="AD50" s="7">
        <f t="shared" si="13"/>
        <v>1</v>
      </c>
      <c r="AE50" s="13">
        <f t="shared" si="14"/>
        <v>0</v>
      </c>
      <c r="AF50" s="13">
        <f t="shared" si="15"/>
        <v>15</v>
      </c>
      <c r="AG50" s="13">
        <f t="shared" si="16"/>
        <v>0</v>
      </c>
      <c r="AH50" s="13">
        <f t="shared" si="17"/>
        <v>0</v>
      </c>
      <c r="AI50" s="13">
        <f t="shared" si="18"/>
        <v>135</v>
      </c>
      <c r="AJ50" s="14">
        <f t="shared" si="19"/>
        <v>0</v>
      </c>
      <c r="AL50" s="12">
        <f t="shared" si="20"/>
        <v>271.75</v>
      </c>
      <c r="AM50" s="12">
        <f t="shared" si="21"/>
        <v>13</v>
      </c>
      <c r="AN50" s="12">
        <f t="shared" si="22"/>
        <v>195</v>
      </c>
      <c r="AO50" s="12">
        <f t="shared" si="23"/>
        <v>5565</v>
      </c>
      <c r="AP50" s="12">
        <f>MAX(AO$4:AO50)</f>
        <v>7505</v>
      </c>
      <c r="AQ50" s="8">
        <f t="shared" si="24"/>
        <v>-0.25849433710859426</v>
      </c>
      <c r="AS50" s="12">
        <f t="shared" si="25"/>
        <v>296.25</v>
      </c>
      <c r="AT50" s="12">
        <f t="shared" si="26"/>
        <v>14</v>
      </c>
      <c r="AU50" s="12">
        <f t="shared" si="27"/>
        <v>0</v>
      </c>
      <c r="AV50" s="12">
        <f t="shared" si="28"/>
        <v>5925</v>
      </c>
      <c r="AW50" s="12">
        <f>MAX(AV$4:AV50)</f>
        <v>6455</v>
      </c>
      <c r="AX50" s="8">
        <f t="shared" si="29"/>
        <v>-8.2106893880712628E-2</v>
      </c>
      <c r="BH50" s="19"/>
      <c r="BI50" s="19"/>
      <c r="BJ50" s="12"/>
      <c r="BK50" s="12"/>
      <c r="BL50" s="12"/>
      <c r="BM50" s="8"/>
    </row>
    <row r="51" spans="1:65" x14ac:dyDescent="0.3">
      <c r="A51" s="1">
        <v>42656</v>
      </c>
      <c r="B51" s="1">
        <v>42656</v>
      </c>
      <c r="C51" s="1" t="s">
        <v>44</v>
      </c>
      <c r="D51" s="3">
        <v>2050</v>
      </c>
      <c r="E51" s="3">
        <v>-200</v>
      </c>
      <c r="F51" s="3">
        <f t="shared" si="0"/>
        <v>1850</v>
      </c>
      <c r="G51" s="11">
        <f t="shared" si="1"/>
        <v>0</v>
      </c>
      <c r="H51" s="3" t="s">
        <v>43</v>
      </c>
      <c r="I51" s="2" t="s">
        <v>11</v>
      </c>
      <c r="J51" s="2">
        <v>17</v>
      </c>
      <c r="L51" s="2">
        <f t="shared" si="2"/>
        <v>1</v>
      </c>
      <c r="M51" s="2" t="s">
        <v>21</v>
      </c>
      <c r="N51" s="14">
        <v>10</v>
      </c>
      <c r="O51" s="2">
        <v>131980</v>
      </c>
      <c r="P51" s="2">
        <v>131845</v>
      </c>
      <c r="Q51" s="2">
        <v>132187</v>
      </c>
      <c r="R51" s="5">
        <f t="shared" si="3"/>
        <v>14.5</v>
      </c>
      <c r="S51" s="5">
        <f t="shared" si="4"/>
        <v>19.7</v>
      </c>
      <c r="U51" s="5">
        <f t="shared" si="5"/>
        <v>-14.5</v>
      </c>
      <c r="V51" s="5">
        <f t="shared" si="6"/>
        <v>19.7</v>
      </c>
      <c r="W51" s="7">
        <f t="shared" si="7"/>
        <v>1</v>
      </c>
      <c r="X51" s="7">
        <f t="shared" si="8"/>
        <v>0</v>
      </c>
      <c r="Y51" s="5">
        <f t="shared" si="9"/>
        <v>0</v>
      </c>
      <c r="AA51" s="6">
        <f t="shared" si="10"/>
        <v>0</v>
      </c>
      <c r="AB51" s="5">
        <f t="shared" si="11"/>
        <v>15</v>
      </c>
      <c r="AC51" s="13">
        <f t="shared" si="12"/>
        <v>75</v>
      </c>
      <c r="AD51" s="7">
        <f t="shared" si="13"/>
        <v>1</v>
      </c>
      <c r="AE51" s="13">
        <f t="shared" si="14"/>
        <v>15</v>
      </c>
      <c r="AF51" s="13">
        <f t="shared" si="15"/>
        <v>0</v>
      </c>
      <c r="AG51" s="13">
        <f t="shared" si="16"/>
        <v>0</v>
      </c>
      <c r="AH51" s="13">
        <f t="shared" si="17"/>
        <v>0</v>
      </c>
      <c r="AI51" s="13">
        <f t="shared" si="18"/>
        <v>135</v>
      </c>
      <c r="AJ51" s="14">
        <f t="shared" si="19"/>
        <v>0</v>
      </c>
      <c r="AL51" s="12">
        <f t="shared" si="20"/>
        <v>271.75</v>
      </c>
      <c r="AM51" s="12">
        <f t="shared" si="21"/>
        <v>13</v>
      </c>
      <c r="AN51" s="12">
        <f t="shared" si="22"/>
        <v>195</v>
      </c>
      <c r="AO51" s="12">
        <f t="shared" si="23"/>
        <v>5760</v>
      </c>
      <c r="AP51" s="12">
        <f>MAX(AO$4:AO51)</f>
        <v>7505</v>
      </c>
      <c r="AQ51" s="8">
        <f t="shared" si="24"/>
        <v>-0.23251165889407063</v>
      </c>
      <c r="AS51" s="12">
        <f t="shared" si="25"/>
        <v>296.25</v>
      </c>
      <c r="AT51" s="12">
        <f t="shared" si="26"/>
        <v>14</v>
      </c>
      <c r="AU51" s="12">
        <f t="shared" si="27"/>
        <v>0</v>
      </c>
      <c r="AV51" s="12">
        <f t="shared" si="28"/>
        <v>5925</v>
      </c>
      <c r="AW51" s="12">
        <f>MAX(AV$4:AV51)</f>
        <v>6455</v>
      </c>
      <c r="AX51" s="8">
        <f t="shared" si="29"/>
        <v>-8.2106893880712628E-2</v>
      </c>
      <c r="BH51" s="19"/>
      <c r="BI51" s="19"/>
      <c r="BJ51" s="12"/>
      <c r="BK51" s="12"/>
      <c r="BL51" s="12"/>
      <c r="BM51" s="8"/>
    </row>
    <row r="52" spans="1:65" x14ac:dyDescent="0.3">
      <c r="A52" s="1">
        <v>42656</v>
      </c>
      <c r="B52" s="1">
        <v>42657</v>
      </c>
      <c r="C52" s="1" t="s">
        <v>44</v>
      </c>
      <c r="D52" s="3">
        <v>550</v>
      </c>
      <c r="E52" s="3">
        <v>-200</v>
      </c>
      <c r="F52" s="3">
        <f t="shared" si="0"/>
        <v>350</v>
      </c>
      <c r="G52" s="11">
        <f t="shared" si="1"/>
        <v>1</v>
      </c>
      <c r="H52" s="3" t="s">
        <v>37</v>
      </c>
      <c r="L52" s="2">
        <f t="shared" si="2"/>
        <v>1</v>
      </c>
      <c r="M52" s="2" t="s">
        <v>20</v>
      </c>
      <c r="N52" s="14">
        <v>8</v>
      </c>
      <c r="O52" s="2">
        <v>76090</v>
      </c>
      <c r="P52" s="2">
        <v>76067</v>
      </c>
      <c r="Q52" s="2">
        <v>75669</v>
      </c>
      <c r="R52" s="5">
        <f t="shared" si="3"/>
        <v>-1.5</v>
      </c>
      <c r="S52" s="5">
        <f t="shared" si="4"/>
        <v>41.3</v>
      </c>
      <c r="U52" s="5">
        <f t="shared" si="5"/>
        <v>1.5</v>
      </c>
      <c r="V52" s="5">
        <f t="shared" si="6"/>
        <v>41.3</v>
      </c>
      <c r="W52" s="7">
        <f t="shared" si="7"/>
        <v>0</v>
      </c>
      <c r="X52" s="7">
        <f t="shared" si="8"/>
        <v>0</v>
      </c>
      <c r="Y52" s="5">
        <f t="shared" si="9"/>
        <v>0</v>
      </c>
      <c r="AA52" s="6">
        <f t="shared" si="10"/>
        <v>0</v>
      </c>
      <c r="AB52" s="5">
        <f t="shared" si="11"/>
        <v>0</v>
      </c>
      <c r="AC52" s="13">
        <f t="shared" si="12"/>
        <v>75</v>
      </c>
      <c r="AD52" s="7">
        <f t="shared" si="13"/>
        <v>0</v>
      </c>
      <c r="AE52" s="13">
        <f t="shared" si="14"/>
        <v>0</v>
      </c>
      <c r="AF52" s="13">
        <f t="shared" si="15"/>
        <v>0</v>
      </c>
      <c r="AG52" s="13">
        <f t="shared" si="16"/>
        <v>0</v>
      </c>
      <c r="AH52" s="13">
        <f t="shared" si="17"/>
        <v>0</v>
      </c>
      <c r="AI52" s="13">
        <f t="shared" si="18"/>
        <v>135</v>
      </c>
      <c r="AJ52" s="14">
        <f t="shared" si="19"/>
        <v>0</v>
      </c>
      <c r="AL52" s="12">
        <f t="shared" si="20"/>
        <v>288</v>
      </c>
      <c r="AM52" s="12">
        <f t="shared" si="21"/>
        <v>14</v>
      </c>
      <c r="AN52" s="12">
        <f t="shared" si="22"/>
        <v>0</v>
      </c>
      <c r="AO52" s="12">
        <f t="shared" si="23"/>
        <v>5760</v>
      </c>
      <c r="AP52" s="12">
        <f>MAX(AO$4:AO52)</f>
        <v>7505</v>
      </c>
      <c r="AQ52" s="8">
        <f t="shared" si="24"/>
        <v>-0.23251165889407063</v>
      </c>
      <c r="AS52" s="12">
        <f t="shared" si="25"/>
        <v>296.25</v>
      </c>
      <c r="AT52" s="12">
        <f t="shared" si="26"/>
        <v>14</v>
      </c>
      <c r="AU52" s="12">
        <f t="shared" si="27"/>
        <v>0</v>
      </c>
      <c r="AV52" s="12">
        <f t="shared" si="28"/>
        <v>5925</v>
      </c>
      <c r="AW52" s="12">
        <f>MAX(AV$4:AV52)</f>
        <v>6455</v>
      </c>
      <c r="AX52" s="8">
        <f t="shared" si="29"/>
        <v>-8.2106893880712628E-2</v>
      </c>
      <c r="BH52" s="19"/>
      <c r="BI52" s="19"/>
      <c r="BJ52" s="12"/>
      <c r="BK52" s="12"/>
      <c r="BL52" s="12"/>
      <c r="BM52" s="8"/>
    </row>
    <row r="53" spans="1:65" x14ac:dyDescent="0.3">
      <c r="A53" s="1">
        <v>42657</v>
      </c>
      <c r="B53" s="1">
        <v>42657</v>
      </c>
      <c r="C53" s="1" t="s">
        <v>44</v>
      </c>
      <c r="D53" s="3">
        <v>1415</v>
      </c>
      <c r="E53" s="3">
        <v>-200</v>
      </c>
      <c r="F53" s="3">
        <f t="shared" si="0"/>
        <v>1215</v>
      </c>
      <c r="G53" s="11">
        <f t="shared" si="1"/>
        <v>0</v>
      </c>
      <c r="H53" s="3" t="s">
        <v>43</v>
      </c>
      <c r="K53" s="2" t="s">
        <v>11</v>
      </c>
      <c r="L53" s="2">
        <f t="shared" si="2"/>
        <v>1</v>
      </c>
      <c r="M53" s="2" t="s">
        <v>21</v>
      </c>
      <c r="N53" s="14">
        <v>10</v>
      </c>
      <c r="O53" s="2">
        <v>131540</v>
      </c>
      <c r="P53" s="2">
        <v>131523</v>
      </c>
      <c r="Q53" s="2">
        <v>131774</v>
      </c>
      <c r="R53" s="5">
        <f t="shared" si="3"/>
        <v>2.7</v>
      </c>
      <c r="S53" s="5">
        <f t="shared" si="4"/>
        <v>22.4</v>
      </c>
      <c r="U53" s="5">
        <f t="shared" si="5"/>
        <v>-2.7</v>
      </c>
      <c r="V53" s="5">
        <f t="shared" si="6"/>
        <v>22.4</v>
      </c>
      <c r="W53" s="7">
        <f t="shared" si="7"/>
        <v>1</v>
      </c>
      <c r="X53" s="7">
        <f t="shared" si="8"/>
        <v>0</v>
      </c>
      <c r="Y53" s="5">
        <f t="shared" si="9"/>
        <v>0</v>
      </c>
      <c r="AA53" s="6">
        <f t="shared" si="10"/>
        <v>0</v>
      </c>
      <c r="AB53" s="5">
        <f t="shared" si="11"/>
        <v>15</v>
      </c>
      <c r="AC53" s="13">
        <f t="shared" si="12"/>
        <v>90</v>
      </c>
      <c r="AD53" s="7">
        <f t="shared" si="13"/>
        <v>1</v>
      </c>
      <c r="AE53" s="13">
        <f t="shared" si="14"/>
        <v>0</v>
      </c>
      <c r="AF53" s="13">
        <f t="shared" si="15"/>
        <v>15</v>
      </c>
      <c r="AG53" s="13">
        <f t="shared" si="16"/>
        <v>0</v>
      </c>
      <c r="AH53" s="13">
        <f t="shared" si="17"/>
        <v>0</v>
      </c>
      <c r="AI53" s="13">
        <f t="shared" si="18"/>
        <v>135</v>
      </c>
      <c r="AJ53" s="14">
        <f t="shared" si="19"/>
        <v>0</v>
      </c>
      <c r="AL53" s="12">
        <f t="shared" si="20"/>
        <v>288</v>
      </c>
      <c r="AM53" s="12">
        <f t="shared" si="21"/>
        <v>14</v>
      </c>
      <c r="AN53" s="12">
        <f t="shared" si="22"/>
        <v>210</v>
      </c>
      <c r="AO53" s="12">
        <f t="shared" si="23"/>
        <v>5970</v>
      </c>
      <c r="AP53" s="12">
        <f>MAX(AO$4:AO53)</f>
        <v>7505</v>
      </c>
      <c r="AQ53" s="8">
        <f t="shared" si="24"/>
        <v>-0.20453031312458361</v>
      </c>
      <c r="AS53" s="12">
        <f t="shared" si="25"/>
        <v>296.25</v>
      </c>
      <c r="AT53" s="12">
        <f t="shared" si="26"/>
        <v>14</v>
      </c>
      <c r="AU53" s="12">
        <f t="shared" si="27"/>
        <v>0</v>
      </c>
      <c r="AV53" s="12">
        <f t="shared" si="28"/>
        <v>5925</v>
      </c>
      <c r="AW53" s="12">
        <f>MAX(AV$4:AV53)</f>
        <v>6455</v>
      </c>
      <c r="AX53" s="8">
        <f t="shared" si="29"/>
        <v>-8.2106893880712628E-2</v>
      </c>
      <c r="BH53" s="19"/>
      <c r="BI53" s="19"/>
      <c r="BJ53" s="12"/>
      <c r="BK53" s="12"/>
      <c r="BL53" s="12"/>
      <c r="BM53" s="8"/>
    </row>
    <row r="54" spans="1:65" x14ac:dyDescent="0.3">
      <c r="A54" s="1">
        <v>42655</v>
      </c>
      <c r="B54" s="1">
        <v>42657</v>
      </c>
      <c r="C54" s="1" t="s">
        <v>44</v>
      </c>
      <c r="D54" s="3">
        <v>1545</v>
      </c>
      <c r="E54" s="3">
        <v>-200</v>
      </c>
      <c r="F54" s="3">
        <f t="shared" si="0"/>
        <v>1345</v>
      </c>
      <c r="G54" s="11">
        <f t="shared" si="1"/>
        <v>2</v>
      </c>
      <c r="H54" s="3" t="s">
        <v>37</v>
      </c>
      <c r="K54" s="2" t="s">
        <v>11</v>
      </c>
      <c r="L54" s="2">
        <f t="shared" si="2"/>
        <v>1</v>
      </c>
      <c r="M54" s="2" t="s">
        <v>20</v>
      </c>
      <c r="N54" s="14">
        <v>8</v>
      </c>
      <c r="O54" s="2">
        <v>76500</v>
      </c>
      <c r="P54" s="2">
        <v>76468</v>
      </c>
      <c r="Q54" s="2">
        <v>75805</v>
      </c>
      <c r="R54" s="5">
        <f t="shared" si="3"/>
        <v>-2.4</v>
      </c>
      <c r="S54" s="5">
        <f t="shared" si="4"/>
        <v>68.7</v>
      </c>
      <c r="U54" s="5">
        <f t="shared" si="5"/>
        <v>2.4</v>
      </c>
      <c r="V54" s="5">
        <f t="shared" si="6"/>
        <v>68.7</v>
      </c>
      <c r="W54" s="7">
        <f t="shared" si="7"/>
        <v>0</v>
      </c>
      <c r="X54" s="7">
        <f t="shared" si="8"/>
        <v>0</v>
      </c>
      <c r="Y54" s="5">
        <f t="shared" si="9"/>
        <v>0</v>
      </c>
      <c r="AA54" s="6">
        <f t="shared" si="10"/>
        <v>0</v>
      </c>
      <c r="AB54" s="5">
        <f t="shared" si="11"/>
        <v>0</v>
      </c>
      <c r="AC54" s="13">
        <f t="shared" si="12"/>
        <v>90</v>
      </c>
      <c r="AD54" s="7">
        <f t="shared" si="13"/>
        <v>0</v>
      </c>
      <c r="AE54" s="13">
        <f t="shared" si="14"/>
        <v>0</v>
      </c>
      <c r="AF54" s="13">
        <f t="shared" si="15"/>
        <v>0</v>
      </c>
      <c r="AG54" s="13">
        <f t="shared" si="16"/>
        <v>0</v>
      </c>
      <c r="AH54" s="13">
        <f t="shared" si="17"/>
        <v>0</v>
      </c>
      <c r="AI54" s="13">
        <f t="shared" si="18"/>
        <v>135</v>
      </c>
      <c r="AJ54" s="14">
        <f t="shared" si="19"/>
        <v>0</v>
      </c>
      <c r="AL54" s="12">
        <f t="shared" si="20"/>
        <v>288</v>
      </c>
      <c r="AM54" s="12">
        <f t="shared" si="21"/>
        <v>14</v>
      </c>
      <c r="AN54" s="12">
        <f t="shared" si="22"/>
        <v>0</v>
      </c>
      <c r="AO54" s="12">
        <f t="shared" si="23"/>
        <v>5970</v>
      </c>
      <c r="AP54" s="12">
        <f>MAX(AO$4:AO54)</f>
        <v>7505</v>
      </c>
      <c r="AQ54" s="8">
        <f t="shared" si="24"/>
        <v>-0.20453031312458361</v>
      </c>
      <c r="AS54" s="12">
        <f t="shared" si="25"/>
        <v>296.25</v>
      </c>
      <c r="AT54" s="12">
        <f t="shared" si="26"/>
        <v>14</v>
      </c>
      <c r="AU54" s="12">
        <f t="shared" si="27"/>
        <v>0</v>
      </c>
      <c r="AV54" s="12">
        <f t="shared" si="28"/>
        <v>5925</v>
      </c>
      <c r="AW54" s="12">
        <f>MAX(AV$4:AV54)</f>
        <v>6455</v>
      </c>
      <c r="AX54" s="8">
        <f t="shared" si="29"/>
        <v>-8.2106893880712628E-2</v>
      </c>
      <c r="BH54" s="19"/>
      <c r="BI54" s="19"/>
      <c r="BJ54" s="12"/>
      <c r="BK54" s="12"/>
      <c r="BL54" s="12"/>
      <c r="BM54" s="8"/>
    </row>
    <row r="55" spans="1:65" x14ac:dyDescent="0.3">
      <c r="A55" s="1">
        <v>42654</v>
      </c>
      <c r="B55" s="1">
        <v>42657</v>
      </c>
      <c r="C55" s="1" t="s">
        <v>44</v>
      </c>
      <c r="D55" s="3">
        <v>2030</v>
      </c>
      <c r="E55" s="3">
        <v>-200</v>
      </c>
      <c r="F55" s="3">
        <f t="shared" si="0"/>
        <v>1830</v>
      </c>
      <c r="G55" s="11">
        <f t="shared" si="1"/>
        <v>3</v>
      </c>
      <c r="H55" s="3" t="s">
        <v>43</v>
      </c>
      <c r="L55" s="2">
        <f t="shared" si="2"/>
        <v>1</v>
      </c>
      <c r="M55" s="2" t="s">
        <v>21</v>
      </c>
      <c r="N55" s="14">
        <v>10</v>
      </c>
      <c r="O55" s="2">
        <v>131160</v>
      </c>
      <c r="P55" s="2">
        <v>131012</v>
      </c>
      <c r="Q55" s="2">
        <v>131820</v>
      </c>
      <c r="R55" s="5">
        <f t="shared" si="3"/>
        <v>15.8</v>
      </c>
      <c r="S55" s="5">
        <f t="shared" si="4"/>
        <v>65</v>
      </c>
      <c r="U55" s="5">
        <f t="shared" si="5"/>
        <v>-15.8</v>
      </c>
      <c r="V55" s="5">
        <f t="shared" si="6"/>
        <v>65</v>
      </c>
      <c r="W55" s="7">
        <f t="shared" si="7"/>
        <v>1</v>
      </c>
      <c r="X55" s="7">
        <f t="shared" si="8"/>
        <v>1</v>
      </c>
      <c r="Y55" s="5">
        <f t="shared" si="9"/>
        <v>0</v>
      </c>
      <c r="AA55" s="6">
        <f t="shared" si="10"/>
        <v>0</v>
      </c>
      <c r="AB55" s="5">
        <f t="shared" si="11"/>
        <v>15</v>
      </c>
      <c r="AC55" s="13">
        <f t="shared" si="12"/>
        <v>105</v>
      </c>
      <c r="AD55" s="7">
        <f t="shared" si="13"/>
        <v>1</v>
      </c>
      <c r="AE55" s="13">
        <f t="shared" si="14"/>
        <v>0</v>
      </c>
      <c r="AF55" s="13">
        <f t="shared" si="15"/>
        <v>0</v>
      </c>
      <c r="AG55" s="13">
        <f t="shared" si="16"/>
        <v>0</v>
      </c>
      <c r="AH55" s="13">
        <f t="shared" si="17"/>
        <v>15</v>
      </c>
      <c r="AI55" s="13">
        <f t="shared" si="18"/>
        <v>150</v>
      </c>
      <c r="AJ55" s="14">
        <f t="shared" si="19"/>
        <v>1</v>
      </c>
      <c r="AL55" s="12">
        <f t="shared" si="20"/>
        <v>288</v>
      </c>
      <c r="AM55" s="12">
        <f t="shared" si="21"/>
        <v>14</v>
      </c>
      <c r="AN55" s="12">
        <f t="shared" si="22"/>
        <v>210</v>
      </c>
      <c r="AO55" s="12">
        <f t="shared" si="23"/>
        <v>6180</v>
      </c>
      <c r="AP55" s="12">
        <f>MAX(AO$4:AO55)</f>
        <v>7505</v>
      </c>
      <c r="AQ55" s="8">
        <f t="shared" si="24"/>
        <v>-0.17654896735509659</v>
      </c>
      <c r="AS55" s="12">
        <f t="shared" si="25"/>
        <v>296.25</v>
      </c>
      <c r="AT55" s="12">
        <f t="shared" si="26"/>
        <v>14</v>
      </c>
      <c r="AU55" s="12">
        <f t="shared" si="27"/>
        <v>210</v>
      </c>
      <c r="AV55" s="12">
        <f t="shared" si="28"/>
        <v>6135</v>
      </c>
      <c r="AW55" s="12">
        <f>MAX(AV$4:AV55)</f>
        <v>6455</v>
      </c>
      <c r="AX55" s="8">
        <f t="shared" si="29"/>
        <v>-4.9573973663826494E-2</v>
      </c>
      <c r="BH55" s="19"/>
      <c r="BI55" s="19"/>
      <c r="BJ55" s="12"/>
      <c r="BK55" s="12"/>
      <c r="BL55" s="12"/>
      <c r="BM55" s="8"/>
    </row>
    <row r="56" spans="1:65" x14ac:dyDescent="0.3">
      <c r="A56" s="1">
        <v>42660</v>
      </c>
      <c r="B56" s="1">
        <v>42660</v>
      </c>
      <c r="C56" s="1" t="s">
        <v>44</v>
      </c>
      <c r="D56" s="3">
        <v>1550</v>
      </c>
      <c r="E56" s="3">
        <v>-200</v>
      </c>
      <c r="F56" s="3">
        <f t="shared" si="0"/>
        <v>1350</v>
      </c>
      <c r="G56" s="11">
        <f t="shared" si="1"/>
        <v>0</v>
      </c>
      <c r="H56" s="3" t="s">
        <v>37</v>
      </c>
      <c r="L56" s="2">
        <f t="shared" si="2"/>
        <v>1</v>
      </c>
      <c r="M56" s="2" t="s">
        <v>20</v>
      </c>
      <c r="N56" s="14">
        <v>8</v>
      </c>
      <c r="O56" s="2">
        <v>76220</v>
      </c>
      <c r="P56" s="2">
        <v>76420</v>
      </c>
      <c r="Q56" s="2">
        <v>76130</v>
      </c>
      <c r="R56" s="5">
        <f t="shared" si="3"/>
        <v>20.8</v>
      </c>
      <c r="S56" s="5">
        <f t="shared" si="4"/>
        <v>8.1999999999999993</v>
      </c>
      <c r="U56" s="5">
        <f t="shared" si="5"/>
        <v>-20.8</v>
      </c>
      <c r="V56" s="5">
        <f t="shared" si="6"/>
        <v>8.1999999999999993</v>
      </c>
      <c r="W56" s="7">
        <f t="shared" si="7"/>
        <v>1</v>
      </c>
      <c r="X56" s="7">
        <f t="shared" si="8"/>
        <v>1</v>
      </c>
      <c r="Y56" s="5">
        <f t="shared" si="9"/>
        <v>-20</v>
      </c>
      <c r="AA56" s="6">
        <f t="shared" si="10"/>
        <v>-20</v>
      </c>
      <c r="AB56" s="5">
        <f t="shared" si="11"/>
        <v>-20</v>
      </c>
      <c r="AC56" s="13">
        <f t="shared" si="12"/>
        <v>85</v>
      </c>
      <c r="AD56" s="7">
        <f t="shared" si="13"/>
        <v>0</v>
      </c>
      <c r="AE56" s="13">
        <f t="shared" si="14"/>
        <v>0</v>
      </c>
      <c r="AF56" s="13">
        <f t="shared" si="15"/>
        <v>0</v>
      </c>
      <c r="AG56" s="13">
        <f t="shared" si="16"/>
        <v>0</v>
      </c>
      <c r="AH56" s="13">
        <f t="shared" si="17"/>
        <v>-20</v>
      </c>
      <c r="AI56" s="13">
        <f t="shared" si="18"/>
        <v>130</v>
      </c>
      <c r="AJ56" s="14">
        <f t="shared" si="19"/>
        <v>0</v>
      </c>
      <c r="AL56" s="12">
        <f t="shared" si="20"/>
        <v>309</v>
      </c>
      <c r="AM56" s="12">
        <f t="shared" si="21"/>
        <v>15</v>
      </c>
      <c r="AN56" s="12">
        <f t="shared" si="22"/>
        <v>-300</v>
      </c>
      <c r="AO56" s="12">
        <f t="shared" si="23"/>
        <v>5880</v>
      </c>
      <c r="AP56" s="12">
        <f>MAX(AO$4:AO56)</f>
        <v>7505</v>
      </c>
      <c r="AQ56" s="8">
        <f t="shared" si="24"/>
        <v>-0.21652231845436376</v>
      </c>
      <c r="AS56" s="12">
        <f t="shared" si="25"/>
        <v>296.25</v>
      </c>
      <c r="AT56" s="12">
        <f t="shared" si="26"/>
        <v>14</v>
      </c>
      <c r="AU56" s="12">
        <f t="shared" si="27"/>
        <v>-280</v>
      </c>
      <c r="AV56" s="12">
        <f t="shared" si="28"/>
        <v>5855</v>
      </c>
      <c r="AW56" s="12">
        <f>MAX(AV$4:AV56)</f>
        <v>6455</v>
      </c>
      <c r="AX56" s="8">
        <f t="shared" si="29"/>
        <v>-9.295120061967467E-2</v>
      </c>
      <c r="BH56" s="19"/>
      <c r="BI56" s="19"/>
      <c r="BJ56" s="12"/>
      <c r="BK56" s="12"/>
      <c r="BL56" s="12"/>
      <c r="BM56" s="8"/>
    </row>
    <row r="57" spans="1:65" x14ac:dyDescent="0.3">
      <c r="A57" s="1">
        <v>42656</v>
      </c>
      <c r="B57" s="1">
        <v>42661</v>
      </c>
      <c r="C57" s="1" t="s">
        <v>44</v>
      </c>
      <c r="D57" s="3">
        <v>400</v>
      </c>
      <c r="E57" s="3">
        <v>-200</v>
      </c>
      <c r="F57" s="3">
        <f t="shared" si="0"/>
        <v>200</v>
      </c>
      <c r="G57" s="11">
        <f t="shared" si="1"/>
        <v>5</v>
      </c>
      <c r="H57" s="3" t="s">
        <v>37</v>
      </c>
      <c r="K57" s="2" t="s">
        <v>11</v>
      </c>
      <c r="L57" s="2">
        <f t="shared" si="2"/>
        <v>1</v>
      </c>
      <c r="M57" s="2" t="s">
        <v>20</v>
      </c>
      <c r="N57" s="14">
        <v>8</v>
      </c>
      <c r="O57" s="2">
        <v>76670</v>
      </c>
      <c r="P57" s="2">
        <v>76888</v>
      </c>
      <c r="Q57" s="2">
        <v>76567</v>
      </c>
      <c r="R57" s="5">
        <f t="shared" si="3"/>
        <v>22.6</v>
      </c>
      <c r="S57" s="5">
        <f t="shared" si="4"/>
        <v>9.5</v>
      </c>
      <c r="U57" s="5">
        <f t="shared" si="5"/>
        <v>-22.6</v>
      </c>
      <c r="V57" s="5">
        <f t="shared" si="6"/>
        <v>9.5</v>
      </c>
      <c r="W57" s="7">
        <f t="shared" si="7"/>
        <v>1</v>
      </c>
      <c r="X57" s="7">
        <f t="shared" si="8"/>
        <v>0</v>
      </c>
      <c r="Y57" s="5">
        <f t="shared" si="9"/>
        <v>-20</v>
      </c>
      <c r="AA57" s="6">
        <f t="shared" si="10"/>
        <v>-20</v>
      </c>
      <c r="AB57" s="5">
        <f t="shared" si="11"/>
        <v>-20</v>
      </c>
      <c r="AC57" s="13">
        <f t="shared" si="12"/>
        <v>65</v>
      </c>
      <c r="AD57" s="7">
        <f t="shared" si="13"/>
        <v>0</v>
      </c>
      <c r="AE57" s="13">
        <f t="shared" si="14"/>
        <v>0</v>
      </c>
      <c r="AF57" s="13">
        <f t="shared" si="15"/>
        <v>-20</v>
      </c>
      <c r="AG57" s="13">
        <f t="shared" si="16"/>
        <v>0</v>
      </c>
      <c r="AH57" s="13">
        <f t="shared" si="17"/>
        <v>0</v>
      </c>
      <c r="AI57" s="13">
        <f t="shared" si="18"/>
        <v>130</v>
      </c>
      <c r="AJ57" s="14">
        <f t="shared" si="19"/>
        <v>0</v>
      </c>
      <c r="AL57" s="12">
        <f t="shared" si="20"/>
        <v>294</v>
      </c>
      <c r="AM57" s="12">
        <f t="shared" si="21"/>
        <v>14</v>
      </c>
      <c r="AN57" s="12">
        <f t="shared" si="22"/>
        <v>-280</v>
      </c>
      <c r="AO57" s="12">
        <f t="shared" si="23"/>
        <v>5600</v>
      </c>
      <c r="AP57" s="12">
        <f>MAX(AO$4:AO57)</f>
        <v>7505</v>
      </c>
      <c r="AQ57" s="8">
        <f t="shared" si="24"/>
        <v>-0.25383077948034644</v>
      </c>
      <c r="AS57" s="12">
        <f t="shared" si="25"/>
        <v>296.25</v>
      </c>
      <c r="AT57" s="12">
        <f t="shared" si="26"/>
        <v>14</v>
      </c>
      <c r="AU57" s="12">
        <f t="shared" si="27"/>
        <v>0</v>
      </c>
      <c r="AV57" s="12">
        <f t="shared" si="28"/>
        <v>5855</v>
      </c>
      <c r="AW57" s="12">
        <f>MAX(AV$4:AV57)</f>
        <v>6455</v>
      </c>
      <c r="AX57" s="8">
        <f t="shared" si="29"/>
        <v>-9.295120061967467E-2</v>
      </c>
      <c r="BH57" s="19"/>
      <c r="BI57" s="19"/>
      <c r="BJ57" s="12"/>
      <c r="BK57" s="12"/>
      <c r="BL57" s="12"/>
      <c r="BM57" s="8"/>
    </row>
    <row r="58" spans="1:65" x14ac:dyDescent="0.3">
      <c r="A58" s="1">
        <v>42650</v>
      </c>
      <c r="B58" s="1">
        <v>42661</v>
      </c>
      <c r="C58" s="1" t="s">
        <v>44</v>
      </c>
      <c r="D58" s="3">
        <v>405</v>
      </c>
      <c r="E58" s="3">
        <v>-200</v>
      </c>
      <c r="F58" s="3">
        <f t="shared" si="0"/>
        <v>205</v>
      </c>
      <c r="G58" s="11">
        <f t="shared" si="1"/>
        <v>11</v>
      </c>
      <c r="H58" s="3" t="s">
        <v>43</v>
      </c>
      <c r="L58" s="2">
        <f t="shared" si="2"/>
        <v>1</v>
      </c>
      <c r="M58" s="2" t="s">
        <v>21</v>
      </c>
      <c r="N58" s="14">
        <v>10</v>
      </c>
      <c r="O58" s="2">
        <v>130840</v>
      </c>
      <c r="P58" s="2">
        <v>130537</v>
      </c>
      <c r="Q58" s="2">
        <v>131385</v>
      </c>
      <c r="R58" s="5">
        <f t="shared" si="3"/>
        <v>31.3</v>
      </c>
      <c r="S58" s="5">
        <f t="shared" si="4"/>
        <v>53.5</v>
      </c>
      <c r="U58" s="5">
        <f t="shared" si="5"/>
        <v>-31.3</v>
      </c>
      <c r="V58" s="5">
        <f t="shared" si="6"/>
        <v>53.5</v>
      </c>
      <c r="W58" s="7">
        <f t="shared" si="7"/>
        <v>1</v>
      </c>
      <c r="X58" s="7">
        <f t="shared" si="8"/>
        <v>1</v>
      </c>
      <c r="Y58" s="5">
        <f t="shared" si="9"/>
        <v>-20</v>
      </c>
      <c r="AA58" s="6">
        <f t="shared" si="10"/>
        <v>-20</v>
      </c>
      <c r="AB58" s="5">
        <f t="shared" si="11"/>
        <v>-20</v>
      </c>
      <c r="AC58" s="13">
        <f t="shared" si="12"/>
        <v>45</v>
      </c>
      <c r="AD58" s="7">
        <f t="shared" si="13"/>
        <v>0</v>
      </c>
      <c r="AE58" s="13">
        <f t="shared" si="14"/>
        <v>0</v>
      </c>
      <c r="AF58" s="13">
        <f t="shared" si="15"/>
        <v>0</v>
      </c>
      <c r="AG58" s="13">
        <f t="shared" si="16"/>
        <v>0</v>
      </c>
      <c r="AH58" s="13">
        <f t="shared" si="17"/>
        <v>-20</v>
      </c>
      <c r="AI58" s="13">
        <f t="shared" si="18"/>
        <v>110</v>
      </c>
      <c r="AJ58" s="14">
        <f t="shared" si="19"/>
        <v>0</v>
      </c>
      <c r="AL58" s="12">
        <f t="shared" si="20"/>
        <v>294</v>
      </c>
      <c r="AM58" s="12">
        <f t="shared" si="21"/>
        <v>14</v>
      </c>
      <c r="AN58" s="12">
        <f t="shared" si="22"/>
        <v>-280</v>
      </c>
      <c r="AO58" s="12">
        <f t="shared" si="23"/>
        <v>5320</v>
      </c>
      <c r="AP58" s="12">
        <f>MAX(AO$4:AO58)</f>
        <v>7505</v>
      </c>
      <c r="AQ58" s="8">
        <f t="shared" si="24"/>
        <v>-0.29113924050632911</v>
      </c>
      <c r="AS58" s="12">
        <f t="shared" si="25"/>
        <v>296.25</v>
      </c>
      <c r="AT58" s="12">
        <f t="shared" si="26"/>
        <v>14</v>
      </c>
      <c r="AU58" s="12">
        <f t="shared" si="27"/>
        <v>-280</v>
      </c>
      <c r="AV58" s="12">
        <f t="shared" si="28"/>
        <v>5575</v>
      </c>
      <c r="AW58" s="12">
        <f>MAX(AV$4:AV58)</f>
        <v>6455</v>
      </c>
      <c r="AX58" s="8">
        <f t="shared" si="29"/>
        <v>-0.13632842757552285</v>
      </c>
      <c r="BH58" s="19"/>
      <c r="BI58" s="19"/>
      <c r="BJ58" s="12"/>
      <c r="BK58" s="12"/>
      <c r="BL58" s="12"/>
      <c r="BM58" s="8"/>
    </row>
    <row r="59" spans="1:65" x14ac:dyDescent="0.3">
      <c r="A59" s="1">
        <v>42661</v>
      </c>
      <c r="B59" s="1">
        <v>42661</v>
      </c>
      <c r="C59" s="1" t="s">
        <v>44</v>
      </c>
      <c r="D59" s="3">
        <v>1745</v>
      </c>
      <c r="E59" s="3">
        <v>-200</v>
      </c>
      <c r="F59" s="3">
        <f t="shared" si="0"/>
        <v>1545</v>
      </c>
      <c r="G59" s="11">
        <f t="shared" si="1"/>
        <v>0</v>
      </c>
      <c r="H59" s="3" t="s">
        <v>43</v>
      </c>
      <c r="L59" s="2">
        <f t="shared" si="2"/>
        <v>1</v>
      </c>
      <c r="M59" s="2" t="s">
        <v>20</v>
      </c>
      <c r="N59" s="2">
        <v>10</v>
      </c>
      <c r="O59" s="2">
        <v>131270</v>
      </c>
      <c r="P59" s="2">
        <v>131385</v>
      </c>
      <c r="Q59" s="2">
        <v>131013</v>
      </c>
      <c r="R59" s="5">
        <f t="shared" si="3"/>
        <v>12.5</v>
      </c>
      <c r="S59" s="5">
        <f t="shared" si="4"/>
        <v>24.7</v>
      </c>
      <c r="U59" s="5">
        <f t="shared" si="5"/>
        <v>-12.5</v>
      </c>
      <c r="V59" s="5">
        <f t="shared" si="6"/>
        <v>24.7</v>
      </c>
      <c r="W59" s="7">
        <f t="shared" si="7"/>
        <v>1</v>
      </c>
      <c r="X59" s="7">
        <f t="shared" si="8"/>
        <v>1</v>
      </c>
      <c r="Y59" s="5">
        <f t="shared" si="9"/>
        <v>0</v>
      </c>
      <c r="AA59" s="6">
        <f t="shared" si="10"/>
        <v>0</v>
      </c>
      <c r="AB59" s="5">
        <f t="shared" si="11"/>
        <v>15</v>
      </c>
      <c r="AC59" s="13">
        <f t="shared" si="12"/>
        <v>60</v>
      </c>
      <c r="AD59" s="7">
        <f t="shared" si="13"/>
        <v>1</v>
      </c>
      <c r="AE59" s="13">
        <f t="shared" si="14"/>
        <v>0</v>
      </c>
      <c r="AF59" s="13">
        <f t="shared" si="15"/>
        <v>0</v>
      </c>
      <c r="AG59" s="13">
        <f t="shared" si="16"/>
        <v>0</v>
      </c>
      <c r="AH59" s="13">
        <f t="shared" si="17"/>
        <v>15</v>
      </c>
      <c r="AI59" s="13">
        <f t="shared" si="18"/>
        <v>125</v>
      </c>
      <c r="AJ59" s="14">
        <f t="shared" si="19"/>
        <v>1</v>
      </c>
      <c r="AL59" s="12">
        <f t="shared" si="20"/>
        <v>294</v>
      </c>
      <c r="AM59" s="12">
        <f t="shared" si="21"/>
        <v>14</v>
      </c>
      <c r="AN59" s="12">
        <f t="shared" si="22"/>
        <v>210</v>
      </c>
      <c r="AO59" s="12">
        <f t="shared" si="23"/>
        <v>5530</v>
      </c>
      <c r="AP59" s="12">
        <f>MAX(AO$4:AO59)</f>
        <v>7505</v>
      </c>
      <c r="AQ59" s="8">
        <f t="shared" si="24"/>
        <v>-0.26315789473684209</v>
      </c>
      <c r="AS59" s="12">
        <f t="shared" si="25"/>
        <v>296.25</v>
      </c>
      <c r="AT59" s="12">
        <f t="shared" si="26"/>
        <v>14</v>
      </c>
      <c r="AU59" s="12">
        <f t="shared" si="27"/>
        <v>210</v>
      </c>
      <c r="AV59" s="12">
        <f t="shared" si="28"/>
        <v>5785</v>
      </c>
      <c r="AW59" s="12">
        <f>MAX(AV$4:AV59)</f>
        <v>6455</v>
      </c>
      <c r="AX59" s="8">
        <f t="shared" si="29"/>
        <v>-0.10379550735863671</v>
      </c>
      <c r="BH59" s="19"/>
      <c r="BI59" s="19"/>
      <c r="BJ59" s="12"/>
      <c r="BK59" s="12"/>
      <c r="BL59" s="12"/>
      <c r="BM59" s="8"/>
    </row>
    <row r="60" spans="1:65" x14ac:dyDescent="0.3">
      <c r="A60" s="1">
        <v>42660</v>
      </c>
      <c r="B60" s="1">
        <v>42661</v>
      </c>
      <c r="C60" s="1" t="s">
        <v>44</v>
      </c>
      <c r="D60" s="3">
        <v>2440</v>
      </c>
      <c r="E60" s="3">
        <v>-200</v>
      </c>
      <c r="F60" s="3">
        <f t="shared" si="0"/>
        <v>2240</v>
      </c>
      <c r="G60" s="11">
        <f t="shared" si="1"/>
        <v>1</v>
      </c>
      <c r="H60" s="3" t="s">
        <v>37</v>
      </c>
      <c r="K60" s="2" t="s">
        <v>11</v>
      </c>
      <c r="L60" s="2">
        <f t="shared" si="2"/>
        <v>1</v>
      </c>
      <c r="M60" s="2" t="s">
        <v>20</v>
      </c>
      <c r="N60" s="14">
        <v>8</v>
      </c>
      <c r="O60" s="2">
        <v>76410</v>
      </c>
      <c r="P60" s="2">
        <v>76418</v>
      </c>
      <c r="Q60" s="2">
        <v>76245</v>
      </c>
      <c r="R60" s="9">
        <f t="shared" si="3"/>
        <v>1.6</v>
      </c>
      <c r="S60" s="5">
        <f t="shared" si="4"/>
        <v>15.7</v>
      </c>
      <c r="U60" s="5">
        <f t="shared" si="5"/>
        <v>-1.6</v>
      </c>
      <c r="V60" s="5">
        <f t="shared" si="6"/>
        <v>15.7</v>
      </c>
      <c r="W60" s="7">
        <f t="shared" si="7"/>
        <v>1</v>
      </c>
      <c r="X60" s="7">
        <f t="shared" si="8"/>
        <v>0</v>
      </c>
      <c r="Y60" s="5">
        <f t="shared" si="9"/>
        <v>0</v>
      </c>
      <c r="AA60" s="6">
        <f t="shared" si="10"/>
        <v>-20</v>
      </c>
      <c r="AB60" s="5">
        <f t="shared" si="11"/>
        <v>15</v>
      </c>
      <c r="AC60" s="13">
        <f t="shared" si="12"/>
        <v>75</v>
      </c>
      <c r="AD60" s="7">
        <f t="shared" si="13"/>
        <v>1</v>
      </c>
      <c r="AE60" s="13">
        <f t="shared" si="14"/>
        <v>0</v>
      </c>
      <c r="AF60" s="13">
        <f t="shared" si="15"/>
        <v>15</v>
      </c>
      <c r="AG60" s="13">
        <f t="shared" si="16"/>
        <v>0</v>
      </c>
      <c r="AH60" s="13">
        <f t="shared" si="17"/>
        <v>0</v>
      </c>
      <c r="AI60" s="13">
        <f t="shared" si="18"/>
        <v>125</v>
      </c>
      <c r="AJ60" s="14">
        <f t="shared" si="19"/>
        <v>0</v>
      </c>
      <c r="AL60" s="12">
        <f t="shared" si="20"/>
        <v>294</v>
      </c>
      <c r="AM60" s="12">
        <f t="shared" si="21"/>
        <v>14</v>
      </c>
      <c r="AN60" s="12">
        <f t="shared" si="22"/>
        <v>210</v>
      </c>
      <c r="AO60" s="12">
        <f t="shared" si="23"/>
        <v>5740</v>
      </c>
      <c r="AP60" s="12">
        <f>MAX(AO$4:AO60)</f>
        <v>7505</v>
      </c>
      <c r="AQ60" s="8">
        <f t="shared" si="24"/>
        <v>-0.2351765489673551</v>
      </c>
      <c r="AS60" s="12">
        <f t="shared" si="25"/>
        <v>296.25</v>
      </c>
      <c r="AT60" s="12">
        <f t="shared" si="26"/>
        <v>14</v>
      </c>
      <c r="AU60" s="12">
        <f t="shared" si="27"/>
        <v>0</v>
      </c>
      <c r="AV60" s="12">
        <f t="shared" si="28"/>
        <v>5785</v>
      </c>
      <c r="AW60" s="12">
        <f>MAX(AV$4:AV60)</f>
        <v>6455</v>
      </c>
      <c r="AX60" s="8">
        <f t="shared" si="29"/>
        <v>-0.10379550735863671</v>
      </c>
      <c r="BH60" s="19"/>
      <c r="BI60" s="19"/>
      <c r="BJ60" s="12"/>
      <c r="BK60" s="12"/>
      <c r="BL60" s="12"/>
      <c r="BM60" s="8"/>
    </row>
    <row r="61" spans="1:65" x14ac:dyDescent="0.3">
      <c r="A61" s="1">
        <v>42661</v>
      </c>
      <c r="B61" s="1">
        <v>42662</v>
      </c>
      <c r="C61" s="1" t="s">
        <v>45</v>
      </c>
      <c r="D61" s="3">
        <v>145</v>
      </c>
      <c r="E61" s="3">
        <v>100</v>
      </c>
      <c r="F61" s="3">
        <f t="shared" si="0"/>
        <v>245</v>
      </c>
      <c r="G61" s="11">
        <f t="shared" si="1"/>
        <v>1</v>
      </c>
      <c r="H61" s="3" t="s">
        <v>17</v>
      </c>
      <c r="I61" s="2" t="s">
        <v>11</v>
      </c>
      <c r="J61" s="2">
        <v>21</v>
      </c>
      <c r="L61" s="2">
        <f t="shared" si="2"/>
        <v>1</v>
      </c>
      <c r="M61" s="2" t="s">
        <v>20</v>
      </c>
      <c r="N61" s="14">
        <v>7</v>
      </c>
      <c r="O61" s="2">
        <v>110000</v>
      </c>
      <c r="P61" s="2">
        <v>110043</v>
      </c>
      <c r="Q61" s="2">
        <v>109516</v>
      </c>
      <c r="R61" s="5">
        <f t="shared" si="3"/>
        <v>5</v>
      </c>
      <c r="S61" s="5">
        <f t="shared" si="4"/>
        <v>47.7</v>
      </c>
      <c r="U61" s="5">
        <f t="shared" si="5"/>
        <v>-5</v>
      </c>
      <c r="V61" s="5">
        <f t="shared" si="6"/>
        <v>47.7</v>
      </c>
      <c r="W61" s="7">
        <f t="shared" si="7"/>
        <v>1</v>
      </c>
      <c r="X61" s="7">
        <f t="shared" si="8"/>
        <v>0</v>
      </c>
      <c r="Y61" s="5">
        <f t="shared" si="9"/>
        <v>0</v>
      </c>
      <c r="AA61" s="6">
        <f t="shared" si="10"/>
        <v>0</v>
      </c>
      <c r="AB61" s="5">
        <f t="shared" si="11"/>
        <v>15</v>
      </c>
      <c r="AC61" s="13">
        <f t="shared" si="12"/>
        <v>90</v>
      </c>
      <c r="AD61" s="7">
        <f t="shared" si="13"/>
        <v>1</v>
      </c>
      <c r="AE61" s="13">
        <f t="shared" si="14"/>
        <v>15</v>
      </c>
      <c r="AF61" s="13">
        <f t="shared" si="15"/>
        <v>0</v>
      </c>
      <c r="AG61" s="13">
        <f t="shared" si="16"/>
        <v>0</v>
      </c>
      <c r="AH61" s="13">
        <f t="shared" si="17"/>
        <v>0</v>
      </c>
      <c r="AI61" s="13">
        <f t="shared" si="18"/>
        <v>125</v>
      </c>
      <c r="AJ61" s="14">
        <f t="shared" si="19"/>
        <v>0</v>
      </c>
      <c r="AL61" s="12">
        <f t="shared" si="20"/>
        <v>287</v>
      </c>
      <c r="AM61" s="12">
        <f t="shared" si="21"/>
        <v>14</v>
      </c>
      <c r="AN61" s="12">
        <f t="shared" si="22"/>
        <v>210</v>
      </c>
      <c r="AO61" s="12">
        <f t="shared" si="23"/>
        <v>5950</v>
      </c>
      <c r="AP61" s="12">
        <f>MAX(AO$4:AO61)</f>
        <v>7505</v>
      </c>
      <c r="AQ61" s="8">
        <f t="shared" si="24"/>
        <v>-0.20719520319786808</v>
      </c>
      <c r="AS61" s="12">
        <f t="shared" si="25"/>
        <v>289.25</v>
      </c>
      <c r="AT61" s="12">
        <f t="shared" si="26"/>
        <v>14</v>
      </c>
      <c r="AU61" s="12">
        <f t="shared" si="27"/>
        <v>0</v>
      </c>
      <c r="AV61" s="12">
        <f t="shared" si="28"/>
        <v>5785</v>
      </c>
      <c r="AW61" s="12">
        <f>MAX(AV$4:AV61)</f>
        <v>6455</v>
      </c>
      <c r="AX61" s="8">
        <f t="shared" si="29"/>
        <v>-0.10379550735863671</v>
      </c>
      <c r="BH61" s="19"/>
      <c r="BI61" s="19"/>
      <c r="BJ61" s="12"/>
      <c r="BK61" s="12"/>
      <c r="BL61" s="12"/>
      <c r="BM61" s="8"/>
    </row>
    <row r="62" spans="1:65" x14ac:dyDescent="0.3">
      <c r="A62" s="1">
        <v>42662</v>
      </c>
      <c r="B62" s="1">
        <v>42662</v>
      </c>
      <c r="C62" s="1" t="s">
        <v>45</v>
      </c>
      <c r="D62" s="3">
        <v>750</v>
      </c>
      <c r="E62" s="3">
        <v>100</v>
      </c>
      <c r="F62" s="3">
        <f t="shared" si="0"/>
        <v>850</v>
      </c>
      <c r="G62" s="11">
        <f t="shared" si="1"/>
        <v>0</v>
      </c>
      <c r="H62" s="3" t="s">
        <v>17</v>
      </c>
      <c r="L62" s="2">
        <f t="shared" si="2"/>
        <v>1</v>
      </c>
      <c r="M62" s="2" t="s">
        <v>20</v>
      </c>
      <c r="N62" s="14">
        <v>7</v>
      </c>
      <c r="O62" s="2">
        <v>109900</v>
      </c>
      <c r="P62" s="2">
        <v>110043</v>
      </c>
      <c r="Q62" s="2">
        <v>109516</v>
      </c>
      <c r="R62" s="5">
        <f t="shared" si="3"/>
        <v>15</v>
      </c>
      <c r="S62" s="5">
        <f t="shared" si="4"/>
        <v>37.700000000000003</v>
      </c>
      <c r="U62" s="5">
        <f t="shared" si="5"/>
        <v>-15</v>
      </c>
      <c r="V62" s="5">
        <f t="shared" si="6"/>
        <v>37.700000000000003</v>
      </c>
      <c r="W62" s="7">
        <f t="shared" si="7"/>
        <v>1</v>
      </c>
      <c r="X62" s="7">
        <f t="shared" si="8"/>
        <v>1</v>
      </c>
      <c r="Y62" s="5">
        <f t="shared" si="9"/>
        <v>0</v>
      </c>
      <c r="AA62" s="6">
        <f t="shared" si="10"/>
        <v>0</v>
      </c>
      <c r="AB62" s="5">
        <f t="shared" si="11"/>
        <v>15</v>
      </c>
      <c r="AC62" s="13">
        <f t="shared" si="12"/>
        <v>105</v>
      </c>
      <c r="AD62" s="7">
        <f t="shared" si="13"/>
        <v>1</v>
      </c>
      <c r="AE62" s="13">
        <f t="shared" si="14"/>
        <v>0</v>
      </c>
      <c r="AF62" s="13">
        <f t="shared" si="15"/>
        <v>0</v>
      </c>
      <c r="AG62" s="13">
        <f t="shared" si="16"/>
        <v>0</v>
      </c>
      <c r="AH62" s="13">
        <f t="shared" si="17"/>
        <v>15</v>
      </c>
      <c r="AI62" s="13">
        <f t="shared" si="18"/>
        <v>140</v>
      </c>
      <c r="AJ62" s="14">
        <f t="shared" si="19"/>
        <v>1</v>
      </c>
      <c r="AL62" s="12">
        <f t="shared" si="20"/>
        <v>287</v>
      </c>
      <c r="AM62" s="12">
        <f t="shared" si="21"/>
        <v>14</v>
      </c>
      <c r="AN62" s="12">
        <f t="shared" si="22"/>
        <v>210</v>
      </c>
      <c r="AO62" s="12">
        <f t="shared" si="23"/>
        <v>6160</v>
      </c>
      <c r="AP62" s="12">
        <f>MAX(AO$4:AO62)</f>
        <v>7505</v>
      </c>
      <c r="AQ62" s="8">
        <f t="shared" si="24"/>
        <v>-0.17921385742838108</v>
      </c>
      <c r="AS62" s="12">
        <f t="shared" si="25"/>
        <v>289.25</v>
      </c>
      <c r="AT62" s="12">
        <f t="shared" si="26"/>
        <v>14</v>
      </c>
      <c r="AU62" s="12">
        <f t="shared" si="27"/>
        <v>210</v>
      </c>
      <c r="AV62" s="12">
        <f t="shared" si="28"/>
        <v>5995</v>
      </c>
      <c r="AW62" s="12">
        <f>MAX(AV$4:AV62)</f>
        <v>6455</v>
      </c>
      <c r="AX62" s="8">
        <f t="shared" si="29"/>
        <v>-7.1262587141750586E-2</v>
      </c>
      <c r="BH62" s="19"/>
      <c r="BI62" s="19"/>
      <c r="BJ62" s="12"/>
      <c r="BK62" s="12"/>
      <c r="BL62" s="12"/>
      <c r="BM62" s="8"/>
    </row>
    <row r="63" spans="1:65" x14ac:dyDescent="0.3">
      <c r="A63" s="1">
        <v>42662</v>
      </c>
      <c r="B63" s="1">
        <v>42662</v>
      </c>
      <c r="C63" s="1" t="s">
        <v>44</v>
      </c>
      <c r="D63" s="3">
        <v>1145</v>
      </c>
      <c r="E63" s="3">
        <v>-200</v>
      </c>
      <c r="F63" s="3">
        <f t="shared" si="0"/>
        <v>945</v>
      </c>
      <c r="G63" s="11">
        <f t="shared" si="1"/>
        <v>0</v>
      </c>
      <c r="H63" s="3" t="s">
        <v>37</v>
      </c>
      <c r="L63" s="2">
        <f t="shared" si="2"/>
        <v>1</v>
      </c>
      <c r="M63" s="2" t="s">
        <v>20</v>
      </c>
      <c r="N63" s="14">
        <v>8</v>
      </c>
      <c r="O63" s="2">
        <v>76840</v>
      </c>
      <c r="P63" s="2">
        <v>76872</v>
      </c>
      <c r="Q63" s="2">
        <v>76677</v>
      </c>
      <c r="R63" s="5">
        <f t="shared" si="3"/>
        <v>4</v>
      </c>
      <c r="S63" s="5">
        <f t="shared" si="4"/>
        <v>15.5</v>
      </c>
      <c r="U63" s="5">
        <f t="shared" si="5"/>
        <v>-4</v>
      </c>
      <c r="V63" s="5">
        <f t="shared" si="6"/>
        <v>15.5</v>
      </c>
      <c r="W63" s="7">
        <f t="shared" si="7"/>
        <v>1</v>
      </c>
      <c r="X63" s="7">
        <f t="shared" si="8"/>
        <v>1</v>
      </c>
      <c r="Y63" s="5">
        <f t="shared" si="9"/>
        <v>0</v>
      </c>
      <c r="AA63" s="6">
        <f t="shared" si="10"/>
        <v>-20</v>
      </c>
      <c r="AB63" s="5">
        <f t="shared" si="11"/>
        <v>15</v>
      </c>
      <c r="AC63" s="13">
        <f t="shared" si="12"/>
        <v>120</v>
      </c>
      <c r="AD63" s="7">
        <f t="shared" si="13"/>
        <v>1</v>
      </c>
      <c r="AE63" s="13">
        <f t="shared" si="14"/>
        <v>0</v>
      </c>
      <c r="AF63" s="13">
        <f t="shared" si="15"/>
        <v>0</v>
      </c>
      <c r="AG63" s="13">
        <f t="shared" si="16"/>
        <v>0</v>
      </c>
      <c r="AH63" s="13">
        <f t="shared" si="17"/>
        <v>15</v>
      </c>
      <c r="AI63" s="13">
        <f t="shared" si="18"/>
        <v>155</v>
      </c>
      <c r="AJ63" s="14">
        <f t="shared" si="19"/>
        <v>1</v>
      </c>
      <c r="AL63" s="12">
        <f t="shared" si="20"/>
        <v>287</v>
      </c>
      <c r="AM63" s="12">
        <f t="shared" si="21"/>
        <v>14</v>
      </c>
      <c r="AN63" s="12">
        <f t="shared" si="22"/>
        <v>210</v>
      </c>
      <c r="AO63" s="12">
        <f t="shared" si="23"/>
        <v>6370</v>
      </c>
      <c r="AP63" s="12">
        <f>MAX(AO$4:AO63)</f>
        <v>7505</v>
      </c>
      <c r="AQ63" s="8">
        <f t="shared" si="24"/>
        <v>-0.15123251165889406</v>
      </c>
      <c r="AS63" s="12">
        <f t="shared" si="25"/>
        <v>289.25</v>
      </c>
      <c r="AT63" s="12">
        <f t="shared" si="26"/>
        <v>14</v>
      </c>
      <c r="AU63" s="12">
        <f t="shared" si="27"/>
        <v>210</v>
      </c>
      <c r="AV63" s="12">
        <f t="shared" si="28"/>
        <v>6205</v>
      </c>
      <c r="AW63" s="12">
        <f>MAX(AV$4:AV63)</f>
        <v>6455</v>
      </c>
      <c r="AX63" s="8">
        <f t="shared" si="29"/>
        <v>-3.8729666924864445E-2</v>
      </c>
      <c r="BH63" s="19"/>
      <c r="BI63" s="19"/>
      <c r="BJ63" s="12"/>
      <c r="BK63" s="12"/>
      <c r="BL63" s="12"/>
      <c r="BM63" s="8"/>
    </row>
    <row r="64" spans="1:65" x14ac:dyDescent="0.3">
      <c r="A64" s="1">
        <v>42662</v>
      </c>
      <c r="B64" s="1">
        <v>42662</v>
      </c>
      <c r="C64" s="1" t="s">
        <v>44</v>
      </c>
      <c r="D64" s="3">
        <v>1350</v>
      </c>
      <c r="E64" s="3">
        <v>-200</v>
      </c>
      <c r="F64" s="3">
        <f t="shared" si="0"/>
        <v>1150</v>
      </c>
      <c r="G64" s="11">
        <f t="shared" si="1"/>
        <v>0</v>
      </c>
      <c r="H64" s="3" t="s">
        <v>43</v>
      </c>
      <c r="L64" s="2">
        <f t="shared" si="2"/>
        <v>1</v>
      </c>
      <c r="M64" s="2" t="s">
        <v>21</v>
      </c>
      <c r="N64" s="14">
        <v>10</v>
      </c>
      <c r="O64" s="2">
        <v>130730</v>
      </c>
      <c r="P64" s="2">
        <v>130740</v>
      </c>
      <c r="Q64" s="2">
        <v>131145</v>
      </c>
      <c r="R64" s="5">
        <f t="shared" si="3"/>
        <v>0</v>
      </c>
      <c r="S64" s="5">
        <f t="shared" si="4"/>
        <v>40.5</v>
      </c>
      <c r="U64" s="5">
        <f t="shared" si="5"/>
        <v>0</v>
      </c>
      <c r="V64" s="5">
        <f t="shared" si="6"/>
        <v>40.5</v>
      </c>
      <c r="W64" s="7">
        <f t="shared" si="7"/>
        <v>0</v>
      </c>
      <c r="X64" s="7">
        <f t="shared" si="8"/>
        <v>0</v>
      </c>
      <c r="Y64" s="5">
        <f t="shared" si="9"/>
        <v>0</v>
      </c>
      <c r="AA64" s="6">
        <f t="shared" si="10"/>
        <v>0</v>
      </c>
      <c r="AB64" s="5">
        <f t="shared" si="11"/>
        <v>0</v>
      </c>
      <c r="AC64" s="13">
        <f t="shared" si="12"/>
        <v>120</v>
      </c>
      <c r="AD64" s="7">
        <f t="shared" si="13"/>
        <v>0</v>
      </c>
      <c r="AE64" s="13">
        <f t="shared" si="14"/>
        <v>0</v>
      </c>
      <c r="AF64" s="13">
        <f t="shared" si="15"/>
        <v>0</v>
      </c>
      <c r="AG64" s="13">
        <f t="shared" si="16"/>
        <v>0</v>
      </c>
      <c r="AH64" s="13">
        <f t="shared" si="17"/>
        <v>0</v>
      </c>
      <c r="AI64" s="13">
        <f t="shared" si="18"/>
        <v>155</v>
      </c>
      <c r="AJ64" s="14">
        <f t="shared" si="19"/>
        <v>0</v>
      </c>
      <c r="AL64" s="12">
        <f t="shared" si="20"/>
        <v>287</v>
      </c>
      <c r="AM64" s="12">
        <f t="shared" si="21"/>
        <v>14</v>
      </c>
      <c r="AN64" s="12">
        <f t="shared" si="22"/>
        <v>0</v>
      </c>
      <c r="AO64" s="12">
        <f t="shared" si="23"/>
        <v>6370</v>
      </c>
      <c r="AP64" s="12">
        <f>MAX(AO$4:AO64)</f>
        <v>7505</v>
      </c>
      <c r="AQ64" s="8">
        <f t="shared" si="24"/>
        <v>-0.15123251165889406</v>
      </c>
      <c r="AS64" s="12">
        <f t="shared" si="25"/>
        <v>289.25</v>
      </c>
      <c r="AT64" s="12">
        <f t="shared" si="26"/>
        <v>14</v>
      </c>
      <c r="AU64" s="12">
        <f t="shared" si="27"/>
        <v>0</v>
      </c>
      <c r="AV64" s="12">
        <f t="shared" si="28"/>
        <v>6205</v>
      </c>
      <c r="AW64" s="12">
        <f>MAX(AV$4:AV64)</f>
        <v>6455</v>
      </c>
      <c r="AX64" s="8">
        <f t="shared" si="29"/>
        <v>-3.8729666924864445E-2</v>
      </c>
      <c r="BH64" s="19"/>
      <c r="BI64" s="19"/>
      <c r="BJ64" s="12"/>
      <c r="BK64" s="12"/>
      <c r="BL64" s="12"/>
      <c r="BM64" s="8"/>
    </row>
    <row r="65" spans="1:65" x14ac:dyDescent="0.3">
      <c r="A65" s="1">
        <v>42662</v>
      </c>
      <c r="B65" s="1">
        <v>42663</v>
      </c>
      <c r="C65" s="1" t="s">
        <v>44</v>
      </c>
      <c r="D65" s="3">
        <v>1045</v>
      </c>
      <c r="E65" s="3">
        <v>-200</v>
      </c>
      <c r="F65" s="3">
        <f t="shared" si="0"/>
        <v>845</v>
      </c>
      <c r="G65" s="11">
        <f t="shared" si="1"/>
        <v>1</v>
      </c>
      <c r="H65" s="3" t="s">
        <v>38</v>
      </c>
      <c r="L65" s="2">
        <f t="shared" si="2"/>
        <v>1</v>
      </c>
      <c r="M65" s="2" t="s">
        <v>20</v>
      </c>
      <c r="N65" s="14">
        <v>7</v>
      </c>
      <c r="O65" s="2">
        <v>103800</v>
      </c>
      <c r="P65" s="2">
        <v>103796</v>
      </c>
      <c r="Q65" s="2">
        <v>103543</v>
      </c>
      <c r="R65" s="5">
        <f t="shared" si="3"/>
        <v>0.3</v>
      </c>
      <c r="S65" s="5">
        <f t="shared" si="4"/>
        <v>25</v>
      </c>
      <c r="U65" s="5">
        <f t="shared" si="5"/>
        <v>-0.3</v>
      </c>
      <c r="V65" s="5">
        <f t="shared" si="6"/>
        <v>25</v>
      </c>
      <c r="W65" s="7">
        <f t="shared" si="7"/>
        <v>0</v>
      </c>
      <c r="X65" s="7">
        <f t="shared" si="8"/>
        <v>0</v>
      </c>
      <c r="Y65" s="5">
        <f t="shared" si="9"/>
        <v>0</v>
      </c>
      <c r="AA65" s="6">
        <f t="shared" si="10"/>
        <v>0</v>
      </c>
      <c r="AB65" s="5">
        <f t="shared" si="11"/>
        <v>0</v>
      </c>
      <c r="AC65" s="13">
        <f t="shared" si="12"/>
        <v>120</v>
      </c>
      <c r="AD65" s="7">
        <f t="shared" si="13"/>
        <v>0</v>
      </c>
      <c r="AE65" s="13">
        <f t="shared" si="14"/>
        <v>0</v>
      </c>
      <c r="AF65" s="13">
        <f t="shared" si="15"/>
        <v>0</v>
      </c>
      <c r="AG65" s="13">
        <f t="shared" si="16"/>
        <v>0</v>
      </c>
      <c r="AH65" s="13">
        <f t="shared" si="17"/>
        <v>0</v>
      </c>
      <c r="AI65" s="13">
        <f t="shared" si="18"/>
        <v>155</v>
      </c>
      <c r="AJ65" s="14">
        <f t="shared" si="19"/>
        <v>0</v>
      </c>
      <c r="AL65" s="12">
        <f t="shared" si="20"/>
        <v>318.5</v>
      </c>
      <c r="AM65" s="12">
        <f t="shared" si="21"/>
        <v>15</v>
      </c>
      <c r="AN65" s="12">
        <f t="shared" si="22"/>
        <v>0</v>
      </c>
      <c r="AO65" s="12">
        <f t="shared" si="23"/>
        <v>6370</v>
      </c>
      <c r="AP65" s="12">
        <f>MAX(AO$4:AO65)</f>
        <v>7505</v>
      </c>
      <c r="AQ65" s="8">
        <f t="shared" si="24"/>
        <v>-0.15123251165889406</v>
      </c>
      <c r="AS65" s="12">
        <f t="shared" si="25"/>
        <v>289.25</v>
      </c>
      <c r="AT65" s="12">
        <f t="shared" si="26"/>
        <v>14</v>
      </c>
      <c r="AU65" s="12">
        <f t="shared" si="27"/>
        <v>0</v>
      </c>
      <c r="AV65" s="12">
        <f t="shared" si="28"/>
        <v>6205</v>
      </c>
      <c r="AW65" s="12">
        <f>MAX(AV$4:AV65)</f>
        <v>6455</v>
      </c>
      <c r="AX65" s="8">
        <f t="shared" si="29"/>
        <v>-3.8729666924864445E-2</v>
      </c>
      <c r="BH65" s="19"/>
      <c r="BI65" s="19"/>
      <c r="BJ65" s="12"/>
      <c r="BK65" s="12"/>
      <c r="BL65" s="12"/>
      <c r="BM65" s="8"/>
    </row>
    <row r="66" spans="1:65" x14ac:dyDescent="0.3">
      <c r="A66" s="1">
        <v>42663</v>
      </c>
      <c r="B66" s="1">
        <v>42663</v>
      </c>
      <c r="C66" s="1" t="s">
        <v>44</v>
      </c>
      <c r="D66" s="3">
        <v>1535</v>
      </c>
      <c r="E66" s="3">
        <v>-200</v>
      </c>
      <c r="F66" s="3">
        <f t="shared" si="0"/>
        <v>1335</v>
      </c>
      <c r="G66" s="11">
        <f t="shared" si="1"/>
        <v>0</v>
      </c>
      <c r="H66" s="3" t="s">
        <v>43</v>
      </c>
      <c r="L66" s="2">
        <f t="shared" si="2"/>
        <v>1</v>
      </c>
      <c r="M66" s="2" t="s">
        <v>20</v>
      </c>
      <c r="N66" s="14">
        <v>10</v>
      </c>
      <c r="O66" s="2">
        <v>131930</v>
      </c>
      <c r="P66" s="2">
        <v>132120</v>
      </c>
      <c r="Q66" s="2">
        <v>131667</v>
      </c>
      <c r="R66" s="5">
        <f t="shared" si="3"/>
        <v>20</v>
      </c>
      <c r="S66" s="5">
        <f t="shared" si="4"/>
        <v>25.3</v>
      </c>
      <c r="U66" s="5">
        <f t="shared" si="5"/>
        <v>-20</v>
      </c>
      <c r="V66" s="5">
        <f t="shared" si="6"/>
        <v>25.3</v>
      </c>
      <c r="W66" s="7">
        <f t="shared" si="7"/>
        <v>1</v>
      </c>
      <c r="X66" s="7">
        <f t="shared" si="8"/>
        <v>1</v>
      </c>
      <c r="Y66" s="5">
        <f t="shared" si="9"/>
        <v>-20</v>
      </c>
      <c r="AA66" s="6">
        <f t="shared" si="10"/>
        <v>-20</v>
      </c>
      <c r="AB66" s="5">
        <f t="shared" si="11"/>
        <v>-20</v>
      </c>
      <c r="AC66" s="13">
        <f t="shared" si="12"/>
        <v>100</v>
      </c>
      <c r="AD66" s="7">
        <f t="shared" si="13"/>
        <v>0</v>
      </c>
      <c r="AE66" s="13">
        <f t="shared" si="14"/>
        <v>0</v>
      </c>
      <c r="AF66" s="13">
        <f t="shared" si="15"/>
        <v>0</v>
      </c>
      <c r="AG66" s="13">
        <f t="shared" si="16"/>
        <v>0</v>
      </c>
      <c r="AH66" s="13">
        <f t="shared" si="17"/>
        <v>-20</v>
      </c>
      <c r="AI66" s="13">
        <f t="shared" si="18"/>
        <v>135</v>
      </c>
      <c r="AJ66" s="14">
        <f t="shared" si="19"/>
        <v>0</v>
      </c>
      <c r="AL66" s="12">
        <f t="shared" si="20"/>
        <v>318.5</v>
      </c>
      <c r="AM66" s="12">
        <f t="shared" si="21"/>
        <v>15</v>
      </c>
      <c r="AN66" s="12">
        <f t="shared" si="22"/>
        <v>-300</v>
      </c>
      <c r="AO66" s="12">
        <f t="shared" si="23"/>
        <v>6070</v>
      </c>
      <c r="AP66" s="12">
        <f>MAX(AO$4:AO66)</f>
        <v>7505</v>
      </c>
      <c r="AQ66" s="8">
        <f t="shared" si="24"/>
        <v>-0.19120586275816123</v>
      </c>
      <c r="AS66" s="12">
        <f t="shared" si="25"/>
        <v>289.25</v>
      </c>
      <c r="AT66" s="12">
        <f t="shared" si="26"/>
        <v>14</v>
      </c>
      <c r="AU66" s="12">
        <f t="shared" si="27"/>
        <v>-280</v>
      </c>
      <c r="AV66" s="12">
        <f t="shared" si="28"/>
        <v>5925</v>
      </c>
      <c r="AW66" s="12">
        <f>MAX(AV$4:AV66)</f>
        <v>6455</v>
      </c>
      <c r="AX66" s="8">
        <f t="shared" si="29"/>
        <v>-8.2106893880712628E-2</v>
      </c>
      <c r="BH66" s="19"/>
      <c r="BI66" s="19"/>
      <c r="BJ66" s="12"/>
      <c r="BK66" s="12"/>
      <c r="BL66" s="12"/>
      <c r="BM66" s="8"/>
    </row>
    <row r="67" spans="1:65" x14ac:dyDescent="0.3">
      <c r="A67" s="1">
        <v>42663</v>
      </c>
      <c r="B67" s="1">
        <v>42663</v>
      </c>
      <c r="C67" s="1" t="s">
        <v>45</v>
      </c>
      <c r="D67" s="3">
        <v>1240</v>
      </c>
      <c r="E67" s="3">
        <v>100</v>
      </c>
      <c r="F67" s="3">
        <f t="shared" si="0"/>
        <v>1340</v>
      </c>
      <c r="G67" s="11">
        <f t="shared" si="1"/>
        <v>0</v>
      </c>
      <c r="H67" s="3" t="s">
        <v>17</v>
      </c>
      <c r="L67" s="2">
        <f t="shared" si="2"/>
        <v>1</v>
      </c>
      <c r="M67" s="2" t="s">
        <v>20</v>
      </c>
      <c r="N67" s="14">
        <v>7</v>
      </c>
      <c r="O67" s="2">
        <v>109960</v>
      </c>
      <c r="P67" s="2">
        <v>110386</v>
      </c>
      <c r="Q67" s="2">
        <v>108587</v>
      </c>
      <c r="R67" s="5">
        <f t="shared" si="3"/>
        <v>43.3</v>
      </c>
      <c r="S67" s="5">
        <f t="shared" si="4"/>
        <v>136.6</v>
      </c>
      <c r="U67" s="5">
        <f t="shared" si="5"/>
        <v>-43.3</v>
      </c>
      <c r="V67" s="5">
        <f t="shared" si="6"/>
        <v>136.6</v>
      </c>
      <c r="W67" s="7">
        <f t="shared" si="7"/>
        <v>1</v>
      </c>
      <c r="X67" s="7">
        <f t="shared" si="8"/>
        <v>1</v>
      </c>
      <c r="Y67" s="5">
        <f t="shared" si="9"/>
        <v>-20</v>
      </c>
      <c r="AA67" s="6">
        <f t="shared" si="10"/>
        <v>-20</v>
      </c>
      <c r="AB67" s="5">
        <f t="shared" si="11"/>
        <v>-20</v>
      </c>
      <c r="AC67" s="13">
        <f t="shared" si="12"/>
        <v>80</v>
      </c>
      <c r="AD67" s="7">
        <f t="shared" si="13"/>
        <v>0</v>
      </c>
      <c r="AE67" s="13">
        <f t="shared" si="14"/>
        <v>0</v>
      </c>
      <c r="AF67" s="13">
        <f t="shared" si="15"/>
        <v>0</v>
      </c>
      <c r="AG67" s="13">
        <f t="shared" si="16"/>
        <v>0</v>
      </c>
      <c r="AH67" s="13">
        <f t="shared" si="17"/>
        <v>-20</v>
      </c>
      <c r="AI67" s="13">
        <f t="shared" si="18"/>
        <v>115</v>
      </c>
      <c r="AJ67" s="14">
        <f t="shared" si="19"/>
        <v>0</v>
      </c>
      <c r="AL67" s="12">
        <f t="shared" si="20"/>
        <v>318.5</v>
      </c>
      <c r="AM67" s="12">
        <f t="shared" si="21"/>
        <v>15</v>
      </c>
      <c r="AN67" s="12">
        <f t="shared" si="22"/>
        <v>-300</v>
      </c>
      <c r="AO67" s="12">
        <f t="shared" si="23"/>
        <v>5770</v>
      </c>
      <c r="AP67" s="12">
        <f>MAX(AO$4:AO67)</f>
        <v>7505</v>
      </c>
      <c r="AQ67" s="8">
        <f t="shared" si="24"/>
        <v>-0.23117921385742837</v>
      </c>
      <c r="AS67" s="12">
        <f t="shared" si="25"/>
        <v>289.25</v>
      </c>
      <c r="AT67" s="12">
        <f t="shared" si="26"/>
        <v>14</v>
      </c>
      <c r="AU67" s="12">
        <f t="shared" si="27"/>
        <v>-280</v>
      </c>
      <c r="AV67" s="12">
        <f t="shared" si="28"/>
        <v>5645</v>
      </c>
      <c r="AW67" s="12">
        <f>MAX(AV$4:AV67)</f>
        <v>6455</v>
      </c>
      <c r="AX67" s="8">
        <f t="shared" si="29"/>
        <v>-0.1254841208365608</v>
      </c>
      <c r="BH67" s="19"/>
      <c r="BI67" s="19"/>
      <c r="BJ67" s="12"/>
      <c r="BK67" s="12"/>
      <c r="BL67" s="12"/>
      <c r="BM67" s="8"/>
    </row>
    <row r="68" spans="1:65" x14ac:dyDescent="0.3">
      <c r="A68" s="1">
        <v>42663</v>
      </c>
      <c r="B68" s="1">
        <v>42663</v>
      </c>
      <c r="C68" s="1" t="s">
        <v>45</v>
      </c>
      <c r="D68" s="3">
        <v>1240</v>
      </c>
      <c r="E68" s="3">
        <v>100</v>
      </c>
      <c r="F68" s="3">
        <f t="shared" si="0"/>
        <v>1340</v>
      </c>
      <c r="G68" s="11">
        <f t="shared" si="1"/>
        <v>0</v>
      </c>
      <c r="H68" s="3" t="s">
        <v>17</v>
      </c>
      <c r="L68" s="2">
        <f t="shared" si="2"/>
        <v>1</v>
      </c>
      <c r="M68" s="2" t="s">
        <v>20</v>
      </c>
      <c r="N68" s="14">
        <v>7</v>
      </c>
      <c r="O68" s="2">
        <v>110170</v>
      </c>
      <c r="P68" s="2">
        <v>110386</v>
      </c>
      <c r="Q68" s="2">
        <v>108587</v>
      </c>
      <c r="R68" s="5">
        <f t="shared" si="3"/>
        <v>22.3</v>
      </c>
      <c r="S68" s="5">
        <f t="shared" si="4"/>
        <v>157.6</v>
      </c>
      <c r="U68" s="5">
        <f t="shared" si="5"/>
        <v>-22.3</v>
      </c>
      <c r="V68" s="5">
        <f t="shared" si="6"/>
        <v>157.6</v>
      </c>
      <c r="W68" s="7">
        <f t="shared" si="7"/>
        <v>1</v>
      </c>
      <c r="X68" s="7">
        <f t="shared" si="8"/>
        <v>1</v>
      </c>
      <c r="Y68" s="5">
        <f t="shared" si="9"/>
        <v>-20</v>
      </c>
      <c r="AA68" s="6">
        <f t="shared" si="10"/>
        <v>-20</v>
      </c>
      <c r="AB68" s="5">
        <f t="shared" si="11"/>
        <v>-20</v>
      </c>
      <c r="AC68" s="13">
        <f t="shared" si="12"/>
        <v>60</v>
      </c>
      <c r="AD68" s="7">
        <f t="shared" si="13"/>
        <v>0</v>
      </c>
      <c r="AE68" s="13">
        <f t="shared" si="14"/>
        <v>0</v>
      </c>
      <c r="AF68" s="13">
        <f t="shared" si="15"/>
        <v>0</v>
      </c>
      <c r="AG68" s="13">
        <f t="shared" si="16"/>
        <v>0</v>
      </c>
      <c r="AH68" s="13">
        <f t="shared" si="17"/>
        <v>-20</v>
      </c>
      <c r="AI68" s="13">
        <f t="shared" si="18"/>
        <v>95</v>
      </c>
      <c r="AJ68" s="14">
        <f t="shared" si="19"/>
        <v>0</v>
      </c>
      <c r="AL68" s="12">
        <f t="shared" si="20"/>
        <v>318.5</v>
      </c>
      <c r="AM68" s="12">
        <f t="shared" si="21"/>
        <v>15</v>
      </c>
      <c r="AN68" s="12">
        <f t="shared" si="22"/>
        <v>-300</v>
      </c>
      <c r="AO68" s="12">
        <f t="shared" si="23"/>
        <v>5470</v>
      </c>
      <c r="AP68" s="12">
        <f>MAX(AO$4:AO68)</f>
        <v>7505</v>
      </c>
      <c r="AQ68" s="8">
        <f t="shared" si="24"/>
        <v>-0.27115256495669554</v>
      </c>
      <c r="AS68" s="12">
        <f t="shared" si="25"/>
        <v>289.25</v>
      </c>
      <c r="AT68" s="12">
        <f t="shared" si="26"/>
        <v>14</v>
      </c>
      <c r="AU68" s="12">
        <f t="shared" si="27"/>
        <v>-280</v>
      </c>
      <c r="AV68" s="12">
        <f t="shared" si="28"/>
        <v>5365</v>
      </c>
      <c r="AW68" s="12">
        <f>MAX(AV$4:AV68)</f>
        <v>6455</v>
      </c>
      <c r="AX68" s="8">
        <f t="shared" si="29"/>
        <v>-0.16886134779240899</v>
      </c>
      <c r="BH68" s="19"/>
      <c r="BI68" s="19"/>
      <c r="BJ68" s="12"/>
      <c r="BK68" s="12"/>
      <c r="BL68" s="12"/>
      <c r="BM68" s="8"/>
    </row>
    <row r="69" spans="1:65" x14ac:dyDescent="0.3">
      <c r="A69" s="1">
        <v>42663</v>
      </c>
      <c r="B69" s="1">
        <v>42663</v>
      </c>
      <c r="C69" s="1" t="s">
        <v>44</v>
      </c>
      <c r="D69" s="3">
        <v>1730</v>
      </c>
      <c r="E69" s="3">
        <v>-200</v>
      </c>
      <c r="F69" s="3">
        <f t="shared" ref="F69:F132" si="30">D69+E69</f>
        <v>1530</v>
      </c>
      <c r="G69" s="11">
        <f t="shared" ref="G69:G132" si="31">B69-A69</f>
        <v>0</v>
      </c>
      <c r="H69" s="3" t="s">
        <v>37</v>
      </c>
      <c r="L69" s="2">
        <f t="shared" ref="L69:L132" si="32">IF(AND(F69&gt;=L$3,F69&lt;=L$4),0,1)</f>
        <v>1</v>
      </c>
      <c r="M69" s="2" t="s">
        <v>21</v>
      </c>
      <c r="N69" s="14">
        <v>8</v>
      </c>
      <c r="O69" s="2">
        <v>76290</v>
      </c>
      <c r="P69" s="2">
        <v>76175</v>
      </c>
      <c r="Q69" s="2">
        <v>76502</v>
      </c>
      <c r="R69" s="5">
        <f t="shared" ref="R69:R132" si="33">IF(M69="short",((P69-O69)+N69)/10,((O69-P69)+N69)/10)</f>
        <v>12.3</v>
      </c>
      <c r="S69" s="5">
        <f t="shared" ref="S69:S132" si="34">IF(M69="long",((Q69-O69)-N69)/10,((O69-Q69)-N69)/10)</f>
        <v>20.399999999999999</v>
      </c>
      <c r="U69" s="5">
        <f t="shared" ref="U69:U132" si="35">U$4-R69</f>
        <v>-12.3</v>
      </c>
      <c r="V69" s="5">
        <f t="shared" ref="V69:V132" si="36">S69+U$4</f>
        <v>20.399999999999999</v>
      </c>
      <c r="W69" s="7">
        <f t="shared" ref="W69:W132" si="37">IF(-U69&gt;N69/10,1, )</f>
        <v>1</v>
      </c>
      <c r="X69" s="7">
        <f t="shared" ref="X69:X132" si="38">IF(OR(I69="yes",K69="yes"),0,L69*W69)</f>
        <v>1</v>
      </c>
      <c r="Y69" s="5">
        <f t="shared" ref="Y69:Y132" si="39">IF(U69&lt;=-Y$3,-Y$3,0)</f>
        <v>0</v>
      </c>
      <c r="AA69" s="6">
        <f t="shared" ref="AA69:AA132" si="40">IF(AND(Y69=0,S69&gt;=AA$3-(N69/10)),0,-Y$3*W69)</f>
        <v>0</v>
      </c>
      <c r="AB69" s="5">
        <f t="shared" ref="AB69:AB132" si="41">IF(AND(Y69=0,V69&gt;AB$3),AB$3*W69,AA69*W69)</f>
        <v>15</v>
      </c>
      <c r="AC69" s="13">
        <f t="shared" ref="AC69:AC132" si="42">AC68+AB69</f>
        <v>75</v>
      </c>
      <c r="AD69" s="7">
        <f t="shared" ref="AD69:AD132" si="43">IF(AB69&gt;0,1, )</f>
        <v>1</v>
      </c>
      <c r="AE69" s="13">
        <f t="shared" ref="AE69:AE132" si="44">IF(I69="yes",AB69,)</f>
        <v>0</v>
      </c>
      <c r="AF69" s="13">
        <f t="shared" ref="AF69:AF132" si="45">IF(K69="yes",AB69, )</f>
        <v>0</v>
      </c>
      <c r="AG69" s="13">
        <f t="shared" ref="AG69:AG132" si="46">IF(L69=1, ,AB69)</f>
        <v>0</v>
      </c>
      <c r="AH69" s="13">
        <f t="shared" ref="AH69:AH132" si="47">X69*AB69</f>
        <v>15</v>
      </c>
      <c r="AI69" s="13">
        <f t="shared" ref="AI69:AI132" si="48">AI68+AH69</f>
        <v>110</v>
      </c>
      <c r="AJ69" s="14">
        <f t="shared" ref="AJ69:AJ132" si="49">IF(AH69&gt;0,1, )</f>
        <v>1</v>
      </c>
      <c r="AL69" s="12">
        <f t="shared" ref="AL69:AL132" si="50">IF(B69=B68,AL68,AO68*AL$3)</f>
        <v>318.5</v>
      </c>
      <c r="AM69" s="12">
        <f t="shared" ref="AM69:AM132" si="51">INT(AL69/AM$3)</f>
        <v>15</v>
      </c>
      <c r="AN69" s="12">
        <f t="shared" ref="AN69:AN132" si="52">AB69*AM69</f>
        <v>225</v>
      </c>
      <c r="AO69" s="12">
        <f t="shared" ref="AO69:AO132" si="53">AO68+AN69</f>
        <v>5695</v>
      </c>
      <c r="AP69" s="12">
        <f>MAX(AO$4:AO69)</f>
        <v>7505</v>
      </c>
      <c r="AQ69" s="8">
        <f t="shared" ref="AQ69:AQ132" si="54">(AO69-AP69)/AP69</f>
        <v>-0.24117255163224516</v>
      </c>
      <c r="AS69" s="12">
        <f t="shared" ref="AS69:AS132" si="55">IF(I69=I68,AS68,AV68*AS$3)</f>
        <v>289.25</v>
      </c>
      <c r="AT69" s="12">
        <f t="shared" ref="AT69:AT132" si="56">INT(AS69/AT$3)</f>
        <v>14</v>
      </c>
      <c r="AU69" s="12">
        <f t="shared" ref="AU69:AU132" si="57">AH69*AT69</f>
        <v>210</v>
      </c>
      <c r="AV69" s="12">
        <f t="shared" ref="AV69:AV132" si="58">AV68+AU69</f>
        <v>5575</v>
      </c>
      <c r="AW69" s="12">
        <f>MAX(AV$4:AV69)</f>
        <v>6455</v>
      </c>
      <c r="AX69" s="8">
        <f t="shared" ref="AX69:AX132" si="59">(AV69-AW69)/AW69</f>
        <v>-0.13632842757552285</v>
      </c>
      <c r="BH69" s="19"/>
      <c r="BI69" s="19"/>
      <c r="BJ69" s="12"/>
      <c r="BK69" s="12"/>
      <c r="BL69" s="12"/>
      <c r="BM69" s="8"/>
    </row>
    <row r="70" spans="1:65" x14ac:dyDescent="0.3">
      <c r="A70" s="1">
        <v>42663</v>
      </c>
      <c r="B70" s="1">
        <v>42663</v>
      </c>
      <c r="C70" s="1" t="s">
        <v>44</v>
      </c>
      <c r="D70" s="3">
        <v>1800</v>
      </c>
      <c r="E70" s="3">
        <v>-200</v>
      </c>
      <c r="F70" s="3">
        <f t="shared" si="30"/>
        <v>1600</v>
      </c>
      <c r="G70" s="11">
        <f t="shared" si="31"/>
        <v>0</v>
      </c>
      <c r="H70" s="3" t="s">
        <v>38</v>
      </c>
      <c r="L70" s="2">
        <f t="shared" si="32"/>
        <v>1</v>
      </c>
      <c r="M70" s="2" t="s">
        <v>20</v>
      </c>
      <c r="N70" s="14">
        <v>7</v>
      </c>
      <c r="O70" s="2">
        <v>104080</v>
      </c>
      <c r="P70" s="2">
        <v>104097</v>
      </c>
      <c r="Q70" s="2">
        <v>103872</v>
      </c>
      <c r="R70" s="5">
        <f t="shared" si="33"/>
        <v>2.4</v>
      </c>
      <c r="S70" s="5">
        <f t="shared" si="34"/>
        <v>20.100000000000001</v>
      </c>
      <c r="U70" s="5">
        <f t="shared" si="35"/>
        <v>-2.4</v>
      </c>
      <c r="V70" s="5">
        <f t="shared" si="36"/>
        <v>20.100000000000001</v>
      </c>
      <c r="W70" s="7">
        <f t="shared" si="37"/>
        <v>1</v>
      </c>
      <c r="X70" s="7">
        <f t="shared" si="38"/>
        <v>1</v>
      </c>
      <c r="Y70" s="5">
        <f t="shared" si="39"/>
        <v>0</v>
      </c>
      <c r="AA70" s="6">
        <f t="shared" si="40"/>
        <v>0</v>
      </c>
      <c r="AB70" s="5">
        <f t="shared" si="41"/>
        <v>15</v>
      </c>
      <c r="AC70" s="13">
        <f t="shared" si="42"/>
        <v>90</v>
      </c>
      <c r="AD70" s="7">
        <f t="shared" si="43"/>
        <v>1</v>
      </c>
      <c r="AE70" s="13">
        <f t="shared" si="44"/>
        <v>0</v>
      </c>
      <c r="AF70" s="13">
        <f t="shared" si="45"/>
        <v>0</v>
      </c>
      <c r="AG70" s="13">
        <f t="shared" si="46"/>
        <v>0</v>
      </c>
      <c r="AH70" s="13">
        <f t="shared" si="47"/>
        <v>15</v>
      </c>
      <c r="AI70" s="13">
        <f t="shared" si="48"/>
        <v>125</v>
      </c>
      <c r="AJ70" s="14">
        <f t="shared" si="49"/>
        <v>1</v>
      </c>
      <c r="AL70" s="12">
        <f t="shared" si="50"/>
        <v>318.5</v>
      </c>
      <c r="AM70" s="12">
        <f t="shared" si="51"/>
        <v>15</v>
      </c>
      <c r="AN70" s="12">
        <f t="shared" si="52"/>
        <v>225</v>
      </c>
      <c r="AO70" s="12">
        <f t="shared" si="53"/>
        <v>5920</v>
      </c>
      <c r="AP70" s="12">
        <f>MAX(AO$4:AO70)</f>
        <v>7505</v>
      </c>
      <c r="AQ70" s="8">
        <f t="shared" si="54"/>
        <v>-0.2111925383077948</v>
      </c>
      <c r="AS70" s="12">
        <f t="shared" si="55"/>
        <v>289.25</v>
      </c>
      <c r="AT70" s="12">
        <f t="shared" si="56"/>
        <v>14</v>
      </c>
      <c r="AU70" s="12">
        <f t="shared" si="57"/>
        <v>210</v>
      </c>
      <c r="AV70" s="12">
        <f t="shared" si="58"/>
        <v>5785</v>
      </c>
      <c r="AW70" s="12">
        <f>MAX(AV$4:AV70)</f>
        <v>6455</v>
      </c>
      <c r="AX70" s="8">
        <f t="shared" si="59"/>
        <v>-0.10379550735863671</v>
      </c>
      <c r="BH70" s="19"/>
      <c r="BI70" s="19"/>
      <c r="BJ70" s="12"/>
      <c r="BK70" s="12"/>
      <c r="BL70" s="12"/>
      <c r="BM70" s="8"/>
    </row>
    <row r="71" spans="1:65" x14ac:dyDescent="0.3">
      <c r="A71" s="1">
        <v>42663</v>
      </c>
      <c r="B71" s="1">
        <v>42664</v>
      </c>
      <c r="C71" s="1" t="s">
        <v>44</v>
      </c>
      <c r="D71" s="3">
        <v>605</v>
      </c>
      <c r="E71" s="3">
        <v>-200</v>
      </c>
      <c r="F71" s="3">
        <f t="shared" si="30"/>
        <v>405</v>
      </c>
      <c r="G71" s="11">
        <f t="shared" si="31"/>
        <v>1</v>
      </c>
      <c r="H71" s="3" t="s">
        <v>43</v>
      </c>
      <c r="L71" s="2">
        <f t="shared" si="32"/>
        <v>1</v>
      </c>
      <c r="M71" s="2" t="s">
        <v>20</v>
      </c>
      <c r="N71" s="14">
        <v>10</v>
      </c>
      <c r="O71" s="2">
        <v>132500</v>
      </c>
      <c r="P71" s="2">
        <v>132492</v>
      </c>
      <c r="Q71" s="2">
        <v>132248</v>
      </c>
      <c r="R71" s="5">
        <f t="shared" si="33"/>
        <v>0.2</v>
      </c>
      <c r="S71" s="5">
        <f t="shared" si="34"/>
        <v>24.2</v>
      </c>
      <c r="U71" s="5">
        <f t="shared" si="35"/>
        <v>-0.2</v>
      </c>
      <c r="V71" s="5">
        <f t="shared" si="36"/>
        <v>24.2</v>
      </c>
      <c r="W71" s="7">
        <f t="shared" si="37"/>
        <v>0</v>
      </c>
      <c r="X71" s="7">
        <f t="shared" si="38"/>
        <v>0</v>
      </c>
      <c r="Y71" s="5">
        <f t="shared" si="39"/>
        <v>0</v>
      </c>
      <c r="AA71" s="6">
        <f t="shared" si="40"/>
        <v>0</v>
      </c>
      <c r="AB71" s="5">
        <f t="shared" si="41"/>
        <v>0</v>
      </c>
      <c r="AC71" s="13">
        <f t="shared" si="42"/>
        <v>90</v>
      </c>
      <c r="AD71" s="7">
        <f t="shared" si="43"/>
        <v>0</v>
      </c>
      <c r="AE71" s="13">
        <f t="shared" si="44"/>
        <v>0</v>
      </c>
      <c r="AF71" s="13">
        <f t="shared" si="45"/>
        <v>0</v>
      </c>
      <c r="AG71" s="13">
        <f t="shared" si="46"/>
        <v>0</v>
      </c>
      <c r="AH71" s="13">
        <f t="shared" si="47"/>
        <v>0</v>
      </c>
      <c r="AI71" s="13">
        <f t="shared" si="48"/>
        <v>125</v>
      </c>
      <c r="AJ71" s="14">
        <f t="shared" si="49"/>
        <v>0</v>
      </c>
      <c r="AL71" s="12">
        <f t="shared" si="50"/>
        <v>296</v>
      </c>
      <c r="AM71" s="12">
        <f t="shared" si="51"/>
        <v>14</v>
      </c>
      <c r="AN71" s="12">
        <f t="shared" si="52"/>
        <v>0</v>
      </c>
      <c r="AO71" s="12">
        <f t="shared" si="53"/>
        <v>5920</v>
      </c>
      <c r="AP71" s="12">
        <f>MAX(AO$4:AO71)</f>
        <v>7505</v>
      </c>
      <c r="AQ71" s="8">
        <f t="shared" si="54"/>
        <v>-0.2111925383077948</v>
      </c>
      <c r="AS71" s="12">
        <f t="shared" si="55"/>
        <v>289.25</v>
      </c>
      <c r="AT71" s="12">
        <f t="shared" si="56"/>
        <v>14</v>
      </c>
      <c r="AU71" s="12">
        <f t="shared" si="57"/>
        <v>0</v>
      </c>
      <c r="AV71" s="12">
        <f t="shared" si="58"/>
        <v>5785</v>
      </c>
      <c r="AW71" s="12">
        <f>MAX(AV$4:AV71)</f>
        <v>6455</v>
      </c>
      <c r="AX71" s="8">
        <f t="shared" si="59"/>
        <v>-0.10379550735863671</v>
      </c>
      <c r="BH71" s="19"/>
      <c r="BI71" s="19"/>
      <c r="BJ71" s="12"/>
      <c r="BK71" s="12"/>
      <c r="BL71" s="12"/>
      <c r="BM71" s="8"/>
    </row>
    <row r="72" spans="1:65" x14ac:dyDescent="0.3">
      <c r="A72" s="1">
        <v>42664</v>
      </c>
      <c r="B72" s="1">
        <v>42664</v>
      </c>
      <c r="C72" s="1" t="s">
        <v>44</v>
      </c>
      <c r="D72" s="3">
        <v>1530</v>
      </c>
      <c r="E72" s="3">
        <v>-200</v>
      </c>
      <c r="F72" s="3">
        <f t="shared" si="30"/>
        <v>1330</v>
      </c>
      <c r="G72" s="11">
        <f t="shared" si="31"/>
        <v>0</v>
      </c>
      <c r="H72" s="3" t="s">
        <v>43</v>
      </c>
      <c r="K72" s="2" t="s">
        <v>11</v>
      </c>
      <c r="L72" s="2">
        <f t="shared" si="32"/>
        <v>1</v>
      </c>
      <c r="M72" s="2" t="s">
        <v>20</v>
      </c>
      <c r="N72" s="14">
        <v>10</v>
      </c>
      <c r="O72" s="2">
        <v>132900</v>
      </c>
      <c r="P72" s="2">
        <v>132910</v>
      </c>
      <c r="Q72" s="2">
        <v>132890</v>
      </c>
      <c r="R72" s="6">
        <f t="shared" si="33"/>
        <v>2</v>
      </c>
      <c r="S72" s="6">
        <f t="shared" si="34"/>
        <v>0</v>
      </c>
      <c r="U72" s="6">
        <f t="shared" si="35"/>
        <v>-2</v>
      </c>
      <c r="V72" s="6">
        <f t="shared" si="36"/>
        <v>0</v>
      </c>
      <c r="W72" s="7">
        <f t="shared" si="37"/>
        <v>1</v>
      </c>
      <c r="X72" s="7">
        <f t="shared" si="38"/>
        <v>0</v>
      </c>
      <c r="Y72" s="6">
        <f t="shared" si="39"/>
        <v>0</v>
      </c>
      <c r="Z72" s="6"/>
      <c r="AA72" s="6">
        <f t="shared" si="40"/>
        <v>-20</v>
      </c>
      <c r="AB72" s="6">
        <f t="shared" si="41"/>
        <v>-20</v>
      </c>
      <c r="AC72" s="13">
        <f t="shared" si="42"/>
        <v>70</v>
      </c>
      <c r="AD72" s="7">
        <f t="shared" si="43"/>
        <v>0</v>
      </c>
      <c r="AE72" s="13">
        <f t="shared" si="44"/>
        <v>0</v>
      </c>
      <c r="AF72" s="13">
        <f t="shared" si="45"/>
        <v>-20</v>
      </c>
      <c r="AG72" s="13">
        <f t="shared" si="46"/>
        <v>0</v>
      </c>
      <c r="AH72" s="13">
        <f t="shared" si="47"/>
        <v>0</v>
      </c>
      <c r="AI72" s="13">
        <f t="shared" si="48"/>
        <v>125</v>
      </c>
      <c r="AJ72" s="14">
        <f t="shared" si="49"/>
        <v>0</v>
      </c>
      <c r="AL72" s="12">
        <f t="shared" si="50"/>
        <v>296</v>
      </c>
      <c r="AM72" s="12">
        <f t="shared" si="51"/>
        <v>14</v>
      </c>
      <c r="AN72" s="12">
        <f t="shared" si="52"/>
        <v>-280</v>
      </c>
      <c r="AO72" s="12">
        <f t="shared" si="53"/>
        <v>5640</v>
      </c>
      <c r="AP72" s="12">
        <f>MAX(AO$4:AO72)</f>
        <v>7505</v>
      </c>
      <c r="AQ72" s="8">
        <f t="shared" si="54"/>
        <v>-0.24850099933377748</v>
      </c>
      <c r="AS72" s="12">
        <f t="shared" si="55"/>
        <v>289.25</v>
      </c>
      <c r="AT72" s="12">
        <f t="shared" si="56"/>
        <v>14</v>
      </c>
      <c r="AU72" s="12">
        <f t="shared" si="57"/>
        <v>0</v>
      </c>
      <c r="AV72" s="12">
        <f t="shared" si="58"/>
        <v>5785</v>
      </c>
      <c r="AW72" s="12">
        <f>MAX(AV$4:AV72)</f>
        <v>6455</v>
      </c>
      <c r="AX72" s="8">
        <f t="shared" si="59"/>
        <v>-0.10379550735863671</v>
      </c>
      <c r="BH72" s="19"/>
      <c r="BI72" s="19"/>
      <c r="BJ72" s="12"/>
      <c r="BK72" s="12"/>
      <c r="BL72" s="12"/>
      <c r="BM72" s="8"/>
    </row>
    <row r="73" spans="1:65" x14ac:dyDescent="0.3">
      <c r="A73" s="1">
        <v>42664</v>
      </c>
      <c r="B73" s="1">
        <v>42667</v>
      </c>
      <c r="C73" s="1" t="s">
        <v>45</v>
      </c>
      <c r="D73" s="3">
        <v>1105</v>
      </c>
      <c r="E73" s="3">
        <v>100</v>
      </c>
      <c r="F73" s="3">
        <f t="shared" si="30"/>
        <v>1205</v>
      </c>
      <c r="G73" s="11">
        <f t="shared" si="31"/>
        <v>3</v>
      </c>
      <c r="H73" s="3" t="s">
        <v>17</v>
      </c>
      <c r="L73" s="2">
        <f t="shared" si="32"/>
        <v>1</v>
      </c>
      <c r="M73" s="2" t="s">
        <v>20</v>
      </c>
      <c r="N73" s="14">
        <v>7</v>
      </c>
      <c r="O73" s="2">
        <v>108950</v>
      </c>
      <c r="P73" s="2">
        <v>108991</v>
      </c>
      <c r="Q73" s="2">
        <v>108505</v>
      </c>
      <c r="R73" s="6">
        <f t="shared" si="33"/>
        <v>4.8</v>
      </c>
      <c r="S73" s="6">
        <f t="shared" si="34"/>
        <v>43.8</v>
      </c>
      <c r="U73" s="6">
        <f t="shared" si="35"/>
        <v>-4.8</v>
      </c>
      <c r="V73" s="6">
        <f t="shared" si="36"/>
        <v>43.8</v>
      </c>
      <c r="W73" s="7">
        <f t="shared" si="37"/>
        <v>1</v>
      </c>
      <c r="X73" s="7">
        <f t="shared" si="38"/>
        <v>1</v>
      </c>
      <c r="Y73" s="6">
        <f t="shared" si="39"/>
        <v>0</v>
      </c>
      <c r="Z73" s="6"/>
      <c r="AA73" s="6">
        <f t="shared" si="40"/>
        <v>0</v>
      </c>
      <c r="AB73" s="6">
        <f t="shared" si="41"/>
        <v>15</v>
      </c>
      <c r="AC73" s="13">
        <f t="shared" si="42"/>
        <v>85</v>
      </c>
      <c r="AD73" s="7">
        <f t="shared" si="43"/>
        <v>1</v>
      </c>
      <c r="AE73" s="13">
        <f t="shared" si="44"/>
        <v>0</v>
      </c>
      <c r="AF73" s="13">
        <f t="shared" si="45"/>
        <v>0</v>
      </c>
      <c r="AG73" s="13">
        <f t="shared" si="46"/>
        <v>0</v>
      </c>
      <c r="AH73" s="13">
        <f t="shared" si="47"/>
        <v>15</v>
      </c>
      <c r="AI73" s="13">
        <f t="shared" si="48"/>
        <v>140</v>
      </c>
      <c r="AJ73" s="14">
        <f t="shared" si="49"/>
        <v>1</v>
      </c>
      <c r="AL73" s="12">
        <f t="shared" si="50"/>
        <v>282</v>
      </c>
      <c r="AM73" s="12">
        <f t="shared" si="51"/>
        <v>14</v>
      </c>
      <c r="AN73" s="12">
        <f t="shared" si="52"/>
        <v>210</v>
      </c>
      <c r="AO73" s="12">
        <f t="shared" si="53"/>
        <v>5850</v>
      </c>
      <c r="AP73" s="12">
        <f>MAX(AO$4:AO73)</f>
        <v>7505</v>
      </c>
      <c r="AQ73" s="8">
        <f t="shared" si="54"/>
        <v>-0.22051965356429049</v>
      </c>
      <c r="AS73" s="12">
        <f t="shared" si="55"/>
        <v>289.25</v>
      </c>
      <c r="AT73" s="12">
        <f t="shared" si="56"/>
        <v>14</v>
      </c>
      <c r="AU73" s="12">
        <f t="shared" si="57"/>
        <v>210</v>
      </c>
      <c r="AV73" s="12">
        <f t="shared" si="58"/>
        <v>5995</v>
      </c>
      <c r="AW73" s="12">
        <f>MAX(AV$4:AV73)</f>
        <v>6455</v>
      </c>
      <c r="AX73" s="8">
        <f t="shared" si="59"/>
        <v>-7.1262587141750586E-2</v>
      </c>
      <c r="BH73" s="19"/>
      <c r="BI73" s="19"/>
      <c r="BJ73" s="12"/>
      <c r="BK73" s="12"/>
      <c r="BL73" s="12"/>
      <c r="BM73" s="8"/>
    </row>
    <row r="74" spans="1:65" x14ac:dyDescent="0.3">
      <c r="A74" s="1">
        <v>42667</v>
      </c>
      <c r="B74" s="1">
        <v>42667</v>
      </c>
      <c r="C74" s="1" t="s">
        <v>44</v>
      </c>
      <c r="D74" s="3">
        <v>1545</v>
      </c>
      <c r="E74" s="3">
        <v>-200</v>
      </c>
      <c r="F74" s="3">
        <f t="shared" si="30"/>
        <v>1345</v>
      </c>
      <c r="G74" s="11">
        <f t="shared" si="31"/>
        <v>0</v>
      </c>
      <c r="H74" s="3" t="s">
        <v>38</v>
      </c>
      <c r="I74" s="2" t="s">
        <v>11</v>
      </c>
      <c r="J74" s="2">
        <v>13</v>
      </c>
      <c r="K74" s="2" t="s">
        <v>11</v>
      </c>
      <c r="L74" s="2">
        <f t="shared" si="32"/>
        <v>1</v>
      </c>
      <c r="M74" s="2" t="s">
        <v>20</v>
      </c>
      <c r="N74" s="14">
        <v>7</v>
      </c>
      <c r="O74" s="2">
        <v>104080</v>
      </c>
      <c r="P74" s="2">
        <v>104111</v>
      </c>
      <c r="Q74" s="2">
        <v>104064</v>
      </c>
      <c r="R74" s="6">
        <f t="shared" si="33"/>
        <v>3.8</v>
      </c>
      <c r="S74" s="6">
        <f t="shared" si="34"/>
        <v>0.9</v>
      </c>
      <c r="U74" s="6">
        <f t="shared" si="35"/>
        <v>-3.8</v>
      </c>
      <c r="V74" s="6">
        <f t="shared" si="36"/>
        <v>0.9</v>
      </c>
      <c r="W74" s="7">
        <f t="shared" si="37"/>
        <v>1</v>
      </c>
      <c r="X74" s="7">
        <f t="shared" si="38"/>
        <v>0</v>
      </c>
      <c r="Y74" s="6">
        <f t="shared" si="39"/>
        <v>0</v>
      </c>
      <c r="Z74" s="6"/>
      <c r="AA74" s="6">
        <f t="shared" si="40"/>
        <v>-20</v>
      </c>
      <c r="AB74" s="6">
        <f t="shared" si="41"/>
        <v>-20</v>
      </c>
      <c r="AC74" s="13">
        <f t="shared" si="42"/>
        <v>65</v>
      </c>
      <c r="AD74" s="7">
        <f t="shared" si="43"/>
        <v>0</v>
      </c>
      <c r="AE74" s="13">
        <f t="shared" si="44"/>
        <v>-20</v>
      </c>
      <c r="AF74" s="13">
        <f t="shared" si="45"/>
        <v>-20</v>
      </c>
      <c r="AG74" s="13">
        <f t="shared" si="46"/>
        <v>0</v>
      </c>
      <c r="AH74" s="13">
        <f t="shared" si="47"/>
        <v>0</v>
      </c>
      <c r="AI74" s="13">
        <f t="shared" si="48"/>
        <v>140</v>
      </c>
      <c r="AJ74" s="14">
        <f t="shared" si="49"/>
        <v>0</v>
      </c>
      <c r="AL74" s="12">
        <f t="shared" si="50"/>
        <v>282</v>
      </c>
      <c r="AM74" s="12">
        <f t="shared" si="51"/>
        <v>14</v>
      </c>
      <c r="AN74" s="12">
        <f t="shared" si="52"/>
        <v>-280</v>
      </c>
      <c r="AO74" s="12">
        <f t="shared" si="53"/>
        <v>5570</v>
      </c>
      <c r="AP74" s="12">
        <f>MAX(AO$4:AO74)</f>
        <v>7505</v>
      </c>
      <c r="AQ74" s="8">
        <f t="shared" si="54"/>
        <v>-0.25782811459027316</v>
      </c>
      <c r="AS74" s="12">
        <f t="shared" si="55"/>
        <v>299.75</v>
      </c>
      <c r="AT74" s="12">
        <f t="shared" si="56"/>
        <v>14</v>
      </c>
      <c r="AU74" s="12">
        <f t="shared" si="57"/>
        <v>0</v>
      </c>
      <c r="AV74" s="12">
        <f t="shared" si="58"/>
        <v>5995</v>
      </c>
      <c r="AW74" s="12">
        <f>MAX(AV$4:AV74)</f>
        <v>6455</v>
      </c>
      <c r="AX74" s="8">
        <f t="shared" si="59"/>
        <v>-7.1262587141750586E-2</v>
      </c>
      <c r="BH74" s="19"/>
      <c r="BI74" s="19"/>
      <c r="BJ74" s="12"/>
      <c r="BK74" s="12"/>
      <c r="BL74" s="12"/>
      <c r="BM74" s="8"/>
    </row>
    <row r="75" spans="1:65" x14ac:dyDescent="0.3">
      <c r="A75" s="1">
        <v>42668</v>
      </c>
      <c r="B75" s="1">
        <v>42668</v>
      </c>
      <c r="C75" s="1" t="s">
        <v>44</v>
      </c>
      <c r="D75" s="3">
        <v>1750</v>
      </c>
      <c r="E75" s="3">
        <v>-200</v>
      </c>
      <c r="F75" s="3">
        <f t="shared" si="30"/>
        <v>1550</v>
      </c>
      <c r="G75" s="11">
        <f t="shared" si="31"/>
        <v>0</v>
      </c>
      <c r="H75" s="3" t="s">
        <v>38</v>
      </c>
      <c r="L75" s="2">
        <f t="shared" si="32"/>
        <v>1</v>
      </c>
      <c r="M75" s="2" t="s">
        <v>21</v>
      </c>
      <c r="N75" s="14">
        <v>7</v>
      </c>
      <c r="O75" s="2">
        <v>104230</v>
      </c>
      <c r="P75" s="2">
        <v>104018</v>
      </c>
      <c r="Q75" s="2">
        <v>104611</v>
      </c>
      <c r="R75" s="6">
        <f t="shared" si="33"/>
        <v>21.9</v>
      </c>
      <c r="S75" s="6">
        <f t="shared" si="34"/>
        <v>37.4</v>
      </c>
      <c r="U75" s="6">
        <f t="shared" si="35"/>
        <v>-21.9</v>
      </c>
      <c r="V75" s="6">
        <f t="shared" si="36"/>
        <v>37.4</v>
      </c>
      <c r="W75" s="7">
        <f t="shared" si="37"/>
        <v>1</v>
      </c>
      <c r="X75" s="7">
        <f t="shared" si="38"/>
        <v>1</v>
      </c>
      <c r="Y75" s="6">
        <f t="shared" si="39"/>
        <v>-20</v>
      </c>
      <c r="Z75" s="6"/>
      <c r="AA75" s="6">
        <f t="shared" si="40"/>
        <v>-20</v>
      </c>
      <c r="AB75" s="6">
        <f t="shared" si="41"/>
        <v>-20</v>
      </c>
      <c r="AC75" s="13">
        <f t="shared" si="42"/>
        <v>45</v>
      </c>
      <c r="AD75" s="7">
        <f t="shared" si="43"/>
        <v>0</v>
      </c>
      <c r="AE75" s="13">
        <f t="shared" si="44"/>
        <v>0</v>
      </c>
      <c r="AF75" s="13">
        <f t="shared" si="45"/>
        <v>0</v>
      </c>
      <c r="AG75" s="13">
        <f t="shared" si="46"/>
        <v>0</v>
      </c>
      <c r="AH75" s="13">
        <f t="shared" si="47"/>
        <v>-20</v>
      </c>
      <c r="AI75" s="13">
        <f t="shared" si="48"/>
        <v>120</v>
      </c>
      <c r="AJ75" s="14">
        <f t="shared" si="49"/>
        <v>0</v>
      </c>
      <c r="AL75" s="12">
        <f t="shared" si="50"/>
        <v>278.5</v>
      </c>
      <c r="AM75" s="12">
        <f t="shared" si="51"/>
        <v>13</v>
      </c>
      <c r="AN75" s="12">
        <f t="shared" si="52"/>
        <v>-260</v>
      </c>
      <c r="AO75" s="12">
        <f t="shared" si="53"/>
        <v>5310</v>
      </c>
      <c r="AP75" s="12">
        <f>MAX(AO$4:AO75)</f>
        <v>7505</v>
      </c>
      <c r="AQ75" s="8">
        <f t="shared" si="54"/>
        <v>-0.29247168554297137</v>
      </c>
      <c r="AS75" s="12">
        <f t="shared" si="55"/>
        <v>299.75</v>
      </c>
      <c r="AT75" s="12">
        <f t="shared" si="56"/>
        <v>14</v>
      </c>
      <c r="AU75" s="12">
        <f t="shared" si="57"/>
        <v>-280</v>
      </c>
      <c r="AV75" s="12">
        <f t="shared" si="58"/>
        <v>5715</v>
      </c>
      <c r="AW75" s="12">
        <f>MAX(AV$4:AV75)</f>
        <v>6455</v>
      </c>
      <c r="AX75" s="8">
        <f t="shared" si="59"/>
        <v>-0.11463981409759876</v>
      </c>
      <c r="BH75" s="19"/>
      <c r="BI75" s="19"/>
      <c r="BJ75" s="12"/>
      <c r="BK75" s="12"/>
      <c r="BL75" s="12"/>
      <c r="BM75" s="8"/>
    </row>
    <row r="76" spans="1:65" x14ac:dyDescent="0.3">
      <c r="A76" s="1">
        <v>42668</v>
      </c>
      <c r="B76" s="1">
        <v>42669</v>
      </c>
      <c r="C76" s="1" t="s">
        <v>44</v>
      </c>
      <c r="D76" s="3">
        <v>330</v>
      </c>
      <c r="E76" s="3">
        <v>-200</v>
      </c>
      <c r="F76" s="3">
        <f t="shared" si="30"/>
        <v>130</v>
      </c>
      <c r="G76" s="11">
        <f t="shared" si="31"/>
        <v>1</v>
      </c>
      <c r="H76" s="3" t="s">
        <v>37</v>
      </c>
      <c r="K76" s="2" t="s">
        <v>11</v>
      </c>
      <c r="L76" s="2">
        <f t="shared" si="32"/>
        <v>1</v>
      </c>
      <c r="M76" s="2" t="s">
        <v>20</v>
      </c>
      <c r="N76" s="14">
        <v>8</v>
      </c>
      <c r="O76" s="2">
        <v>76630</v>
      </c>
      <c r="P76" s="2">
        <v>76640</v>
      </c>
      <c r="Q76" s="2">
        <v>76620</v>
      </c>
      <c r="R76" s="6">
        <f t="shared" si="33"/>
        <v>1.8</v>
      </c>
      <c r="S76" s="6">
        <f t="shared" si="34"/>
        <v>0.2</v>
      </c>
      <c r="U76" s="6">
        <f t="shared" si="35"/>
        <v>-1.8</v>
      </c>
      <c r="V76" s="6">
        <f t="shared" si="36"/>
        <v>0.2</v>
      </c>
      <c r="W76" s="7">
        <f t="shared" si="37"/>
        <v>1</v>
      </c>
      <c r="X76" s="7">
        <f t="shared" si="38"/>
        <v>0</v>
      </c>
      <c r="Y76" s="6">
        <f t="shared" si="39"/>
        <v>0</v>
      </c>
      <c r="Z76" s="6"/>
      <c r="AA76" s="6">
        <f t="shared" si="40"/>
        <v>-20</v>
      </c>
      <c r="AB76" s="6">
        <f t="shared" si="41"/>
        <v>-20</v>
      </c>
      <c r="AC76" s="13">
        <f t="shared" si="42"/>
        <v>25</v>
      </c>
      <c r="AD76" s="7">
        <f t="shared" si="43"/>
        <v>0</v>
      </c>
      <c r="AE76" s="13">
        <f t="shared" si="44"/>
        <v>0</v>
      </c>
      <c r="AF76" s="13">
        <f t="shared" si="45"/>
        <v>-20</v>
      </c>
      <c r="AG76" s="13">
        <f t="shared" si="46"/>
        <v>0</v>
      </c>
      <c r="AH76" s="13">
        <f t="shared" si="47"/>
        <v>0</v>
      </c>
      <c r="AI76" s="13">
        <f t="shared" si="48"/>
        <v>120</v>
      </c>
      <c r="AJ76" s="14">
        <f t="shared" si="49"/>
        <v>0</v>
      </c>
      <c r="AL76" s="12">
        <f t="shared" si="50"/>
        <v>265.5</v>
      </c>
      <c r="AM76" s="12">
        <f t="shared" si="51"/>
        <v>13</v>
      </c>
      <c r="AN76" s="12">
        <f t="shared" si="52"/>
        <v>-260</v>
      </c>
      <c r="AO76" s="12">
        <f t="shared" si="53"/>
        <v>5050</v>
      </c>
      <c r="AP76" s="12">
        <f>MAX(AO$4:AO76)</f>
        <v>7505</v>
      </c>
      <c r="AQ76" s="8">
        <f t="shared" si="54"/>
        <v>-0.32711525649566953</v>
      </c>
      <c r="AS76" s="12">
        <f t="shared" si="55"/>
        <v>299.75</v>
      </c>
      <c r="AT76" s="12">
        <f t="shared" si="56"/>
        <v>14</v>
      </c>
      <c r="AU76" s="12">
        <f t="shared" si="57"/>
        <v>0</v>
      </c>
      <c r="AV76" s="12">
        <f t="shared" si="58"/>
        <v>5715</v>
      </c>
      <c r="AW76" s="12">
        <f>MAX(AV$4:AV76)</f>
        <v>6455</v>
      </c>
      <c r="AX76" s="8">
        <f t="shared" si="59"/>
        <v>-0.11463981409759876</v>
      </c>
      <c r="BH76" s="19"/>
      <c r="BI76" s="19"/>
      <c r="BJ76" s="12"/>
      <c r="BK76" s="12"/>
      <c r="BL76" s="12"/>
      <c r="BM76" s="8"/>
    </row>
    <row r="77" spans="1:65" x14ac:dyDescent="0.3">
      <c r="A77" s="1">
        <v>42669</v>
      </c>
      <c r="B77" s="1">
        <v>42669</v>
      </c>
      <c r="C77" s="1" t="s">
        <v>45</v>
      </c>
      <c r="D77" s="3">
        <v>915</v>
      </c>
      <c r="E77" s="3">
        <v>100</v>
      </c>
      <c r="F77" s="3">
        <f t="shared" si="30"/>
        <v>1015</v>
      </c>
      <c r="G77" s="11">
        <f t="shared" si="31"/>
        <v>0</v>
      </c>
      <c r="H77" s="3" t="s">
        <v>17</v>
      </c>
      <c r="L77" s="2">
        <f t="shared" si="32"/>
        <v>1</v>
      </c>
      <c r="M77" s="2" t="s">
        <v>20</v>
      </c>
      <c r="N77" s="14">
        <v>7</v>
      </c>
      <c r="O77" s="2">
        <v>109270</v>
      </c>
      <c r="P77" s="2">
        <v>109459</v>
      </c>
      <c r="Q77" s="2">
        <v>108915</v>
      </c>
      <c r="R77" s="6">
        <f t="shared" si="33"/>
        <v>19.600000000000001</v>
      </c>
      <c r="S77" s="6">
        <f t="shared" si="34"/>
        <v>34.799999999999997</v>
      </c>
      <c r="U77" s="6">
        <f t="shared" si="35"/>
        <v>-19.600000000000001</v>
      </c>
      <c r="V77" s="6">
        <f t="shared" si="36"/>
        <v>34.799999999999997</v>
      </c>
      <c r="W77" s="7">
        <f t="shared" si="37"/>
        <v>1</v>
      </c>
      <c r="X77" s="7">
        <f t="shared" si="38"/>
        <v>1</v>
      </c>
      <c r="Y77" s="6">
        <f t="shared" si="39"/>
        <v>0</v>
      </c>
      <c r="Z77" s="6"/>
      <c r="AA77" s="6">
        <f t="shared" si="40"/>
        <v>0</v>
      </c>
      <c r="AB77" s="6">
        <f t="shared" si="41"/>
        <v>15</v>
      </c>
      <c r="AC77" s="13">
        <f t="shared" si="42"/>
        <v>40</v>
      </c>
      <c r="AD77" s="7">
        <f t="shared" si="43"/>
        <v>1</v>
      </c>
      <c r="AE77" s="13">
        <f t="shared" si="44"/>
        <v>0</v>
      </c>
      <c r="AF77" s="13">
        <f t="shared" si="45"/>
        <v>0</v>
      </c>
      <c r="AG77" s="13">
        <f t="shared" si="46"/>
        <v>0</v>
      </c>
      <c r="AH77" s="13">
        <f t="shared" si="47"/>
        <v>15</v>
      </c>
      <c r="AI77" s="13">
        <f t="shared" si="48"/>
        <v>135</v>
      </c>
      <c r="AJ77" s="14">
        <f t="shared" si="49"/>
        <v>1</v>
      </c>
      <c r="AL77" s="12">
        <f t="shared" si="50"/>
        <v>265.5</v>
      </c>
      <c r="AM77" s="12">
        <f t="shared" si="51"/>
        <v>13</v>
      </c>
      <c r="AN77" s="12">
        <f t="shared" si="52"/>
        <v>195</v>
      </c>
      <c r="AO77" s="12">
        <f t="shared" si="53"/>
        <v>5245</v>
      </c>
      <c r="AP77" s="12">
        <f>MAX(AO$4:AO77)</f>
        <v>7505</v>
      </c>
      <c r="AQ77" s="8">
        <f t="shared" si="54"/>
        <v>-0.30113257828114592</v>
      </c>
      <c r="AS77" s="12">
        <f t="shared" si="55"/>
        <v>299.75</v>
      </c>
      <c r="AT77" s="12">
        <f t="shared" si="56"/>
        <v>14</v>
      </c>
      <c r="AU77" s="12">
        <f t="shared" si="57"/>
        <v>210</v>
      </c>
      <c r="AV77" s="12">
        <f t="shared" si="58"/>
        <v>5925</v>
      </c>
      <c r="AW77" s="12">
        <f>MAX(AV$4:AV77)</f>
        <v>6455</v>
      </c>
      <c r="AX77" s="8">
        <f t="shared" si="59"/>
        <v>-8.2106893880712628E-2</v>
      </c>
      <c r="BH77" s="19"/>
      <c r="BI77" s="19"/>
      <c r="BJ77" s="12"/>
      <c r="BK77" s="12"/>
      <c r="BL77" s="12"/>
      <c r="BM77" s="8"/>
    </row>
    <row r="78" spans="1:65" x14ac:dyDescent="0.3">
      <c r="A78" s="1">
        <v>42669</v>
      </c>
      <c r="B78" s="1">
        <v>42669</v>
      </c>
      <c r="C78" s="1" t="s">
        <v>44</v>
      </c>
      <c r="D78" s="3">
        <v>1700</v>
      </c>
      <c r="E78" s="3">
        <v>-200</v>
      </c>
      <c r="F78" s="3">
        <f t="shared" si="30"/>
        <v>1500</v>
      </c>
      <c r="G78" s="11">
        <f t="shared" si="31"/>
        <v>0</v>
      </c>
      <c r="H78" s="3" t="s">
        <v>37</v>
      </c>
      <c r="L78" s="2">
        <f t="shared" si="32"/>
        <v>1</v>
      </c>
      <c r="M78" s="2" t="s">
        <v>21</v>
      </c>
      <c r="N78" s="14">
        <v>8</v>
      </c>
      <c r="O78" s="2">
        <v>76470</v>
      </c>
      <c r="P78" s="2">
        <v>76402</v>
      </c>
      <c r="Q78" s="2">
        <v>76697</v>
      </c>
      <c r="R78" s="6">
        <f t="shared" si="33"/>
        <v>7.6</v>
      </c>
      <c r="S78" s="6">
        <f t="shared" si="34"/>
        <v>21.9</v>
      </c>
      <c r="U78" s="6">
        <f t="shared" si="35"/>
        <v>-7.6</v>
      </c>
      <c r="V78" s="6">
        <f t="shared" si="36"/>
        <v>21.9</v>
      </c>
      <c r="W78" s="7">
        <f t="shared" si="37"/>
        <v>1</v>
      </c>
      <c r="X78" s="7">
        <f t="shared" si="38"/>
        <v>1</v>
      </c>
      <c r="Y78" s="6">
        <f t="shared" si="39"/>
        <v>0</v>
      </c>
      <c r="Z78" s="6"/>
      <c r="AA78" s="6">
        <f t="shared" si="40"/>
        <v>0</v>
      </c>
      <c r="AB78" s="6">
        <f t="shared" si="41"/>
        <v>15</v>
      </c>
      <c r="AC78" s="13">
        <f t="shared" si="42"/>
        <v>55</v>
      </c>
      <c r="AD78" s="7">
        <f t="shared" si="43"/>
        <v>1</v>
      </c>
      <c r="AE78" s="13">
        <f t="shared" si="44"/>
        <v>0</v>
      </c>
      <c r="AF78" s="13">
        <f t="shared" si="45"/>
        <v>0</v>
      </c>
      <c r="AG78" s="13">
        <f t="shared" si="46"/>
        <v>0</v>
      </c>
      <c r="AH78" s="13">
        <f t="shared" si="47"/>
        <v>15</v>
      </c>
      <c r="AI78" s="13">
        <f t="shared" si="48"/>
        <v>150</v>
      </c>
      <c r="AJ78" s="14">
        <f t="shared" si="49"/>
        <v>1</v>
      </c>
      <c r="AL78" s="12">
        <f t="shared" si="50"/>
        <v>265.5</v>
      </c>
      <c r="AM78" s="12">
        <f t="shared" si="51"/>
        <v>13</v>
      </c>
      <c r="AN78" s="12">
        <f t="shared" si="52"/>
        <v>195</v>
      </c>
      <c r="AO78" s="12">
        <f t="shared" si="53"/>
        <v>5440</v>
      </c>
      <c r="AP78" s="12">
        <f>MAX(AO$4:AO78)</f>
        <v>7505</v>
      </c>
      <c r="AQ78" s="8">
        <f t="shared" si="54"/>
        <v>-0.27514990006662227</v>
      </c>
      <c r="AS78" s="12">
        <f t="shared" si="55"/>
        <v>299.75</v>
      </c>
      <c r="AT78" s="12">
        <f t="shared" si="56"/>
        <v>14</v>
      </c>
      <c r="AU78" s="12">
        <f t="shared" si="57"/>
        <v>210</v>
      </c>
      <c r="AV78" s="12">
        <f t="shared" si="58"/>
        <v>6135</v>
      </c>
      <c r="AW78" s="12">
        <f>MAX(AV$4:AV78)</f>
        <v>6455</v>
      </c>
      <c r="AX78" s="8">
        <f t="shared" si="59"/>
        <v>-4.9573973663826494E-2</v>
      </c>
      <c r="BH78" s="19"/>
      <c r="BI78" s="19"/>
      <c r="BJ78" s="12"/>
      <c r="BK78" s="12"/>
      <c r="BL78" s="12"/>
      <c r="BM78" s="8"/>
    </row>
    <row r="79" spans="1:65" x14ac:dyDescent="0.3">
      <c r="A79" s="1">
        <v>42670</v>
      </c>
      <c r="B79" s="1">
        <v>42670</v>
      </c>
      <c r="C79" s="1" t="s">
        <v>45</v>
      </c>
      <c r="D79" s="3">
        <v>830</v>
      </c>
      <c r="E79" s="3">
        <v>100</v>
      </c>
      <c r="F79" s="3">
        <f t="shared" si="30"/>
        <v>930</v>
      </c>
      <c r="G79" s="11">
        <f t="shared" si="31"/>
        <v>0</v>
      </c>
      <c r="H79" s="3" t="s">
        <v>17</v>
      </c>
      <c r="L79" s="2">
        <f t="shared" si="32"/>
        <v>1</v>
      </c>
      <c r="M79" s="2" t="s">
        <v>20</v>
      </c>
      <c r="N79" s="14">
        <v>7</v>
      </c>
      <c r="O79" s="2">
        <v>109170</v>
      </c>
      <c r="P79" s="2">
        <v>109416</v>
      </c>
      <c r="Q79" s="2">
        <v>108820</v>
      </c>
      <c r="R79" s="6">
        <f t="shared" si="33"/>
        <v>25.3</v>
      </c>
      <c r="S79" s="6">
        <f t="shared" si="34"/>
        <v>34.299999999999997</v>
      </c>
      <c r="U79" s="6">
        <f t="shared" si="35"/>
        <v>-25.3</v>
      </c>
      <c r="V79" s="6">
        <f t="shared" si="36"/>
        <v>34.299999999999997</v>
      </c>
      <c r="W79" s="7">
        <f t="shared" si="37"/>
        <v>1</v>
      </c>
      <c r="X79" s="7">
        <f t="shared" si="38"/>
        <v>1</v>
      </c>
      <c r="Y79" s="6">
        <f t="shared" si="39"/>
        <v>-20</v>
      </c>
      <c r="Z79" s="6"/>
      <c r="AA79" s="6">
        <f t="shared" si="40"/>
        <v>-20</v>
      </c>
      <c r="AB79" s="6">
        <f t="shared" si="41"/>
        <v>-20</v>
      </c>
      <c r="AC79" s="13">
        <f t="shared" si="42"/>
        <v>35</v>
      </c>
      <c r="AD79" s="7">
        <f t="shared" si="43"/>
        <v>0</v>
      </c>
      <c r="AE79" s="13">
        <f t="shared" si="44"/>
        <v>0</v>
      </c>
      <c r="AF79" s="13">
        <f t="shared" si="45"/>
        <v>0</v>
      </c>
      <c r="AG79" s="13">
        <f t="shared" si="46"/>
        <v>0</v>
      </c>
      <c r="AH79" s="13">
        <f t="shared" si="47"/>
        <v>-20</v>
      </c>
      <c r="AI79" s="13">
        <f t="shared" si="48"/>
        <v>130</v>
      </c>
      <c r="AJ79" s="14">
        <f t="shared" si="49"/>
        <v>0</v>
      </c>
      <c r="AL79" s="12">
        <f t="shared" si="50"/>
        <v>272</v>
      </c>
      <c r="AM79" s="12">
        <f t="shared" si="51"/>
        <v>13</v>
      </c>
      <c r="AN79" s="12">
        <f t="shared" si="52"/>
        <v>-260</v>
      </c>
      <c r="AO79" s="12">
        <f t="shared" si="53"/>
        <v>5180</v>
      </c>
      <c r="AP79" s="12">
        <f>MAX(AO$4:AO79)</f>
        <v>7505</v>
      </c>
      <c r="AQ79" s="8">
        <f t="shared" si="54"/>
        <v>-0.30979347101932048</v>
      </c>
      <c r="AS79" s="12">
        <f t="shared" si="55"/>
        <v>299.75</v>
      </c>
      <c r="AT79" s="12">
        <f t="shared" si="56"/>
        <v>14</v>
      </c>
      <c r="AU79" s="12">
        <f t="shared" si="57"/>
        <v>-280</v>
      </c>
      <c r="AV79" s="12">
        <f t="shared" si="58"/>
        <v>5855</v>
      </c>
      <c r="AW79" s="12">
        <f>MAX(AV$4:AV79)</f>
        <v>6455</v>
      </c>
      <c r="AX79" s="8">
        <f t="shared" si="59"/>
        <v>-9.295120061967467E-2</v>
      </c>
      <c r="BH79" s="19"/>
      <c r="BI79" s="19"/>
      <c r="BJ79" s="12"/>
      <c r="BK79" s="12"/>
      <c r="BL79" s="12"/>
      <c r="BM79" s="8"/>
    </row>
    <row r="80" spans="1:65" x14ac:dyDescent="0.3">
      <c r="A80" s="1">
        <v>42670</v>
      </c>
      <c r="B80" s="1">
        <v>42670</v>
      </c>
      <c r="C80" s="1" t="s">
        <v>44</v>
      </c>
      <c r="D80" s="3">
        <v>1535</v>
      </c>
      <c r="E80" s="3">
        <v>-200</v>
      </c>
      <c r="F80" s="3">
        <f t="shared" si="30"/>
        <v>1335</v>
      </c>
      <c r="G80" s="11">
        <f t="shared" si="31"/>
        <v>0</v>
      </c>
      <c r="H80" s="3" t="s">
        <v>38</v>
      </c>
      <c r="I80" s="2" t="s">
        <v>11</v>
      </c>
      <c r="J80" s="2">
        <v>13</v>
      </c>
      <c r="L80" s="2">
        <f t="shared" si="32"/>
        <v>1</v>
      </c>
      <c r="M80" s="2" t="s">
        <v>20</v>
      </c>
      <c r="N80" s="14">
        <v>7</v>
      </c>
      <c r="O80" s="2">
        <v>104780</v>
      </c>
      <c r="P80" s="2">
        <v>104822</v>
      </c>
      <c r="Q80" s="2">
        <v>104747</v>
      </c>
      <c r="R80" s="6">
        <f t="shared" si="33"/>
        <v>4.9000000000000004</v>
      </c>
      <c r="S80" s="6">
        <f t="shared" si="34"/>
        <v>2.6</v>
      </c>
      <c r="U80" s="6">
        <f t="shared" si="35"/>
        <v>-4.9000000000000004</v>
      </c>
      <c r="V80" s="6">
        <f t="shared" si="36"/>
        <v>2.6</v>
      </c>
      <c r="W80" s="7">
        <f t="shared" si="37"/>
        <v>1</v>
      </c>
      <c r="X80" s="7">
        <f t="shared" si="38"/>
        <v>0</v>
      </c>
      <c r="Y80" s="6">
        <f t="shared" si="39"/>
        <v>0</v>
      </c>
      <c r="Z80" s="6"/>
      <c r="AA80" s="6">
        <f t="shared" si="40"/>
        <v>-20</v>
      </c>
      <c r="AB80" s="6">
        <f t="shared" si="41"/>
        <v>-20</v>
      </c>
      <c r="AC80" s="13">
        <f t="shared" si="42"/>
        <v>15</v>
      </c>
      <c r="AD80" s="7">
        <f t="shared" si="43"/>
        <v>0</v>
      </c>
      <c r="AE80" s="13">
        <f t="shared" si="44"/>
        <v>-20</v>
      </c>
      <c r="AF80" s="13">
        <f t="shared" si="45"/>
        <v>0</v>
      </c>
      <c r="AG80" s="13">
        <f t="shared" si="46"/>
        <v>0</v>
      </c>
      <c r="AH80" s="13">
        <f t="shared" si="47"/>
        <v>0</v>
      </c>
      <c r="AI80" s="13">
        <f t="shared" si="48"/>
        <v>130</v>
      </c>
      <c r="AJ80" s="14">
        <f t="shared" si="49"/>
        <v>0</v>
      </c>
      <c r="AL80" s="12">
        <f t="shared" si="50"/>
        <v>272</v>
      </c>
      <c r="AM80" s="12">
        <f t="shared" si="51"/>
        <v>13</v>
      </c>
      <c r="AN80" s="12">
        <f t="shared" si="52"/>
        <v>-260</v>
      </c>
      <c r="AO80" s="12">
        <f t="shared" si="53"/>
        <v>4920</v>
      </c>
      <c r="AP80" s="12">
        <f>MAX(AO$4:AO80)</f>
        <v>7505</v>
      </c>
      <c r="AQ80" s="8">
        <f t="shared" si="54"/>
        <v>-0.34443704197201863</v>
      </c>
      <c r="AS80" s="12">
        <f t="shared" si="55"/>
        <v>292.75</v>
      </c>
      <c r="AT80" s="12">
        <f t="shared" si="56"/>
        <v>14</v>
      </c>
      <c r="AU80" s="12">
        <f t="shared" si="57"/>
        <v>0</v>
      </c>
      <c r="AV80" s="12">
        <f t="shared" si="58"/>
        <v>5855</v>
      </c>
      <c r="AW80" s="12">
        <f>MAX(AV$4:AV80)</f>
        <v>6455</v>
      </c>
      <c r="AX80" s="8">
        <f t="shared" si="59"/>
        <v>-9.295120061967467E-2</v>
      </c>
      <c r="BH80" s="19"/>
      <c r="BI80" s="19"/>
      <c r="BJ80" s="12"/>
      <c r="BK80" s="12"/>
      <c r="BL80" s="12"/>
      <c r="BM80" s="8"/>
    </row>
    <row r="81" spans="1:65" x14ac:dyDescent="0.3">
      <c r="A81" s="1">
        <v>42670</v>
      </c>
      <c r="B81" s="1">
        <v>42670</v>
      </c>
      <c r="C81" s="1" t="s">
        <v>44</v>
      </c>
      <c r="D81" s="3">
        <v>1640</v>
      </c>
      <c r="E81" s="3">
        <v>-200</v>
      </c>
      <c r="F81" s="3">
        <f t="shared" si="30"/>
        <v>1440</v>
      </c>
      <c r="G81" s="11">
        <f t="shared" si="31"/>
        <v>0</v>
      </c>
      <c r="H81" s="3" t="s">
        <v>37</v>
      </c>
      <c r="I81" s="2" t="s">
        <v>11</v>
      </c>
      <c r="J81" s="2">
        <v>19</v>
      </c>
      <c r="L81" s="2">
        <f t="shared" si="32"/>
        <v>1</v>
      </c>
      <c r="M81" s="2" t="s">
        <v>21</v>
      </c>
      <c r="N81" s="14">
        <v>8</v>
      </c>
      <c r="O81" s="2">
        <v>76030</v>
      </c>
      <c r="P81" s="2">
        <v>76030</v>
      </c>
      <c r="Q81" s="2">
        <v>76143</v>
      </c>
      <c r="R81" s="6">
        <f t="shared" si="33"/>
        <v>0.8</v>
      </c>
      <c r="S81" s="6">
        <f t="shared" si="34"/>
        <v>10.5</v>
      </c>
      <c r="U81" s="6">
        <f t="shared" si="35"/>
        <v>-0.8</v>
      </c>
      <c r="V81" s="6">
        <f t="shared" si="36"/>
        <v>10.5</v>
      </c>
      <c r="W81" s="7">
        <f t="shared" si="37"/>
        <v>0</v>
      </c>
      <c r="X81" s="7">
        <f t="shared" si="38"/>
        <v>0</v>
      </c>
      <c r="Y81" s="6">
        <f t="shared" si="39"/>
        <v>0</v>
      </c>
      <c r="Z81" s="6"/>
      <c r="AA81" s="6">
        <f t="shared" si="40"/>
        <v>0</v>
      </c>
      <c r="AB81" s="6">
        <f t="shared" si="41"/>
        <v>0</v>
      </c>
      <c r="AC81" s="13">
        <f t="shared" si="42"/>
        <v>15</v>
      </c>
      <c r="AD81" s="7">
        <f t="shared" si="43"/>
        <v>0</v>
      </c>
      <c r="AE81" s="13">
        <f t="shared" si="44"/>
        <v>0</v>
      </c>
      <c r="AF81" s="13">
        <f t="shared" si="45"/>
        <v>0</v>
      </c>
      <c r="AG81" s="13">
        <f t="shared" si="46"/>
        <v>0</v>
      </c>
      <c r="AH81" s="13">
        <f t="shared" si="47"/>
        <v>0</v>
      </c>
      <c r="AI81" s="13">
        <f t="shared" si="48"/>
        <v>130</v>
      </c>
      <c r="AJ81" s="14">
        <f t="shared" si="49"/>
        <v>0</v>
      </c>
      <c r="AL81" s="12">
        <f t="shared" si="50"/>
        <v>272</v>
      </c>
      <c r="AM81" s="12">
        <f t="shared" si="51"/>
        <v>13</v>
      </c>
      <c r="AN81" s="12">
        <f t="shared" si="52"/>
        <v>0</v>
      </c>
      <c r="AO81" s="12">
        <f t="shared" si="53"/>
        <v>4920</v>
      </c>
      <c r="AP81" s="12">
        <f>MAX(AO$4:AO81)</f>
        <v>7505</v>
      </c>
      <c r="AQ81" s="8">
        <f t="shared" si="54"/>
        <v>-0.34443704197201863</v>
      </c>
      <c r="AS81" s="12">
        <f t="shared" si="55"/>
        <v>292.75</v>
      </c>
      <c r="AT81" s="12">
        <f t="shared" si="56"/>
        <v>14</v>
      </c>
      <c r="AU81" s="12">
        <f t="shared" si="57"/>
        <v>0</v>
      </c>
      <c r="AV81" s="12">
        <f t="shared" si="58"/>
        <v>5855</v>
      </c>
      <c r="AW81" s="12">
        <f>MAX(AV$4:AV81)</f>
        <v>6455</v>
      </c>
      <c r="AX81" s="8">
        <f t="shared" si="59"/>
        <v>-9.295120061967467E-2</v>
      </c>
      <c r="BH81" s="19"/>
      <c r="BI81" s="19"/>
      <c r="BJ81" s="12"/>
      <c r="BK81" s="12"/>
      <c r="BL81" s="12"/>
      <c r="BM81" s="8"/>
    </row>
    <row r="82" spans="1:65" x14ac:dyDescent="0.3">
      <c r="A82" s="1">
        <v>42668</v>
      </c>
      <c r="B82" s="1">
        <v>42671</v>
      </c>
      <c r="C82" s="1" t="s">
        <v>44</v>
      </c>
      <c r="D82" s="3">
        <v>1005</v>
      </c>
      <c r="E82" s="3">
        <v>-200</v>
      </c>
      <c r="F82" s="3">
        <f t="shared" si="30"/>
        <v>805</v>
      </c>
      <c r="G82" s="11">
        <f t="shared" si="31"/>
        <v>3</v>
      </c>
      <c r="H82" s="3" t="s">
        <v>37</v>
      </c>
      <c r="L82" s="2">
        <f t="shared" si="32"/>
        <v>1</v>
      </c>
      <c r="M82" s="2" t="s">
        <v>21</v>
      </c>
      <c r="N82" s="14">
        <v>8</v>
      </c>
      <c r="O82" s="2">
        <v>75640</v>
      </c>
      <c r="P82" s="2">
        <v>75635</v>
      </c>
      <c r="Q82" s="2">
        <v>75887</v>
      </c>
      <c r="R82" s="6">
        <f t="shared" si="33"/>
        <v>1.3</v>
      </c>
      <c r="S82" s="6">
        <f t="shared" si="34"/>
        <v>23.9</v>
      </c>
      <c r="U82" s="6">
        <f t="shared" si="35"/>
        <v>-1.3</v>
      </c>
      <c r="V82" s="6">
        <f t="shared" si="36"/>
        <v>23.9</v>
      </c>
      <c r="W82" s="7">
        <f t="shared" si="37"/>
        <v>1</v>
      </c>
      <c r="X82" s="7">
        <f t="shared" si="38"/>
        <v>1</v>
      </c>
      <c r="Y82" s="6">
        <f t="shared" si="39"/>
        <v>0</v>
      </c>
      <c r="Z82" s="6"/>
      <c r="AA82" s="6">
        <f t="shared" si="40"/>
        <v>0</v>
      </c>
      <c r="AB82" s="6">
        <f t="shared" si="41"/>
        <v>15</v>
      </c>
      <c r="AC82" s="13">
        <f t="shared" si="42"/>
        <v>30</v>
      </c>
      <c r="AD82" s="7">
        <f t="shared" si="43"/>
        <v>1</v>
      </c>
      <c r="AE82" s="13">
        <f t="shared" si="44"/>
        <v>0</v>
      </c>
      <c r="AF82" s="13">
        <f t="shared" si="45"/>
        <v>0</v>
      </c>
      <c r="AG82" s="13">
        <f t="shared" si="46"/>
        <v>0</v>
      </c>
      <c r="AH82" s="13">
        <f t="shared" si="47"/>
        <v>15</v>
      </c>
      <c r="AI82" s="13">
        <f t="shared" si="48"/>
        <v>145</v>
      </c>
      <c r="AJ82" s="14">
        <f t="shared" si="49"/>
        <v>1</v>
      </c>
      <c r="AL82" s="12">
        <f t="shared" si="50"/>
        <v>246</v>
      </c>
      <c r="AM82" s="12">
        <f t="shared" si="51"/>
        <v>12</v>
      </c>
      <c r="AN82" s="12">
        <f t="shared" si="52"/>
        <v>180</v>
      </c>
      <c r="AO82" s="12">
        <f t="shared" si="53"/>
        <v>5100</v>
      </c>
      <c r="AP82" s="12">
        <f>MAX(AO$4:AO82)</f>
        <v>7505</v>
      </c>
      <c r="AQ82" s="8">
        <f t="shared" si="54"/>
        <v>-0.32045303131245834</v>
      </c>
      <c r="AS82" s="12">
        <f t="shared" si="55"/>
        <v>292.75</v>
      </c>
      <c r="AT82" s="12">
        <f t="shared" si="56"/>
        <v>14</v>
      </c>
      <c r="AU82" s="12">
        <f t="shared" si="57"/>
        <v>210</v>
      </c>
      <c r="AV82" s="12">
        <f t="shared" si="58"/>
        <v>6065</v>
      </c>
      <c r="AW82" s="12">
        <f>MAX(AV$4:AV82)</f>
        <v>6455</v>
      </c>
      <c r="AX82" s="8">
        <f t="shared" si="59"/>
        <v>-6.0418280402788536E-2</v>
      </c>
      <c r="BH82" s="19"/>
      <c r="BI82" s="19"/>
      <c r="BJ82" s="12"/>
      <c r="BK82" s="12"/>
      <c r="BL82" s="12"/>
      <c r="BM82" s="8"/>
    </row>
    <row r="83" spans="1:65" x14ac:dyDescent="0.3">
      <c r="A83" s="1">
        <v>42671</v>
      </c>
      <c r="B83" s="1">
        <v>42671</v>
      </c>
      <c r="C83" s="1" t="s">
        <v>45</v>
      </c>
      <c r="D83" s="3">
        <v>1230</v>
      </c>
      <c r="E83" s="3">
        <v>100</v>
      </c>
      <c r="F83" s="3">
        <f t="shared" si="30"/>
        <v>1330</v>
      </c>
      <c r="G83" s="11">
        <f t="shared" si="31"/>
        <v>0</v>
      </c>
      <c r="H83" s="3" t="s">
        <v>17</v>
      </c>
      <c r="K83" s="2" t="s">
        <v>11</v>
      </c>
      <c r="L83" s="2">
        <f t="shared" si="32"/>
        <v>1</v>
      </c>
      <c r="M83" s="2" t="s">
        <v>20</v>
      </c>
      <c r="N83" s="14">
        <v>7</v>
      </c>
      <c r="O83" s="2">
        <v>109300</v>
      </c>
      <c r="P83" s="2">
        <v>109384</v>
      </c>
      <c r="Q83" s="2">
        <v>109120</v>
      </c>
      <c r="R83" s="6">
        <f t="shared" si="33"/>
        <v>9.1</v>
      </c>
      <c r="S83" s="6">
        <f t="shared" si="34"/>
        <v>17.3</v>
      </c>
      <c r="U83" s="6">
        <f t="shared" si="35"/>
        <v>-9.1</v>
      </c>
      <c r="V83" s="6">
        <f t="shared" si="36"/>
        <v>17.3</v>
      </c>
      <c r="W83" s="7">
        <f t="shared" si="37"/>
        <v>1</v>
      </c>
      <c r="X83" s="7">
        <f t="shared" si="38"/>
        <v>0</v>
      </c>
      <c r="Y83" s="6">
        <f t="shared" si="39"/>
        <v>0</v>
      </c>
      <c r="Z83" s="6"/>
      <c r="AA83" s="6">
        <f t="shared" si="40"/>
        <v>-20</v>
      </c>
      <c r="AB83" s="6">
        <f t="shared" si="41"/>
        <v>15</v>
      </c>
      <c r="AC83" s="13">
        <f t="shared" si="42"/>
        <v>45</v>
      </c>
      <c r="AD83" s="7">
        <f t="shared" si="43"/>
        <v>1</v>
      </c>
      <c r="AE83" s="13">
        <f t="shared" si="44"/>
        <v>0</v>
      </c>
      <c r="AF83" s="13">
        <f t="shared" si="45"/>
        <v>15</v>
      </c>
      <c r="AG83" s="13">
        <f t="shared" si="46"/>
        <v>0</v>
      </c>
      <c r="AH83" s="13">
        <f t="shared" si="47"/>
        <v>0</v>
      </c>
      <c r="AI83" s="13">
        <f t="shared" si="48"/>
        <v>145</v>
      </c>
      <c r="AJ83" s="14">
        <f t="shared" si="49"/>
        <v>0</v>
      </c>
      <c r="AL83" s="12">
        <f t="shared" si="50"/>
        <v>246</v>
      </c>
      <c r="AM83" s="12">
        <f t="shared" si="51"/>
        <v>12</v>
      </c>
      <c r="AN83" s="12">
        <f t="shared" si="52"/>
        <v>180</v>
      </c>
      <c r="AO83" s="12">
        <f t="shared" si="53"/>
        <v>5280</v>
      </c>
      <c r="AP83" s="12">
        <f>MAX(AO$4:AO83)</f>
        <v>7505</v>
      </c>
      <c r="AQ83" s="8">
        <f t="shared" si="54"/>
        <v>-0.29646902065289804</v>
      </c>
      <c r="AS83" s="12">
        <f t="shared" si="55"/>
        <v>292.75</v>
      </c>
      <c r="AT83" s="12">
        <f t="shared" si="56"/>
        <v>14</v>
      </c>
      <c r="AU83" s="12">
        <f t="shared" si="57"/>
        <v>0</v>
      </c>
      <c r="AV83" s="12">
        <f t="shared" si="58"/>
        <v>6065</v>
      </c>
      <c r="AW83" s="12">
        <f>MAX(AV$4:AV83)</f>
        <v>6455</v>
      </c>
      <c r="AX83" s="8">
        <f t="shared" si="59"/>
        <v>-6.0418280402788536E-2</v>
      </c>
      <c r="BH83" s="19"/>
      <c r="BI83" s="19"/>
      <c r="BJ83" s="12"/>
      <c r="BK83" s="12"/>
      <c r="BL83" s="12"/>
      <c r="BM83" s="8"/>
    </row>
    <row r="84" spans="1:65" x14ac:dyDescent="0.3">
      <c r="A84" s="1">
        <v>42671</v>
      </c>
      <c r="B84" s="1">
        <v>42671</v>
      </c>
      <c r="C84" s="1" t="s">
        <v>44</v>
      </c>
      <c r="D84" s="3">
        <v>2015</v>
      </c>
      <c r="E84" s="3">
        <v>-200</v>
      </c>
      <c r="F84" s="3">
        <f t="shared" si="30"/>
        <v>1815</v>
      </c>
      <c r="G84" s="11">
        <f t="shared" si="31"/>
        <v>0</v>
      </c>
      <c r="H84" s="3" t="s">
        <v>38</v>
      </c>
      <c r="K84" s="2" t="s">
        <v>11</v>
      </c>
      <c r="L84" s="2">
        <f t="shared" si="32"/>
        <v>1</v>
      </c>
      <c r="M84" s="2" t="s">
        <v>21</v>
      </c>
      <c r="N84" s="14">
        <v>7</v>
      </c>
      <c r="O84" s="2">
        <v>104960</v>
      </c>
      <c r="P84" s="2">
        <v>104895</v>
      </c>
      <c r="Q84" s="2">
        <v>105057</v>
      </c>
      <c r="R84" s="6">
        <f t="shared" si="33"/>
        <v>7.2</v>
      </c>
      <c r="S84" s="6">
        <f t="shared" si="34"/>
        <v>9</v>
      </c>
      <c r="U84" s="6">
        <f t="shared" si="35"/>
        <v>-7.2</v>
      </c>
      <c r="V84" s="6">
        <f t="shared" si="36"/>
        <v>9</v>
      </c>
      <c r="W84" s="7">
        <f t="shared" si="37"/>
        <v>1</v>
      </c>
      <c r="X84" s="7">
        <f t="shared" si="38"/>
        <v>0</v>
      </c>
      <c r="Y84" s="6">
        <f t="shared" si="39"/>
        <v>0</v>
      </c>
      <c r="Z84" s="6"/>
      <c r="AA84" s="6">
        <f t="shared" si="40"/>
        <v>-20</v>
      </c>
      <c r="AB84" s="6">
        <f t="shared" si="41"/>
        <v>-20</v>
      </c>
      <c r="AC84" s="13">
        <f t="shared" si="42"/>
        <v>25</v>
      </c>
      <c r="AD84" s="7">
        <f t="shared" si="43"/>
        <v>0</v>
      </c>
      <c r="AE84" s="13">
        <f t="shared" si="44"/>
        <v>0</v>
      </c>
      <c r="AF84" s="13">
        <f t="shared" si="45"/>
        <v>-20</v>
      </c>
      <c r="AG84" s="13">
        <f t="shared" si="46"/>
        <v>0</v>
      </c>
      <c r="AH84" s="13">
        <f t="shared" si="47"/>
        <v>0</v>
      </c>
      <c r="AI84" s="13">
        <f t="shared" si="48"/>
        <v>145</v>
      </c>
      <c r="AJ84" s="14">
        <f t="shared" si="49"/>
        <v>0</v>
      </c>
      <c r="AL84" s="12">
        <f t="shared" si="50"/>
        <v>246</v>
      </c>
      <c r="AM84" s="12">
        <f t="shared" si="51"/>
        <v>12</v>
      </c>
      <c r="AN84" s="12">
        <f t="shared" si="52"/>
        <v>-240</v>
      </c>
      <c r="AO84" s="12">
        <f t="shared" si="53"/>
        <v>5040</v>
      </c>
      <c r="AP84" s="12">
        <f>MAX(AO$4:AO84)</f>
        <v>7505</v>
      </c>
      <c r="AQ84" s="8">
        <f t="shared" si="54"/>
        <v>-0.32844770153231179</v>
      </c>
      <c r="AS84" s="12">
        <f t="shared" si="55"/>
        <v>292.75</v>
      </c>
      <c r="AT84" s="12">
        <f t="shared" si="56"/>
        <v>14</v>
      </c>
      <c r="AU84" s="12">
        <f t="shared" si="57"/>
        <v>0</v>
      </c>
      <c r="AV84" s="12">
        <f t="shared" si="58"/>
        <v>6065</v>
      </c>
      <c r="AW84" s="12">
        <f>MAX(AV$4:AV84)</f>
        <v>6455</v>
      </c>
      <c r="AX84" s="8">
        <f t="shared" si="59"/>
        <v>-6.0418280402788536E-2</v>
      </c>
      <c r="BH84" s="19"/>
      <c r="BI84" s="19"/>
      <c r="BJ84" s="12"/>
      <c r="BK84" s="12"/>
      <c r="BL84" s="12"/>
      <c r="BM84" s="8"/>
    </row>
    <row r="85" spans="1:65" x14ac:dyDescent="0.3">
      <c r="A85" s="1">
        <v>42671</v>
      </c>
      <c r="B85" s="1">
        <v>42671</v>
      </c>
      <c r="C85" s="1" t="s">
        <v>44</v>
      </c>
      <c r="D85" s="3">
        <v>2030</v>
      </c>
      <c r="E85" s="3">
        <v>-200</v>
      </c>
      <c r="F85" s="3">
        <f t="shared" si="30"/>
        <v>1830</v>
      </c>
      <c r="G85" s="11">
        <f t="shared" si="31"/>
        <v>0</v>
      </c>
      <c r="H85" s="3" t="s">
        <v>38</v>
      </c>
      <c r="K85" s="2" t="s">
        <v>11</v>
      </c>
      <c r="L85" s="2">
        <f t="shared" si="32"/>
        <v>1</v>
      </c>
      <c r="M85" s="2" t="s">
        <v>21</v>
      </c>
      <c r="N85" s="14">
        <v>7</v>
      </c>
      <c r="O85" s="2">
        <v>104720</v>
      </c>
      <c r="P85" s="2">
        <v>104449</v>
      </c>
      <c r="Q85" s="2">
        <v>104901</v>
      </c>
      <c r="R85" s="6">
        <f t="shared" si="33"/>
        <v>27.8</v>
      </c>
      <c r="S85" s="6">
        <f t="shared" si="34"/>
        <v>17.399999999999999</v>
      </c>
      <c r="U85" s="6">
        <f t="shared" si="35"/>
        <v>-27.8</v>
      </c>
      <c r="V85" s="6">
        <f t="shared" si="36"/>
        <v>17.399999999999999</v>
      </c>
      <c r="W85" s="7">
        <f t="shared" si="37"/>
        <v>1</v>
      </c>
      <c r="X85" s="7">
        <f t="shared" si="38"/>
        <v>0</v>
      </c>
      <c r="Y85" s="6">
        <f t="shared" si="39"/>
        <v>-20</v>
      </c>
      <c r="Z85" s="6"/>
      <c r="AA85" s="6">
        <f t="shared" si="40"/>
        <v>-20</v>
      </c>
      <c r="AB85" s="6">
        <f t="shared" si="41"/>
        <v>-20</v>
      </c>
      <c r="AC85" s="13">
        <f t="shared" si="42"/>
        <v>5</v>
      </c>
      <c r="AD85" s="7">
        <f t="shared" si="43"/>
        <v>0</v>
      </c>
      <c r="AE85" s="13">
        <f t="shared" si="44"/>
        <v>0</v>
      </c>
      <c r="AF85" s="13">
        <f t="shared" si="45"/>
        <v>-20</v>
      </c>
      <c r="AG85" s="13">
        <f t="shared" si="46"/>
        <v>0</v>
      </c>
      <c r="AH85" s="13">
        <f t="shared" si="47"/>
        <v>0</v>
      </c>
      <c r="AI85" s="13">
        <f t="shared" si="48"/>
        <v>145</v>
      </c>
      <c r="AJ85" s="14">
        <f t="shared" si="49"/>
        <v>0</v>
      </c>
      <c r="AL85" s="12">
        <f t="shared" si="50"/>
        <v>246</v>
      </c>
      <c r="AM85" s="12">
        <f t="shared" si="51"/>
        <v>12</v>
      </c>
      <c r="AN85" s="12">
        <f t="shared" si="52"/>
        <v>-240</v>
      </c>
      <c r="AO85" s="12">
        <f t="shared" si="53"/>
        <v>4800</v>
      </c>
      <c r="AP85" s="12">
        <f>MAX(AO$4:AO85)</f>
        <v>7505</v>
      </c>
      <c r="AQ85" s="8">
        <f t="shared" si="54"/>
        <v>-0.36042638241172553</v>
      </c>
      <c r="AS85" s="12">
        <f t="shared" si="55"/>
        <v>292.75</v>
      </c>
      <c r="AT85" s="12">
        <f t="shared" si="56"/>
        <v>14</v>
      </c>
      <c r="AU85" s="12">
        <f t="shared" si="57"/>
        <v>0</v>
      </c>
      <c r="AV85" s="12">
        <f t="shared" si="58"/>
        <v>6065</v>
      </c>
      <c r="AW85" s="12">
        <f>MAX(AV$4:AV85)</f>
        <v>6455</v>
      </c>
      <c r="AX85" s="8">
        <f t="shared" si="59"/>
        <v>-6.0418280402788536E-2</v>
      </c>
      <c r="BH85" s="19"/>
      <c r="BI85" s="19"/>
      <c r="BJ85" s="12"/>
      <c r="BK85" s="12"/>
      <c r="BL85" s="12"/>
      <c r="BM85" s="8"/>
    </row>
    <row r="86" spans="1:65" x14ac:dyDescent="0.3">
      <c r="A86" s="1">
        <v>42671</v>
      </c>
      <c r="B86" s="1">
        <v>42674</v>
      </c>
      <c r="C86" s="1" t="s">
        <v>44</v>
      </c>
      <c r="D86" s="3">
        <v>750</v>
      </c>
      <c r="E86" s="3">
        <v>-200</v>
      </c>
      <c r="F86" s="3">
        <f t="shared" si="30"/>
        <v>550</v>
      </c>
      <c r="G86" s="11">
        <f t="shared" si="31"/>
        <v>3</v>
      </c>
      <c r="H86" s="3" t="s">
        <v>37</v>
      </c>
      <c r="L86" s="2">
        <f t="shared" si="32"/>
        <v>1</v>
      </c>
      <c r="M86" s="2" t="s">
        <v>20</v>
      </c>
      <c r="N86" s="14">
        <v>8</v>
      </c>
      <c r="O86" s="2">
        <v>76180</v>
      </c>
      <c r="P86" s="2">
        <v>76183</v>
      </c>
      <c r="Q86" s="2">
        <v>75885</v>
      </c>
      <c r="R86" s="6">
        <f t="shared" si="33"/>
        <v>1.1000000000000001</v>
      </c>
      <c r="S86" s="6">
        <f t="shared" si="34"/>
        <v>28.7</v>
      </c>
      <c r="U86" s="6">
        <f t="shared" si="35"/>
        <v>-1.1000000000000001</v>
      </c>
      <c r="V86" s="6">
        <f t="shared" si="36"/>
        <v>28.7</v>
      </c>
      <c r="W86" s="7">
        <f t="shared" si="37"/>
        <v>1</v>
      </c>
      <c r="X86" s="7">
        <f t="shared" si="38"/>
        <v>1</v>
      </c>
      <c r="Y86" s="6">
        <f t="shared" si="39"/>
        <v>0</v>
      </c>
      <c r="Z86" s="6"/>
      <c r="AA86" s="6">
        <f t="shared" si="40"/>
        <v>0</v>
      </c>
      <c r="AB86" s="6">
        <f t="shared" si="41"/>
        <v>15</v>
      </c>
      <c r="AC86" s="13">
        <f t="shared" si="42"/>
        <v>20</v>
      </c>
      <c r="AD86" s="7">
        <f t="shared" si="43"/>
        <v>1</v>
      </c>
      <c r="AE86" s="13">
        <f t="shared" si="44"/>
        <v>0</v>
      </c>
      <c r="AF86" s="13">
        <f t="shared" si="45"/>
        <v>0</v>
      </c>
      <c r="AG86" s="13">
        <f t="shared" si="46"/>
        <v>0</v>
      </c>
      <c r="AH86" s="13">
        <f t="shared" si="47"/>
        <v>15</v>
      </c>
      <c r="AI86" s="13">
        <f t="shared" si="48"/>
        <v>160</v>
      </c>
      <c r="AJ86" s="14">
        <f t="shared" si="49"/>
        <v>1</v>
      </c>
      <c r="AL86" s="12">
        <f t="shared" si="50"/>
        <v>240</v>
      </c>
      <c r="AM86" s="12">
        <f t="shared" si="51"/>
        <v>12</v>
      </c>
      <c r="AN86" s="12">
        <f t="shared" si="52"/>
        <v>180</v>
      </c>
      <c r="AO86" s="12">
        <f t="shared" si="53"/>
        <v>4980</v>
      </c>
      <c r="AP86" s="12">
        <f>MAX(AO$4:AO86)</f>
        <v>7505</v>
      </c>
      <c r="AQ86" s="8">
        <f t="shared" si="54"/>
        <v>-0.33644237175216524</v>
      </c>
      <c r="AS86" s="12">
        <f t="shared" si="55"/>
        <v>292.75</v>
      </c>
      <c r="AT86" s="12">
        <f t="shared" si="56"/>
        <v>14</v>
      </c>
      <c r="AU86" s="12">
        <f t="shared" si="57"/>
        <v>210</v>
      </c>
      <c r="AV86" s="12">
        <f t="shared" si="58"/>
        <v>6275</v>
      </c>
      <c r="AW86" s="12">
        <f>MAX(AV$4:AV86)</f>
        <v>6455</v>
      </c>
      <c r="AX86" s="8">
        <f t="shared" si="59"/>
        <v>-2.7885360185902403E-2</v>
      </c>
      <c r="BH86" s="19"/>
      <c r="BI86" s="19"/>
      <c r="BJ86" s="12"/>
      <c r="BK86" s="12"/>
      <c r="BL86" s="12"/>
      <c r="BM86" s="8"/>
    </row>
    <row r="87" spans="1:65" x14ac:dyDescent="0.3">
      <c r="A87" s="1">
        <v>42674</v>
      </c>
      <c r="B87" s="1">
        <v>42674</v>
      </c>
      <c r="C87" s="1" t="s">
        <v>45</v>
      </c>
      <c r="D87" s="3">
        <v>1440</v>
      </c>
      <c r="E87" s="3">
        <v>0</v>
      </c>
      <c r="F87" s="3">
        <f t="shared" si="30"/>
        <v>1440</v>
      </c>
      <c r="G87" s="11">
        <f t="shared" si="31"/>
        <v>0</v>
      </c>
      <c r="H87" s="3" t="s">
        <v>17</v>
      </c>
      <c r="I87" s="2" t="s">
        <v>11</v>
      </c>
      <c r="J87" s="2">
        <v>131</v>
      </c>
      <c r="L87" s="2">
        <f t="shared" si="32"/>
        <v>1</v>
      </c>
      <c r="M87" s="2" t="s">
        <v>21</v>
      </c>
      <c r="N87" s="14">
        <v>7</v>
      </c>
      <c r="O87" s="2">
        <v>109320</v>
      </c>
      <c r="P87" s="2">
        <v>109354</v>
      </c>
      <c r="Q87" s="2">
        <v>110685</v>
      </c>
      <c r="R87" s="6">
        <f t="shared" si="33"/>
        <v>-2.7</v>
      </c>
      <c r="S87" s="6">
        <f t="shared" si="34"/>
        <v>135.80000000000001</v>
      </c>
      <c r="U87" s="6">
        <f t="shared" si="35"/>
        <v>2.7</v>
      </c>
      <c r="V87" s="6">
        <f t="shared" si="36"/>
        <v>135.80000000000001</v>
      </c>
      <c r="W87" s="7">
        <f t="shared" si="37"/>
        <v>0</v>
      </c>
      <c r="X87" s="7">
        <f t="shared" si="38"/>
        <v>0</v>
      </c>
      <c r="Y87" s="6">
        <f t="shared" si="39"/>
        <v>0</v>
      </c>
      <c r="Z87" s="6"/>
      <c r="AA87" s="6">
        <f t="shared" si="40"/>
        <v>0</v>
      </c>
      <c r="AB87" s="6">
        <f t="shared" si="41"/>
        <v>0</v>
      </c>
      <c r="AC87" s="13">
        <f t="shared" si="42"/>
        <v>20</v>
      </c>
      <c r="AD87" s="7">
        <f t="shared" si="43"/>
        <v>0</v>
      </c>
      <c r="AE87" s="13">
        <f t="shared" si="44"/>
        <v>0</v>
      </c>
      <c r="AF87" s="13">
        <f t="shared" si="45"/>
        <v>0</v>
      </c>
      <c r="AG87" s="13">
        <f t="shared" si="46"/>
        <v>0</v>
      </c>
      <c r="AH87" s="13">
        <f t="shared" si="47"/>
        <v>0</v>
      </c>
      <c r="AI87" s="13">
        <f t="shared" si="48"/>
        <v>160</v>
      </c>
      <c r="AJ87" s="14">
        <f t="shared" si="49"/>
        <v>0</v>
      </c>
      <c r="AL87" s="12">
        <f t="shared" si="50"/>
        <v>240</v>
      </c>
      <c r="AM87" s="12">
        <f t="shared" si="51"/>
        <v>12</v>
      </c>
      <c r="AN87" s="12">
        <f t="shared" si="52"/>
        <v>0</v>
      </c>
      <c r="AO87" s="12">
        <f t="shared" si="53"/>
        <v>4980</v>
      </c>
      <c r="AP87" s="12">
        <f>MAX(AO$4:AO87)</f>
        <v>7505</v>
      </c>
      <c r="AQ87" s="8">
        <f t="shared" si="54"/>
        <v>-0.33644237175216524</v>
      </c>
      <c r="AS87" s="12">
        <f t="shared" si="55"/>
        <v>313.75</v>
      </c>
      <c r="AT87" s="12">
        <f t="shared" si="56"/>
        <v>15</v>
      </c>
      <c r="AU87" s="12">
        <f t="shared" si="57"/>
        <v>0</v>
      </c>
      <c r="AV87" s="12">
        <f t="shared" si="58"/>
        <v>6275</v>
      </c>
      <c r="AW87" s="12">
        <f>MAX(AV$4:AV87)</f>
        <v>6455</v>
      </c>
      <c r="AX87" s="8">
        <f t="shared" si="59"/>
        <v>-2.7885360185902403E-2</v>
      </c>
      <c r="BH87" s="19"/>
      <c r="BI87" s="19"/>
      <c r="BJ87" s="12"/>
      <c r="BK87" s="12"/>
      <c r="BL87" s="12"/>
      <c r="BM87" s="8"/>
    </row>
    <row r="88" spans="1:65" x14ac:dyDescent="0.3">
      <c r="A88" s="1">
        <v>42674</v>
      </c>
      <c r="B88" s="1">
        <v>42674</v>
      </c>
      <c r="C88" s="1" t="s">
        <v>45</v>
      </c>
      <c r="D88" s="3">
        <v>2010</v>
      </c>
      <c r="E88" s="3">
        <v>0</v>
      </c>
      <c r="F88" s="3">
        <f t="shared" si="30"/>
        <v>2010</v>
      </c>
      <c r="G88" s="11">
        <f t="shared" si="31"/>
        <v>0</v>
      </c>
      <c r="H88" s="3" t="s">
        <v>17</v>
      </c>
      <c r="L88" s="2">
        <f t="shared" si="32"/>
        <v>1</v>
      </c>
      <c r="M88" s="2" t="s">
        <v>20</v>
      </c>
      <c r="N88" s="14">
        <v>7</v>
      </c>
      <c r="O88" s="2">
        <v>109810</v>
      </c>
      <c r="P88" s="2">
        <v>109822</v>
      </c>
      <c r="Q88" s="2">
        <v>109597</v>
      </c>
      <c r="R88" s="6">
        <f t="shared" si="33"/>
        <v>1.9</v>
      </c>
      <c r="S88" s="6">
        <f t="shared" si="34"/>
        <v>20.6</v>
      </c>
      <c r="U88" s="6">
        <f t="shared" si="35"/>
        <v>-1.9</v>
      </c>
      <c r="V88" s="6">
        <f t="shared" si="36"/>
        <v>20.6</v>
      </c>
      <c r="W88" s="7">
        <f t="shared" si="37"/>
        <v>1</v>
      </c>
      <c r="X88" s="7">
        <f t="shared" si="38"/>
        <v>1</v>
      </c>
      <c r="Y88" s="6">
        <f t="shared" si="39"/>
        <v>0</v>
      </c>
      <c r="Z88" s="6"/>
      <c r="AA88" s="6">
        <f t="shared" si="40"/>
        <v>0</v>
      </c>
      <c r="AB88" s="6">
        <f t="shared" si="41"/>
        <v>15</v>
      </c>
      <c r="AC88" s="13">
        <f t="shared" si="42"/>
        <v>35</v>
      </c>
      <c r="AD88" s="7">
        <f t="shared" si="43"/>
        <v>1</v>
      </c>
      <c r="AE88" s="13">
        <f t="shared" si="44"/>
        <v>0</v>
      </c>
      <c r="AF88" s="13">
        <f t="shared" si="45"/>
        <v>0</v>
      </c>
      <c r="AG88" s="13">
        <f t="shared" si="46"/>
        <v>0</v>
      </c>
      <c r="AH88" s="13">
        <f t="shared" si="47"/>
        <v>15</v>
      </c>
      <c r="AI88" s="13">
        <f t="shared" si="48"/>
        <v>175</v>
      </c>
      <c r="AJ88" s="14">
        <f t="shared" si="49"/>
        <v>1</v>
      </c>
      <c r="AL88" s="12">
        <f t="shared" si="50"/>
        <v>240</v>
      </c>
      <c r="AM88" s="12">
        <f t="shared" si="51"/>
        <v>12</v>
      </c>
      <c r="AN88" s="12">
        <f t="shared" si="52"/>
        <v>180</v>
      </c>
      <c r="AO88" s="12">
        <f t="shared" si="53"/>
        <v>5160</v>
      </c>
      <c r="AP88" s="12">
        <f>MAX(AO$4:AO88)</f>
        <v>7505</v>
      </c>
      <c r="AQ88" s="8">
        <f t="shared" si="54"/>
        <v>-0.31245836109260494</v>
      </c>
      <c r="AS88" s="12">
        <f t="shared" si="55"/>
        <v>313.75</v>
      </c>
      <c r="AT88" s="12">
        <f t="shared" si="56"/>
        <v>15</v>
      </c>
      <c r="AU88" s="12">
        <f t="shared" si="57"/>
        <v>225</v>
      </c>
      <c r="AV88" s="12">
        <f t="shared" si="58"/>
        <v>6500</v>
      </c>
      <c r="AW88" s="12">
        <f>MAX(AV$4:AV88)</f>
        <v>6500</v>
      </c>
      <c r="AX88" s="8">
        <f t="shared" si="59"/>
        <v>0</v>
      </c>
      <c r="BH88" s="19"/>
      <c r="BI88" s="19"/>
      <c r="BJ88" s="12"/>
      <c r="BK88" s="12"/>
      <c r="BL88" s="12"/>
      <c r="BM88" s="8"/>
    </row>
    <row r="89" spans="1:65" x14ac:dyDescent="0.3">
      <c r="A89" s="1">
        <v>42674</v>
      </c>
      <c r="B89" s="1">
        <v>42675</v>
      </c>
      <c r="C89" s="1" t="s">
        <v>44</v>
      </c>
      <c r="D89" s="3">
        <v>530</v>
      </c>
      <c r="E89" s="3">
        <v>-200</v>
      </c>
      <c r="F89" s="3">
        <f t="shared" si="30"/>
        <v>330</v>
      </c>
      <c r="G89" s="11">
        <f t="shared" si="31"/>
        <v>1</v>
      </c>
      <c r="H89" s="3" t="s">
        <v>37</v>
      </c>
      <c r="K89" s="2" t="s">
        <v>11</v>
      </c>
      <c r="L89" s="2">
        <f t="shared" si="32"/>
        <v>1</v>
      </c>
      <c r="M89" s="2" t="s">
        <v>20</v>
      </c>
      <c r="N89" s="14">
        <v>8</v>
      </c>
      <c r="O89" s="2">
        <v>76450</v>
      </c>
      <c r="P89" s="2">
        <v>76521</v>
      </c>
      <c r="Q89" s="2">
        <v>76439</v>
      </c>
      <c r="R89" s="6">
        <f t="shared" si="33"/>
        <v>7.9</v>
      </c>
      <c r="S89" s="6">
        <f t="shared" si="34"/>
        <v>0.3</v>
      </c>
      <c r="U89" s="6">
        <f t="shared" si="35"/>
        <v>-7.9</v>
      </c>
      <c r="V89" s="6">
        <f t="shared" si="36"/>
        <v>0.3</v>
      </c>
      <c r="W89" s="7">
        <f t="shared" si="37"/>
        <v>1</v>
      </c>
      <c r="X89" s="7">
        <f t="shared" si="38"/>
        <v>0</v>
      </c>
      <c r="Y89" s="6">
        <f t="shared" si="39"/>
        <v>0</v>
      </c>
      <c r="Z89" s="6"/>
      <c r="AA89" s="6">
        <f t="shared" si="40"/>
        <v>-20</v>
      </c>
      <c r="AB89" s="6">
        <f t="shared" si="41"/>
        <v>-20</v>
      </c>
      <c r="AC89" s="13">
        <f t="shared" si="42"/>
        <v>15</v>
      </c>
      <c r="AD89" s="7">
        <f t="shared" si="43"/>
        <v>0</v>
      </c>
      <c r="AE89" s="13">
        <f t="shared" si="44"/>
        <v>0</v>
      </c>
      <c r="AF89" s="13">
        <f t="shared" si="45"/>
        <v>-20</v>
      </c>
      <c r="AG89" s="13">
        <f t="shared" si="46"/>
        <v>0</v>
      </c>
      <c r="AH89" s="13">
        <f t="shared" si="47"/>
        <v>0</v>
      </c>
      <c r="AI89" s="13">
        <f t="shared" si="48"/>
        <v>175</v>
      </c>
      <c r="AJ89" s="14">
        <f t="shared" si="49"/>
        <v>0</v>
      </c>
      <c r="AL89" s="12">
        <f t="shared" si="50"/>
        <v>258</v>
      </c>
      <c r="AM89" s="12">
        <f t="shared" si="51"/>
        <v>12</v>
      </c>
      <c r="AN89" s="12">
        <f t="shared" si="52"/>
        <v>-240</v>
      </c>
      <c r="AO89" s="12">
        <f t="shared" si="53"/>
        <v>4920</v>
      </c>
      <c r="AP89" s="12">
        <f>MAX(AO$4:AO89)</f>
        <v>7505</v>
      </c>
      <c r="AQ89" s="8">
        <f t="shared" si="54"/>
        <v>-0.34443704197201863</v>
      </c>
      <c r="AS89" s="12">
        <f t="shared" si="55"/>
        <v>313.75</v>
      </c>
      <c r="AT89" s="12">
        <f t="shared" si="56"/>
        <v>15</v>
      </c>
      <c r="AU89" s="12">
        <f t="shared" si="57"/>
        <v>0</v>
      </c>
      <c r="AV89" s="12">
        <f t="shared" si="58"/>
        <v>6500</v>
      </c>
      <c r="AW89" s="12">
        <f>MAX(AV$4:AV89)</f>
        <v>6500</v>
      </c>
      <c r="AX89" s="8">
        <f t="shared" si="59"/>
        <v>0</v>
      </c>
      <c r="BH89" s="19"/>
      <c r="BI89" s="19"/>
      <c r="BJ89" s="12"/>
      <c r="BK89" s="12"/>
      <c r="BL89" s="12"/>
      <c r="BM89" s="8"/>
    </row>
    <row r="90" spans="1:65" x14ac:dyDescent="0.3">
      <c r="A90" s="1">
        <v>42675</v>
      </c>
      <c r="B90" s="1">
        <v>42675</v>
      </c>
      <c r="C90" s="1" t="s">
        <v>44</v>
      </c>
      <c r="D90" s="3">
        <v>1030</v>
      </c>
      <c r="E90" s="3">
        <v>-200</v>
      </c>
      <c r="F90" s="3">
        <f t="shared" si="30"/>
        <v>830</v>
      </c>
      <c r="G90" s="11">
        <f t="shared" si="31"/>
        <v>0</v>
      </c>
      <c r="H90" s="3" t="s">
        <v>38</v>
      </c>
      <c r="L90" s="2">
        <f t="shared" si="32"/>
        <v>1</v>
      </c>
      <c r="M90" s="2" t="s">
        <v>20</v>
      </c>
      <c r="N90" s="14">
        <v>7</v>
      </c>
      <c r="O90" s="2">
        <v>105110</v>
      </c>
      <c r="P90" s="2">
        <v>105109</v>
      </c>
      <c r="Q90" s="2">
        <v>104206</v>
      </c>
      <c r="R90" s="6">
        <f t="shared" si="33"/>
        <v>0.6</v>
      </c>
      <c r="S90" s="6">
        <f t="shared" si="34"/>
        <v>89.7</v>
      </c>
      <c r="U90" s="6">
        <f t="shared" si="35"/>
        <v>-0.6</v>
      </c>
      <c r="V90" s="6">
        <f t="shared" si="36"/>
        <v>89.7</v>
      </c>
      <c r="W90" s="7">
        <f t="shared" si="37"/>
        <v>0</v>
      </c>
      <c r="X90" s="7">
        <f t="shared" si="38"/>
        <v>0</v>
      </c>
      <c r="Y90" s="6">
        <f t="shared" si="39"/>
        <v>0</v>
      </c>
      <c r="Z90" s="6"/>
      <c r="AA90" s="6">
        <f t="shared" si="40"/>
        <v>0</v>
      </c>
      <c r="AB90" s="6">
        <f t="shared" si="41"/>
        <v>0</v>
      </c>
      <c r="AC90" s="13">
        <f t="shared" si="42"/>
        <v>15</v>
      </c>
      <c r="AD90" s="7">
        <f t="shared" si="43"/>
        <v>0</v>
      </c>
      <c r="AE90" s="13">
        <f t="shared" si="44"/>
        <v>0</v>
      </c>
      <c r="AF90" s="13">
        <f t="shared" si="45"/>
        <v>0</v>
      </c>
      <c r="AG90" s="13">
        <f t="shared" si="46"/>
        <v>0</v>
      </c>
      <c r="AH90" s="13">
        <f t="shared" si="47"/>
        <v>0</v>
      </c>
      <c r="AI90" s="13">
        <f t="shared" si="48"/>
        <v>175</v>
      </c>
      <c r="AJ90" s="14">
        <f t="shared" si="49"/>
        <v>0</v>
      </c>
      <c r="AL90" s="12">
        <f t="shared" si="50"/>
        <v>258</v>
      </c>
      <c r="AM90" s="12">
        <f t="shared" si="51"/>
        <v>12</v>
      </c>
      <c r="AN90" s="12">
        <f t="shared" si="52"/>
        <v>0</v>
      </c>
      <c r="AO90" s="12">
        <f t="shared" si="53"/>
        <v>4920</v>
      </c>
      <c r="AP90" s="12">
        <f>MAX(AO$4:AO90)</f>
        <v>7505</v>
      </c>
      <c r="AQ90" s="8">
        <f t="shared" si="54"/>
        <v>-0.34443704197201863</v>
      </c>
      <c r="AS90" s="12">
        <f t="shared" si="55"/>
        <v>313.75</v>
      </c>
      <c r="AT90" s="12">
        <f t="shared" si="56"/>
        <v>15</v>
      </c>
      <c r="AU90" s="12">
        <f t="shared" si="57"/>
        <v>0</v>
      </c>
      <c r="AV90" s="12">
        <f t="shared" si="58"/>
        <v>6500</v>
      </c>
      <c r="AW90" s="12">
        <f>MAX(AV$4:AV90)</f>
        <v>6500</v>
      </c>
      <c r="AX90" s="8">
        <f t="shared" si="59"/>
        <v>0</v>
      </c>
      <c r="BH90" s="19"/>
      <c r="BI90" s="19"/>
      <c r="BJ90" s="12"/>
      <c r="BK90" s="12"/>
      <c r="BL90" s="12"/>
      <c r="BM90" s="8"/>
    </row>
    <row r="91" spans="1:65" x14ac:dyDescent="0.3">
      <c r="A91" s="1">
        <v>42675</v>
      </c>
      <c r="B91" s="1">
        <v>42675</v>
      </c>
      <c r="C91" s="1" t="s">
        <v>44</v>
      </c>
      <c r="D91" s="3">
        <v>1625</v>
      </c>
      <c r="E91" s="3">
        <v>-200</v>
      </c>
      <c r="F91" s="3">
        <f t="shared" si="30"/>
        <v>1425</v>
      </c>
      <c r="G91" s="11">
        <f t="shared" si="31"/>
        <v>0</v>
      </c>
      <c r="H91" s="3" t="s">
        <v>38</v>
      </c>
      <c r="I91" s="2" t="s">
        <v>11</v>
      </c>
      <c r="J91" s="2">
        <v>43</v>
      </c>
      <c r="L91" s="2">
        <f t="shared" si="32"/>
        <v>1</v>
      </c>
      <c r="M91" s="2" t="s">
        <v>21</v>
      </c>
      <c r="N91" s="14">
        <v>7</v>
      </c>
      <c r="O91" s="2">
        <v>104620</v>
      </c>
      <c r="P91" s="2">
        <v>104508</v>
      </c>
      <c r="Q91" s="2">
        <v>104637</v>
      </c>
      <c r="R91" s="6">
        <f t="shared" si="33"/>
        <v>11.9</v>
      </c>
      <c r="S91" s="6">
        <f t="shared" si="34"/>
        <v>1</v>
      </c>
      <c r="U91" s="6">
        <f t="shared" si="35"/>
        <v>-11.9</v>
      </c>
      <c r="V91" s="6">
        <f t="shared" si="36"/>
        <v>1</v>
      </c>
      <c r="W91" s="7">
        <f t="shared" si="37"/>
        <v>1</v>
      </c>
      <c r="X91" s="7">
        <f t="shared" si="38"/>
        <v>0</v>
      </c>
      <c r="Y91" s="6">
        <f t="shared" si="39"/>
        <v>0</v>
      </c>
      <c r="Z91" s="6"/>
      <c r="AA91" s="6">
        <f t="shared" si="40"/>
        <v>-20</v>
      </c>
      <c r="AB91" s="6">
        <f t="shared" si="41"/>
        <v>-20</v>
      </c>
      <c r="AC91" s="13">
        <f t="shared" si="42"/>
        <v>-5</v>
      </c>
      <c r="AD91" s="7">
        <f t="shared" si="43"/>
        <v>0</v>
      </c>
      <c r="AE91" s="13">
        <f t="shared" si="44"/>
        <v>-20</v>
      </c>
      <c r="AF91" s="13">
        <f t="shared" si="45"/>
        <v>0</v>
      </c>
      <c r="AG91" s="13">
        <f t="shared" si="46"/>
        <v>0</v>
      </c>
      <c r="AH91" s="13">
        <f t="shared" si="47"/>
        <v>0</v>
      </c>
      <c r="AI91" s="13">
        <f t="shared" si="48"/>
        <v>175</v>
      </c>
      <c r="AJ91" s="14">
        <f t="shared" si="49"/>
        <v>0</v>
      </c>
      <c r="AL91" s="12">
        <f t="shared" si="50"/>
        <v>258</v>
      </c>
      <c r="AM91" s="12">
        <f t="shared" si="51"/>
        <v>12</v>
      </c>
      <c r="AN91" s="12">
        <f t="shared" si="52"/>
        <v>-240</v>
      </c>
      <c r="AO91" s="12">
        <f t="shared" si="53"/>
        <v>4680</v>
      </c>
      <c r="AP91" s="12">
        <f>MAX(AO$4:AO91)</f>
        <v>7505</v>
      </c>
      <c r="AQ91" s="8">
        <f t="shared" si="54"/>
        <v>-0.37641572285143238</v>
      </c>
      <c r="AS91" s="12">
        <f t="shared" si="55"/>
        <v>325</v>
      </c>
      <c r="AT91" s="12">
        <f t="shared" si="56"/>
        <v>16</v>
      </c>
      <c r="AU91" s="12">
        <f t="shared" si="57"/>
        <v>0</v>
      </c>
      <c r="AV91" s="12">
        <f t="shared" si="58"/>
        <v>6500</v>
      </c>
      <c r="AW91" s="12">
        <f>MAX(AV$4:AV91)</f>
        <v>6500</v>
      </c>
      <c r="AX91" s="8">
        <f t="shared" si="59"/>
        <v>0</v>
      </c>
      <c r="BH91" s="19"/>
      <c r="BI91" s="19"/>
      <c r="BJ91" s="12"/>
      <c r="BK91" s="12"/>
      <c r="BL91" s="12"/>
      <c r="BM91" s="8"/>
    </row>
    <row r="92" spans="1:65" x14ac:dyDescent="0.3">
      <c r="A92" s="1">
        <v>42670</v>
      </c>
      <c r="B92" s="1">
        <v>42675</v>
      </c>
      <c r="C92" s="1" t="s">
        <v>44</v>
      </c>
      <c r="D92" s="3">
        <v>2015</v>
      </c>
      <c r="E92" s="3">
        <v>-200</v>
      </c>
      <c r="F92" s="3">
        <f t="shared" si="30"/>
        <v>1815</v>
      </c>
      <c r="G92" s="11">
        <f t="shared" si="31"/>
        <v>5</v>
      </c>
      <c r="H92" s="3" t="s">
        <v>38</v>
      </c>
      <c r="L92" s="2">
        <f t="shared" si="32"/>
        <v>1</v>
      </c>
      <c r="M92" s="2" t="s">
        <v>21</v>
      </c>
      <c r="N92" s="14">
        <v>7</v>
      </c>
      <c r="O92" s="2">
        <v>103940</v>
      </c>
      <c r="P92" s="2">
        <v>103790</v>
      </c>
      <c r="Q92" s="2">
        <v>104158</v>
      </c>
      <c r="R92" s="6">
        <f t="shared" si="33"/>
        <v>15.7</v>
      </c>
      <c r="S92" s="6">
        <f t="shared" si="34"/>
        <v>21.1</v>
      </c>
      <c r="U92" s="6">
        <f t="shared" si="35"/>
        <v>-15.7</v>
      </c>
      <c r="V92" s="6">
        <f t="shared" si="36"/>
        <v>21.1</v>
      </c>
      <c r="W92" s="7">
        <f t="shared" si="37"/>
        <v>1</v>
      </c>
      <c r="X92" s="7">
        <f t="shared" si="38"/>
        <v>1</v>
      </c>
      <c r="Y92" s="6">
        <f t="shared" si="39"/>
        <v>0</v>
      </c>
      <c r="Z92" s="6"/>
      <c r="AA92" s="6">
        <f t="shared" si="40"/>
        <v>0</v>
      </c>
      <c r="AB92" s="6">
        <f t="shared" si="41"/>
        <v>15</v>
      </c>
      <c r="AC92" s="13">
        <f t="shared" si="42"/>
        <v>10</v>
      </c>
      <c r="AD92" s="7">
        <f t="shared" si="43"/>
        <v>1</v>
      </c>
      <c r="AE92" s="13">
        <f t="shared" si="44"/>
        <v>0</v>
      </c>
      <c r="AF92" s="13">
        <f t="shared" si="45"/>
        <v>0</v>
      </c>
      <c r="AG92" s="13">
        <f t="shared" si="46"/>
        <v>0</v>
      </c>
      <c r="AH92" s="13">
        <f t="shared" si="47"/>
        <v>15</v>
      </c>
      <c r="AI92" s="13">
        <f t="shared" si="48"/>
        <v>190</v>
      </c>
      <c r="AJ92" s="14">
        <f t="shared" si="49"/>
        <v>1</v>
      </c>
      <c r="AL92" s="12">
        <f t="shared" si="50"/>
        <v>258</v>
      </c>
      <c r="AM92" s="12">
        <f t="shared" si="51"/>
        <v>12</v>
      </c>
      <c r="AN92" s="12">
        <f t="shared" si="52"/>
        <v>180</v>
      </c>
      <c r="AO92" s="12">
        <f t="shared" si="53"/>
        <v>4860</v>
      </c>
      <c r="AP92" s="12">
        <f>MAX(AO$4:AO92)</f>
        <v>7505</v>
      </c>
      <c r="AQ92" s="8">
        <f t="shared" si="54"/>
        <v>-0.35243171219187208</v>
      </c>
      <c r="AS92" s="12">
        <f t="shared" si="55"/>
        <v>325</v>
      </c>
      <c r="AT92" s="12">
        <f t="shared" si="56"/>
        <v>16</v>
      </c>
      <c r="AU92" s="12">
        <f t="shared" si="57"/>
        <v>240</v>
      </c>
      <c r="AV92" s="12">
        <f t="shared" si="58"/>
        <v>6740</v>
      </c>
      <c r="AW92" s="12">
        <f>MAX(AV$4:AV92)</f>
        <v>6740</v>
      </c>
      <c r="AX92" s="8">
        <f t="shared" si="59"/>
        <v>0</v>
      </c>
      <c r="BH92" s="19"/>
      <c r="BI92" s="19"/>
      <c r="BJ92" s="12"/>
      <c r="BK92" s="12"/>
      <c r="BL92" s="12"/>
      <c r="BM92" s="8"/>
    </row>
    <row r="93" spans="1:65" x14ac:dyDescent="0.3">
      <c r="A93" s="1">
        <v>42670</v>
      </c>
      <c r="B93" s="1">
        <v>42676</v>
      </c>
      <c r="C93" s="1" t="s">
        <v>44</v>
      </c>
      <c r="D93" s="3">
        <v>645</v>
      </c>
      <c r="E93" s="3">
        <v>-200</v>
      </c>
      <c r="F93" s="3">
        <f t="shared" si="30"/>
        <v>445</v>
      </c>
      <c r="G93" s="11">
        <f t="shared" si="31"/>
        <v>6</v>
      </c>
      <c r="H93" s="3" t="s">
        <v>38</v>
      </c>
      <c r="L93" s="2">
        <f t="shared" si="32"/>
        <v>1</v>
      </c>
      <c r="M93" s="2" t="s">
        <v>21</v>
      </c>
      <c r="N93" s="14">
        <v>7</v>
      </c>
      <c r="O93" s="2">
        <v>103600</v>
      </c>
      <c r="P93" s="2">
        <v>103618</v>
      </c>
      <c r="Q93" s="2">
        <v>103926</v>
      </c>
      <c r="R93" s="6">
        <f t="shared" si="33"/>
        <v>-1.1000000000000001</v>
      </c>
      <c r="S93" s="6">
        <f t="shared" si="34"/>
        <v>31.9</v>
      </c>
      <c r="U93" s="6">
        <f t="shared" si="35"/>
        <v>1.1000000000000001</v>
      </c>
      <c r="V93" s="6">
        <f t="shared" si="36"/>
        <v>31.9</v>
      </c>
      <c r="W93" s="7">
        <f t="shared" si="37"/>
        <v>0</v>
      </c>
      <c r="X93" s="7">
        <f t="shared" si="38"/>
        <v>0</v>
      </c>
      <c r="Y93" s="6">
        <f t="shared" si="39"/>
        <v>0</v>
      </c>
      <c r="Z93" s="6"/>
      <c r="AA93" s="6">
        <f t="shared" si="40"/>
        <v>0</v>
      </c>
      <c r="AB93" s="6">
        <f t="shared" si="41"/>
        <v>0</v>
      </c>
      <c r="AC93" s="13">
        <f t="shared" si="42"/>
        <v>10</v>
      </c>
      <c r="AD93" s="7">
        <f t="shared" si="43"/>
        <v>0</v>
      </c>
      <c r="AE93" s="13">
        <f t="shared" si="44"/>
        <v>0</v>
      </c>
      <c r="AF93" s="13">
        <f t="shared" si="45"/>
        <v>0</v>
      </c>
      <c r="AG93" s="13">
        <f t="shared" si="46"/>
        <v>0</v>
      </c>
      <c r="AH93" s="13">
        <f t="shared" si="47"/>
        <v>0</v>
      </c>
      <c r="AI93" s="13">
        <f t="shared" si="48"/>
        <v>190</v>
      </c>
      <c r="AJ93" s="14">
        <f t="shared" si="49"/>
        <v>0</v>
      </c>
      <c r="AL93" s="12">
        <f t="shared" si="50"/>
        <v>243</v>
      </c>
      <c r="AM93" s="12">
        <f t="shared" si="51"/>
        <v>12</v>
      </c>
      <c r="AN93" s="12">
        <f t="shared" si="52"/>
        <v>0</v>
      </c>
      <c r="AO93" s="12">
        <f t="shared" si="53"/>
        <v>4860</v>
      </c>
      <c r="AP93" s="12">
        <f>MAX(AO$4:AO93)</f>
        <v>7505</v>
      </c>
      <c r="AQ93" s="8">
        <f t="shared" si="54"/>
        <v>-0.35243171219187208</v>
      </c>
      <c r="AS93" s="12">
        <f t="shared" si="55"/>
        <v>325</v>
      </c>
      <c r="AT93" s="12">
        <f t="shared" si="56"/>
        <v>16</v>
      </c>
      <c r="AU93" s="12">
        <f t="shared" si="57"/>
        <v>0</v>
      </c>
      <c r="AV93" s="12">
        <f t="shared" si="58"/>
        <v>6740</v>
      </c>
      <c r="AW93" s="12">
        <f>MAX(AV$4:AV93)</f>
        <v>6740</v>
      </c>
      <c r="AX93" s="8">
        <f t="shared" si="59"/>
        <v>0</v>
      </c>
      <c r="BH93" s="19"/>
      <c r="BI93" s="19"/>
      <c r="BJ93" s="12"/>
      <c r="BK93" s="12"/>
      <c r="BL93" s="12"/>
      <c r="BM93" s="8"/>
    </row>
    <row r="94" spans="1:65" x14ac:dyDescent="0.3">
      <c r="A94" s="1">
        <v>42676</v>
      </c>
      <c r="B94" s="1">
        <v>42676</v>
      </c>
      <c r="C94" s="1" t="s">
        <v>44</v>
      </c>
      <c r="D94" s="3">
        <v>1255</v>
      </c>
      <c r="E94" s="3">
        <v>-200</v>
      </c>
      <c r="F94" s="3">
        <f t="shared" si="30"/>
        <v>1055</v>
      </c>
      <c r="G94" s="11">
        <f t="shared" si="31"/>
        <v>0</v>
      </c>
      <c r="H94" s="3" t="s">
        <v>38</v>
      </c>
      <c r="I94" s="2" t="s">
        <v>11</v>
      </c>
      <c r="J94" s="2">
        <v>11</v>
      </c>
      <c r="L94" s="2">
        <f t="shared" si="32"/>
        <v>1</v>
      </c>
      <c r="M94" s="2" t="s">
        <v>21</v>
      </c>
      <c r="N94" s="14">
        <v>7</v>
      </c>
      <c r="O94" s="2">
        <v>103390</v>
      </c>
      <c r="P94" s="2">
        <v>103343</v>
      </c>
      <c r="Q94" s="2">
        <v>103444</v>
      </c>
      <c r="R94" s="6">
        <f t="shared" si="33"/>
        <v>5.4</v>
      </c>
      <c r="S94" s="6">
        <f t="shared" si="34"/>
        <v>4.7</v>
      </c>
      <c r="U94" s="6">
        <f t="shared" si="35"/>
        <v>-5.4</v>
      </c>
      <c r="V94" s="6">
        <f t="shared" si="36"/>
        <v>4.7</v>
      </c>
      <c r="W94" s="7">
        <f t="shared" si="37"/>
        <v>1</v>
      </c>
      <c r="X94" s="7">
        <f t="shared" si="38"/>
        <v>0</v>
      </c>
      <c r="Y94" s="6">
        <f t="shared" si="39"/>
        <v>0</v>
      </c>
      <c r="Z94" s="6"/>
      <c r="AA94" s="6">
        <f t="shared" si="40"/>
        <v>-20</v>
      </c>
      <c r="AB94" s="6">
        <f t="shared" si="41"/>
        <v>-20</v>
      </c>
      <c r="AC94" s="13">
        <f t="shared" si="42"/>
        <v>-10</v>
      </c>
      <c r="AD94" s="7">
        <f t="shared" si="43"/>
        <v>0</v>
      </c>
      <c r="AE94" s="13">
        <f t="shared" si="44"/>
        <v>-20</v>
      </c>
      <c r="AF94" s="13">
        <f t="shared" si="45"/>
        <v>0</v>
      </c>
      <c r="AG94" s="13">
        <f t="shared" si="46"/>
        <v>0</v>
      </c>
      <c r="AH94" s="13">
        <f t="shared" si="47"/>
        <v>0</v>
      </c>
      <c r="AI94" s="13">
        <f t="shared" si="48"/>
        <v>190</v>
      </c>
      <c r="AJ94" s="14">
        <f t="shared" si="49"/>
        <v>0</v>
      </c>
      <c r="AL94" s="12">
        <f t="shared" si="50"/>
        <v>243</v>
      </c>
      <c r="AM94" s="12">
        <f t="shared" si="51"/>
        <v>12</v>
      </c>
      <c r="AN94" s="12">
        <f t="shared" si="52"/>
        <v>-240</v>
      </c>
      <c r="AO94" s="12">
        <f t="shared" si="53"/>
        <v>4620</v>
      </c>
      <c r="AP94" s="12">
        <f>MAX(AO$4:AO94)</f>
        <v>7505</v>
      </c>
      <c r="AQ94" s="8">
        <f t="shared" si="54"/>
        <v>-0.38441039307128583</v>
      </c>
      <c r="AS94" s="12">
        <f t="shared" si="55"/>
        <v>337</v>
      </c>
      <c r="AT94" s="12">
        <f t="shared" si="56"/>
        <v>16</v>
      </c>
      <c r="AU94" s="12">
        <f t="shared" si="57"/>
        <v>0</v>
      </c>
      <c r="AV94" s="12">
        <f t="shared" si="58"/>
        <v>6740</v>
      </c>
      <c r="AW94" s="12">
        <f>MAX(AV$4:AV94)</f>
        <v>6740</v>
      </c>
      <c r="AX94" s="8">
        <f t="shared" si="59"/>
        <v>0</v>
      </c>
      <c r="BH94" s="19"/>
      <c r="BI94" s="19"/>
      <c r="BJ94" s="12"/>
      <c r="BK94" s="12"/>
      <c r="BL94" s="12"/>
      <c r="BM94" s="8"/>
    </row>
    <row r="95" spans="1:65" x14ac:dyDescent="0.3">
      <c r="A95" s="1">
        <v>42664</v>
      </c>
      <c r="B95" s="1">
        <v>42676</v>
      </c>
      <c r="C95" s="1" t="s">
        <v>44</v>
      </c>
      <c r="D95" s="3">
        <v>1345</v>
      </c>
      <c r="E95" s="3">
        <v>-200</v>
      </c>
      <c r="F95" s="3">
        <f t="shared" si="30"/>
        <v>1145</v>
      </c>
      <c r="G95" s="11">
        <f t="shared" si="31"/>
        <v>12</v>
      </c>
      <c r="H95" s="3" t="s">
        <v>38</v>
      </c>
      <c r="L95" s="2">
        <f t="shared" si="32"/>
        <v>1</v>
      </c>
      <c r="M95" s="2" t="s">
        <v>21</v>
      </c>
      <c r="N95" s="14">
        <v>7</v>
      </c>
      <c r="O95" s="2">
        <v>103270</v>
      </c>
      <c r="P95" s="2">
        <v>103014</v>
      </c>
      <c r="Q95" s="2">
        <v>103479</v>
      </c>
      <c r="R95" s="6">
        <f t="shared" si="33"/>
        <v>26.3</v>
      </c>
      <c r="S95" s="6">
        <f t="shared" si="34"/>
        <v>20.2</v>
      </c>
      <c r="U95" s="6">
        <f t="shared" si="35"/>
        <v>-26.3</v>
      </c>
      <c r="V95" s="6">
        <f t="shared" si="36"/>
        <v>20.2</v>
      </c>
      <c r="W95" s="7">
        <f t="shared" si="37"/>
        <v>1</v>
      </c>
      <c r="X95" s="7">
        <f t="shared" si="38"/>
        <v>1</v>
      </c>
      <c r="Y95" s="6">
        <f t="shared" si="39"/>
        <v>-20</v>
      </c>
      <c r="Z95" s="6"/>
      <c r="AA95" s="6">
        <f t="shared" si="40"/>
        <v>-20</v>
      </c>
      <c r="AB95" s="6">
        <f t="shared" si="41"/>
        <v>-20</v>
      </c>
      <c r="AC95" s="13">
        <f t="shared" si="42"/>
        <v>-30</v>
      </c>
      <c r="AD95" s="7">
        <f t="shared" si="43"/>
        <v>0</v>
      </c>
      <c r="AE95" s="13">
        <f t="shared" si="44"/>
        <v>0</v>
      </c>
      <c r="AF95" s="13">
        <f t="shared" si="45"/>
        <v>0</v>
      </c>
      <c r="AG95" s="13">
        <f t="shared" si="46"/>
        <v>0</v>
      </c>
      <c r="AH95" s="13">
        <f t="shared" si="47"/>
        <v>-20</v>
      </c>
      <c r="AI95" s="13">
        <f t="shared" si="48"/>
        <v>170</v>
      </c>
      <c r="AJ95" s="14">
        <f t="shared" si="49"/>
        <v>0</v>
      </c>
      <c r="AL95" s="12">
        <f t="shared" si="50"/>
        <v>243</v>
      </c>
      <c r="AM95" s="12">
        <f t="shared" si="51"/>
        <v>12</v>
      </c>
      <c r="AN95" s="12">
        <f t="shared" si="52"/>
        <v>-240</v>
      </c>
      <c r="AO95" s="12">
        <f t="shared" si="53"/>
        <v>4380</v>
      </c>
      <c r="AP95" s="12">
        <f>MAX(AO$4:AO95)</f>
        <v>7505</v>
      </c>
      <c r="AQ95" s="8">
        <f t="shared" si="54"/>
        <v>-0.41638907395069952</v>
      </c>
      <c r="AS95" s="12">
        <f t="shared" si="55"/>
        <v>337</v>
      </c>
      <c r="AT95" s="12">
        <f t="shared" si="56"/>
        <v>16</v>
      </c>
      <c r="AU95" s="12">
        <f t="shared" si="57"/>
        <v>-320</v>
      </c>
      <c r="AV95" s="12">
        <f t="shared" si="58"/>
        <v>6420</v>
      </c>
      <c r="AW95" s="12">
        <f>MAX(AV$4:AV95)</f>
        <v>6740</v>
      </c>
      <c r="AX95" s="8">
        <f t="shared" si="59"/>
        <v>-4.7477744807121663E-2</v>
      </c>
      <c r="BH95" s="19"/>
      <c r="BI95" s="19"/>
      <c r="BJ95" s="12"/>
      <c r="BK95" s="12"/>
      <c r="BL95" s="12"/>
      <c r="BM95" s="8"/>
    </row>
    <row r="96" spans="1:65" x14ac:dyDescent="0.3">
      <c r="A96" s="1">
        <v>42657</v>
      </c>
      <c r="B96" s="1">
        <v>42676</v>
      </c>
      <c r="C96" s="1" t="s">
        <v>45</v>
      </c>
      <c r="D96" s="3">
        <v>1435</v>
      </c>
      <c r="E96" s="3">
        <v>0</v>
      </c>
      <c r="F96" s="3">
        <f t="shared" si="30"/>
        <v>1435</v>
      </c>
      <c r="G96" s="11">
        <f t="shared" si="31"/>
        <v>19</v>
      </c>
      <c r="H96" s="3" t="s">
        <v>17</v>
      </c>
      <c r="L96" s="2">
        <f t="shared" si="32"/>
        <v>1</v>
      </c>
      <c r="M96" s="2" t="s">
        <v>20</v>
      </c>
      <c r="N96" s="14">
        <v>7</v>
      </c>
      <c r="O96" s="2">
        <v>111100</v>
      </c>
      <c r="P96" s="2">
        <v>111226</v>
      </c>
      <c r="Q96" s="2">
        <v>110873</v>
      </c>
      <c r="R96" s="6">
        <f t="shared" si="33"/>
        <v>13.3</v>
      </c>
      <c r="S96" s="6">
        <f t="shared" si="34"/>
        <v>22</v>
      </c>
      <c r="U96" s="6">
        <f t="shared" si="35"/>
        <v>-13.3</v>
      </c>
      <c r="V96" s="6">
        <f t="shared" si="36"/>
        <v>22</v>
      </c>
      <c r="W96" s="7">
        <f t="shared" si="37"/>
        <v>1</v>
      </c>
      <c r="X96" s="7">
        <f t="shared" si="38"/>
        <v>1</v>
      </c>
      <c r="Y96" s="6">
        <f t="shared" si="39"/>
        <v>0</v>
      </c>
      <c r="Z96" s="6"/>
      <c r="AA96" s="6">
        <f t="shared" si="40"/>
        <v>0</v>
      </c>
      <c r="AB96" s="6">
        <f t="shared" si="41"/>
        <v>15</v>
      </c>
      <c r="AC96" s="13">
        <f t="shared" si="42"/>
        <v>-15</v>
      </c>
      <c r="AD96" s="7">
        <f t="shared" si="43"/>
        <v>1</v>
      </c>
      <c r="AE96" s="13">
        <f t="shared" si="44"/>
        <v>0</v>
      </c>
      <c r="AF96" s="13">
        <f t="shared" si="45"/>
        <v>0</v>
      </c>
      <c r="AG96" s="13">
        <f t="shared" si="46"/>
        <v>0</v>
      </c>
      <c r="AH96" s="13">
        <f t="shared" si="47"/>
        <v>15</v>
      </c>
      <c r="AI96" s="13">
        <f t="shared" si="48"/>
        <v>185</v>
      </c>
      <c r="AJ96" s="14">
        <f t="shared" si="49"/>
        <v>1</v>
      </c>
      <c r="AL96" s="12">
        <f t="shared" si="50"/>
        <v>243</v>
      </c>
      <c r="AM96" s="12">
        <f t="shared" si="51"/>
        <v>12</v>
      </c>
      <c r="AN96" s="12">
        <f t="shared" si="52"/>
        <v>180</v>
      </c>
      <c r="AO96" s="12">
        <f t="shared" si="53"/>
        <v>4560</v>
      </c>
      <c r="AP96" s="12">
        <f>MAX(AO$4:AO96)</f>
        <v>7505</v>
      </c>
      <c r="AQ96" s="8">
        <f t="shared" si="54"/>
        <v>-0.39240506329113922</v>
      </c>
      <c r="AS96" s="12">
        <f t="shared" si="55"/>
        <v>337</v>
      </c>
      <c r="AT96" s="12">
        <f t="shared" si="56"/>
        <v>16</v>
      </c>
      <c r="AU96" s="12">
        <f t="shared" si="57"/>
        <v>240</v>
      </c>
      <c r="AV96" s="12">
        <f t="shared" si="58"/>
        <v>6660</v>
      </c>
      <c r="AW96" s="12">
        <f>MAX(AV$4:AV96)</f>
        <v>6740</v>
      </c>
      <c r="AX96" s="8">
        <f t="shared" si="59"/>
        <v>-1.1869436201780416E-2</v>
      </c>
      <c r="BH96" s="19"/>
      <c r="BI96" s="19"/>
      <c r="BJ96" s="12"/>
      <c r="BK96" s="12"/>
      <c r="BL96" s="12"/>
      <c r="BM96" s="8"/>
    </row>
    <row r="97" spans="1:65" x14ac:dyDescent="0.3">
      <c r="A97" s="1">
        <v>42655</v>
      </c>
      <c r="B97" s="1">
        <v>42677</v>
      </c>
      <c r="C97" s="1" t="s">
        <v>44</v>
      </c>
      <c r="D97" s="3">
        <v>655</v>
      </c>
      <c r="E97" s="3">
        <v>-200</v>
      </c>
      <c r="F97" s="3">
        <f t="shared" si="30"/>
        <v>455</v>
      </c>
      <c r="G97" s="11">
        <f t="shared" si="31"/>
        <v>22</v>
      </c>
      <c r="H97" s="3" t="s">
        <v>38</v>
      </c>
      <c r="L97" s="2">
        <f t="shared" si="32"/>
        <v>1</v>
      </c>
      <c r="M97" s="2" t="s">
        <v>21</v>
      </c>
      <c r="N97" s="14">
        <v>7</v>
      </c>
      <c r="O97" s="2">
        <v>102550</v>
      </c>
      <c r="P97" s="2">
        <v>102541</v>
      </c>
      <c r="Q97" s="2">
        <v>103311</v>
      </c>
      <c r="R97" s="6">
        <f t="shared" si="33"/>
        <v>1.6</v>
      </c>
      <c r="S97" s="6">
        <f t="shared" si="34"/>
        <v>75.400000000000006</v>
      </c>
      <c r="U97" s="6">
        <f t="shared" si="35"/>
        <v>-1.6</v>
      </c>
      <c r="V97" s="6">
        <f t="shared" si="36"/>
        <v>75.400000000000006</v>
      </c>
      <c r="W97" s="7">
        <f t="shared" si="37"/>
        <v>1</v>
      </c>
      <c r="X97" s="7">
        <f t="shared" si="38"/>
        <v>1</v>
      </c>
      <c r="Y97" s="6">
        <f t="shared" si="39"/>
        <v>0</v>
      </c>
      <c r="Z97" s="6"/>
      <c r="AA97" s="6">
        <f t="shared" si="40"/>
        <v>0</v>
      </c>
      <c r="AB97" s="6">
        <f t="shared" si="41"/>
        <v>15</v>
      </c>
      <c r="AC97" s="13">
        <f t="shared" si="42"/>
        <v>0</v>
      </c>
      <c r="AD97" s="7">
        <f t="shared" si="43"/>
        <v>1</v>
      </c>
      <c r="AE97" s="13">
        <f t="shared" si="44"/>
        <v>0</v>
      </c>
      <c r="AF97" s="13">
        <f t="shared" si="45"/>
        <v>0</v>
      </c>
      <c r="AG97" s="13">
        <f t="shared" si="46"/>
        <v>0</v>
      </c>
      <c r="AH97" s="13">
        <f t="shared" si="47"/>
        <v>15</v>
      </c>
      <c r="AI97" s="13">
        <f t="shared" si="48"/>
        <v>200</v>
      </c>
      <c r="AJ97" s="14">
        <f t="shared" si="49"/>
        <v>1</v>
      </c>
      <c r="AL97" s="12">
        <f t="shared" si="50"/>
        <v>228</v>
      </c>
      <c r="AM97" s="12">
        <f t="shared" si="51"/>
        <v>11</v>
      </c>
      <c r="AN97" s="12">
        <f t="shared" si="52"/>
        <v>165</v>
      </c>
      <c r="AO97" s="12">
        <f t="shared" si="53"/>
        <v>4725</v>
      </c>
      <c r="AP97" s="12">
        <f>MAX(AO$4:AO97)</f>
        <v>7505</v>
      </c>
      <c r="AQ97" s="8">
        <f t="shared" si="54"/>
        <v>-0.37041972018654229</v>
      </c>
      <c r="AS97" s="12">
        <f t="shared" si="55"/>
        <v>337</v>
      </c>
      <c r="AT97" s="12">
        <f t="shared" si="56"/>
        <v>16</v>
      </c>
      <c r="AU97" s="12">
        <f t="shared" si="57"/>
        <v>240</v>
      </c>
      <c r="AV97" s="12">
        <f t="shared" si="58"/>
        <v>6900</v>
      </c>
      <c r="AW97" s="12">
        <f>MAX(AV$4:AV97)</f>
        <v>6900</v>
      </c>
      <c r="AX97" s="8">
        <f t="shared" si="59"/>
        <v>0</v>
      </c>
      <c r="BH97" s="19"/>
      <c r="BI97" s="19"/>
      <c r="BJ97" s="12"/>
      <c r="BK97" s="12"/>
      <c r="BL97" s="12"/>
      <c r="BM97" s="8"/>
    </row>
    <row r="98" spans="1:65" x14ac:dyDescent="0.3">
      <c r="A98" s="1">
        <v>42677</v>
      </c>
      <c r="B98" s="1">
        <v>42677</v>
      </c>
      <c r="C98" s="1" t="s">
        <v>45</v>
      </c>
      <c r="D98" s="3">
        <v>840</v>
      </c>
      <c r="E98" s="3">
        <v>0</v>
      </c>
      <c r="F98" s="3">
        <f t="shared" si="30"/>
        <v>840</v>
      </c>
      <c r="G98" s="11">
        <f t="shared" si="31"/>
        <v>0</v>
      </c>
      <c r="H98" s="3" t="s">
        <v>17</v>
      </c>
      <c r="L98" s="2">
        <f t="shared" si="32"/>
        <v>1</v>
      </c>
      <c r="M98" s="2" t="s">
        <v>21</v>
      </c>
      <c r="N98" s="14">
        <v>7</v>
      </c>
      <c r="O98" s="2">
        <v>110960</v>
      </c>
      <c r="P98" s="2">
        <v>110591</v>
      </c>
      <c r="Q98" s="2">
        <v>111397</v>
      </c>
      <c r="R98" s="6">
        <f t="shared" si="33"/>
        <v>37.6</v>
      </c>
      <c r="S98" s="6">
        <f t="shared" si="34"/>
        <v>43</v>
      </c>
      <c r="U98" s="6">
        <f t="shared" si="35"/>
        <v>-37.6</v>
      </c>
      <c r="V98" s="6">
        <f t="shared" si="36"/>
        <v>43</v>
      </c>
      <c r="W98" s="7">
        <f t="shared" si="37"/>
        <v>1</v>
      </c>
      <c r="X98" s="7">
        <f t="shared" si="38"/>
        <v>1</v>
      </c>
      <c r="Y98" s="6">
        <f t="shared" si="39"/>
        <v>-20</v>
      </c>
      <c r="Z98" s="6"/>
      <c r="AA98" s="6">
        <f t="shared" si="40"/>
        <v>-20</v>
      </c>
      <c r="AB98" s="6">
        <f t="shared" si="41"/>
        <v>-20</v>
      </c>
      <c r="AC98" s="13">
        <f t="shared" si="42"/>
        <v>-20</v>
      </c>
      <c r="AD98" s="7">
        <f t="shared" si="43"/>
        <v>0</v>
      </c>
      <c r="AE98" s="13">
        <f t="shared" si="44"/>
        <v>0</v>
      </c>
      <c r="AF98" s="13">
        <f t="shared" si="45"/>
        <v>0</v>
      </c>
      <c r="AG98" s="13">
        <f t="shared" si="46"/>
        <v>0</v>
      </c>
      <c r="AH98" s="13">
        <f t="shared" si="47"/>
        <v>-20</v>
      </c>
      <c r="AI98" s="13">
        <f t="shared" si="48"/>
        <v>180</v>
      </c>
      <c r="AJ98" s="14">
        <f t="shared" si="49"/>
        <v>0</v>
      </c>
      <c r="AL98" s="12">
        <f t="shared" si="50"/>
        <v>228</v>
      </c>
      <c r="AM98" s="12">
        <f t="shared" si="51"/>
        <v>11</v>
      </c>
      <c r="AN98" s="12">
        <f t="shared" si="52"/>
        <v>-220</v>
      </c>
      <c r="AO98" s="12">
        <f t="shared" si="53"/>
        <v>4505</v>
      </c>
      <c r="AP98" s="12">
        <f>MAX(AO$4:AO98)</f>
        <v>7505</v>
      </c>
      <c r="AQ98" s="8">
        <f t="shared" si="54"/>
        <v>-0.39973351099267157</v>
      </c>
      <c r="AS98" s="12">
        <f t="shared" si="55"/>
        <v>337</v>
      </c>
      <c r="AT98" s="12">
        <f t="shared" si="56"/>
        <v>16</v>
      </c>
      <c r="AU98" s="12">
        <f t="shared" si="57"/>
        <v>-320</v>
      </c>
      <c r="AV98" s="12">
        <f t="shared" si="58"/>
        <v>6580</v>
      </c>
      <c r="AW98" s="12">
        <f>MAX(AV$4:AV98)</f>
        <v>6900</v>
      </c>
      <c r="AX98" s="8">
        <f t="shared" si="59"/>
        <v>-4.6376811594202899E-2</v>
      </c>
      <c r="BH98" s="19"/>
      <c r="BI98" s="19"/>
      <c r="BJ98" s="12"/>
      <c r="BK98" s="12"/>
      <c r="BL98" s="12"/>
      <c r="BM98" s="8"/>
    </row>
    <row r="99" spans="1:65" x14ac:dyDescent="0.3">
      <c r="A99" s="1">
        <v>42677</v>
      </c>
      <c r="B99" s="1">
        <v>42677</v>
      </c>
      <c r="C99" s="1" t="s">
        <v>45</v>
      </c>
      <c r="D99" s="3">
        <v>1145</v>
      </c>
      <c r="E99" s="3">
        <v>0</v>
      </c>
      <c r="F99" s="3">
        <f t="shared" si="30"/>
        <v>1145</v>
      </c>
      <c r="G99" s="11">
        <f t="shared" si="31"/>
        <v>0</v>
      </c>
      <c r="H99" s="3" t="s">
        <v>17</v>
      </c>
      <c r="I99" s="2" t="s">
        <v>11</v>
      </c>
      <c r="J99" s="2">
        <v>12</v>
      </c>
      <c r="L99" s="2">
        <f t="shared" si="32"/>
        <v>1</v>
      </c>
      <c r="M99" s="2" t="s">
        <v>21</v>
      </c>
      <c r="N99" s="14">
        <v>7</v>
      </c>
      <c r="O99" s="2">
        <v>110660</v>
      </c>
      <c r="P99" s="2">
        <v>110591</v>
      </c>
      <c r="Q99" s="2">
        <v>111397</v>
      </c>
      <c r="R99" s="6">
        <f t="shared" si="33"/>
        <v>7.6</v>
      </c>
      <c r="S99" s="6">
        <f t="shared" si="34"/>
        <v>73</v>
      </c>
      <c r="U99" s="6">
        <f t="shared" si="35"/>
        <v>-7.6</v>
      </c>
      <c r="V99" s="6">
        <f t="shared" si="36"/>
        <v>73</v>
      </c>
      <c r="W99" s="7">
        <f t="shared" si="37"/>
        <v>1</v>
      </c>
      <c r="X99" s="7">
        <f t="shared" si="38"/>
        <v>0</v>
      </c>
      <c r="Y99" s="6">
        <f t="shared" si="39"/>
        <v>0</v>
      </c>
      <c r="Z99" s="6"/>
      <c r="AA99" s="6">
        <f t="shared" si="40"/>
        <v>0</v>
      </c>
      <c r="AB99" s="6">
        <f t="shared" si="41"/>
        <v>15</v>
      </c>
      <c r="AC99" s="13">
        <f t="shared" si="42"/>
        <v>-5</v>
      </c>
      <c r="AD99" s="7">
        <f t="shared" si="43"/>
        <v>1</v>
      </c>
      <c r="AE99" s="13">
        <f t="shared" si="44"/>
        <v>15</v>
      </c>
      <c r="AF99" s="13">
        <f t="shared" si="45"/>
        <v>0</v>
      </c>
      <c r="AG99" s="13">
        <f t="shared" si="46"/>
        <v>0</v>
      </c>
      <c r="AH99" s="13">
        <f t="shared" si="47"/>
        <v>0</v>
      </c>
      <c r="AI99" s="13">
        <f t="shared" si="48"/>
        <v>180</v>
      </c>
      <c r="AJ99" s="14">
        <f t="shared" si="49"/>
        <v>0</v>
      </c>
      <c r="AL99" s="12">
        <f t="shared" si="50"/>
        <v>228</v>
      </c>
      <c r="AM99" s="12">
        <f t="shared" si="51"/>
        <v>11</v>
      </c>
      <c r="AN99" s="12">
        <f t="shared" si="52"/>
        <v>165</v>
      </c>
      <c r="AO99" s="12">
        <f t="shared" si="53"/>
        <v>4670</v>
      </c>
      <c r="AP99" s="12">
        <f>MAX(AO$4:AO99)</f>
        <v>7505</v>
      </c>
      <c r="AQ99" s="8">
        <f t="shared" si="54"/>
        <v>-0.37774816788807464</v>
      </c>
      <c r="AS99" s="12">
        <f t="shared" si="55"/>
        <v>329</v>
      </c>
      <c r="AT99" s="12">
        <f t="shared" si="56"/>
        <v>16</v>
      </c>
      <c r="AU99" s="12">
        <f t="shared" si="57"/>
        <v>0</v>
      </c>
      <c r="AV99" s="12">
        <f t="shared" si="58"/>
        <v>6580</v>
      </c>
      <c r="AW99" s="12">
        <f>MAX(AV$4:AV99)</f>
        <v>6900</v>
      </c>
      <c r="AX99" s="8">
        <f t="shared" si="59"/>
        <v>-4.6376811594202899E-2</v>
      </c>
      <c r="BH99" s="19"/>
      <c r="BI99" s="19"/>
      <c r="BJ99" s="12"/>
      <c r="BK99" s="12"/>
      <c r="BL99" s="12"/>
      <c r="BM99" s="8"/>
    </row>
    <row r="100" spans="1:65" x14ac:dyDescent="0.3">
      <c r="A100" s="1">
        <v>42677</v>
      </c>
      <c r="B100" s="1">
        <v>42677</v>
      </c>
      <c r="C100" s="1" t="s">
        <v>44</v>
      </c>
      <c r="D100" s="3">
        <v>1610</v>
      </c>
      <c r="E100" s="3">
        <v>-200</v>
      </c>
      <c r="F100" s="3">
        <f t="shared" si="30"/>
        <v>1410</v>
      </c>
      <c r="G100" s="11">
        <f t="shared" si="31"/>
        <v>0</v>
      </c>
      <c r="H100" s="3" t="s">
        <v>38</v>
      </c>
      <c r="I100" s="2" t="s">
        <v>11</v>
      </c>
      <c r="J100" s="2">
        <v>18</v>
      </c>
      <c r="K100" s="2" t="s">
        <v>11</v>
      </c>
      <c r="L100" s="2">
        <f t="shared" si="32"/>
        <v>1</v>
      </c>
      <c r="M100" s="2" t="s">
        <v>20</v>
      </c>
      <c r="N100" s="14">
        <v>7</v>
      </c>
      <c r="O100" s="2">
        <v>103290</v>
      </c>
      <c r="P100" s="2">
        <v>103311</v>
      </c>
      <c r="Q100" s="2">
        <v>102823</v>
      </c>
      <c r="R100" s="6">
        <f t="shared" si="33"/>
        <v>2.8</v>
      </c>
      <c r="S100" s="6">
        <f t="shared" si="34"/>
        <v>46</v>
      </c>
      <c r="U100" s="6">
        <f t="shared" si="35"/>
        <v>-2.8</v>
      </c>
      <c r="V100" s="6">
        <f t="shared" si="36"/>
        <v>46</v>
      </c>
      <c r="W100" s="7">
        <f t="shared" si="37"/>
        <v>1</v>
      </c>
      <c r="X100" s="7">
        <f t="shared" si="38"/>
        <v>0</v>
      </c>
      <c r="Y100" s="6">
        <f t="shared" si="39"/>
        <v>0</v>
      </c>
      <c r="Z100" s="6"/>
      <c r="AA100" s="6">
        <f t="shared" si="40"/>
        <v>0</v>
      </c>
      <c r="AB100" s="6">
        <f t="shared" si="41"/>
        <v>15</v>
      </c>
      <c r="AC100" s="13">
        <f t="shared" si="42"/>
        <v>10</v>
      </c>
      <c r="AD100" s="7">
        <f t="shared" si="43"/>
        <v>1</v>
      </c>
      <c r="AE100" s="13">
        <f t="shared" si="44"/>
        <v>15</v>
      </c>
      <c r="AF100" s="13">
        <f t="shared" si="45"/>
        <v>15</v>
      </c>
      <c r="AG100" s="13">
        <f t="shared" si="46"/>
        <v>0</v>
      </c>
      <c r="AH100" s="13">
        <f t="shared" si="47"/>
        <v>0</v>
      </c>
      <c r="AI100" s="13">
        <f t="shared" si="48"/>
        <v>180</v>
      </c>
      <c r="AJ100" s="14">
        <f t="shared" si="49"/>
        <v>0</v>
      </c>
      <c r="AL100" s="12">
        <f t="shared" si="50"/>
        <v>228</v>
      </c>
      <c r="AM100" s="12">
        <f t="shared" si="51"/>
        <v>11</v>
      </c>
      <c r="AN100" s="12">
        <f t="shared" si="52"/>
        <v>165</v>
      </c>
      <c r="AO100" s="12">
        <f t="shared" si="53"/>
        <v>4835</v>
      </c>
      <c r="AP100" s="12">
        <f>MAX(AO$4:AO100)</f>
        <v>7505</v>
      </c>
      <c r="AQ100" s="8">
        <f t="shared" si="54"/>
        <v>-0.3557628247834777</v>
      </c>
      <c r="AS100" s="12">
        <f t="shared" si="55"/>
        <v>329</v>
      </c>
      <c r="AT100" s="12">
        <f t="shared" si="56"/>
        <v>16</v>
      </c>
      <c r="AU100" s="12">
        <f t="shared" si="57"/>
        <v>0</v>
      </c>
      <c r="AV100" s="12">
        <f t="shared" si="58"/>
        <v>6580</v>
      </c>
      <c r="AW100" s="12">
        <f>MAX(AV$4:AV100)</f>
        <v>6900</v>
      </c>
      <c r="AX100" s="8">
        <f t="shared" si="59"/>
        <v>-4.6376811594202899E-2</v>
      </c>
      <c r="BH100" s="19"/>
      <c r="BI100" s="19"/>
      <c r="BJ100" s="12"/>
      <c r="BK100" s="12"/>
      <c r="BL100" s="12"/>
      <c r="BM100" s="8"/>
    </row>
    <row r="101" spans="1:65" x14ac:dyDescent="0.3">
      <c r="A101" s="1">
        <v>42689</v>
      </c>
      <c r="B101" s="1">
        <v>42690</v>
      </c>
      <c r="C101" s="1" t="s">
        <v>44</v>
      </c>
      <c r="D101" s="3">
        <v>325</v>
      </c>
      <c r="E101" s="3">
        <v>-200</v>
      </c>
      <c r="F101" s="3">
        <f t="shared" si="30"/>
        <v>125</v>
      </c>
      <c r="G101" s="11">
        <f t="shared" si="31"/>
        <v>1</v>
      </c>
      <c r="H101" s="3" t="s">
        <v>43</v>
      </c>
      <c r="L101" s="2">
        <f t="shared" si="32"/>
        <v>1</v>
      </c>
      <c r="M101" s="2" t="s">
        <v>21</v>
      </c>
      <c r="N101" s="14">
        <v>10</v>
      </c>
      <c r="O101" s="2">
        <v>134330</v>
      </c>
      <c r="P101" s="2">
        <v>134296</v>
      </c>
      <c r="Q101" s="2">
        <v>135048</v>
      </c>
      <c r="R101" s="6">
        <f t="shared" si="33"/>
        <v>4.4000000000000004</v>
      </c>
      <c r="S101" s="6">
        <f t="shared" si="34"/>
        <v>70.8</v>
      </c>
      <c r="U101" s="6">
        <f t="shared" si="35"/>
        <v>-4.4000000000000004</v>
      </c>
      <c r="V101" s="6">
        <f t="shared" si="36"/>
        <v>70.8</v>
      </c>
      <c r="W101" s="7">
        <f t="shared" si="37"/>
        <v>1</v>
      </c>
      <c r="X101" s="7">
        <f t="shared" si="38"/>
        <v>1</v>
      </c>
      <c r="Y101" s="6">
        <f t="shared" si="39"/>
        <v>0</v>
      </c>
      <c r="Z101" s="6"/>
      <c r="AA101" s="6">
        <f t="shared" si="40"/>
        <v>0</v>
      </c>
      <c r="AB101" s="6">
        <f t="shared" si="41"/>
        <v>15</v>
      </c>
      <c r="AC101" s="13">
        <f t="shared" si="42"/>
        <v>25</v>
      </c>
      <c r="AD101" s="7">
        <f t="shared" si="43"/>
        <v>1</v>
      </c>
      <c r="AE101" s="13">
        <f t="shared" si="44"/>
        <v>0</v>
      </c>
      <c r="AF101" s="13">
        <f t="shared" si="45"/>
        <v>0</v>
      </c>
      <c r="AG101" s="13">
        <f t="shared" si="46"/>
        <v>0</v>
      </c>
      <c r="AH101" s="13">
        <f t="shared" si="47"/>
        <v>15</v>
      </c>
      <c r="AI101" s="13">
        <f t="shared" si="48"/>
        <v>195</v>
      </c>
      <c r="AJ101" s="14">
        <f t="shared" si="49"/>
        <v>1</v>
      </c>
      <c r="AL101" s="12">
        <f t="shared" si="50"/>
        <v>241.75</v>
      </c>
      <c r="AM101" s="12">
        <f t="shared" si="51"/>
        <v>12</v>
      </c>
      <c r="AN101" s="12">
        <f t="shared" si="52"/>
        <v>180</v>
      </c>
      <c r="AO101" s="12">
        <f t="shared" si="53"/>
        <v>5015</v>
      </c>
      <c r="AP101" s="12">
        <f>MAX(AO$4:AO101)</f>
        <v>7505</v>
      </c>
      <c r="AQ101" s="8">
        <f t="shared" si="54"/>
        <v>-0.33177881412391741</v>
      </c>
      <c r="AS101" s="12">
        <f t="shared" si="55"/>
        <v>329</v>
      </c>
      <c r="AT101" s="12">
        <f t="shared" si="56"/>
        <v>16</v>
      </c>
      <c r="AU101" s="12">
        <f t="shared" si="57"/>
        <v>240</v>
      </c>
      <c r="AV101" s="12">
        <f t="shared" si="58"/>
        <v>6820</v>
      </c>
      <c r="AW101" s="12">
        <f>MAX(AV$4:AV101)</f>
        <v>6900</v>
      </c>
      <c r="AX101" s="8">
        <f t="shared" si="59"/>
        <v>-1.1594202898550725E-2</v>
      </c>
      <c r="BH101" s="19"/>
      <c r="BI101" s="19"/>
      <c r="BJ101" s="12"/>
      <c r="BK101" s="12"/>
      <c r="BL101" s="12"/>
      <c r="BM101" s="8"/>
    </row>
    <row r="102" spans="1:65" x14ac:dyDescent="0.3">
      <c r="A102" s="1">
        <v>42690</v>
      </c>
      <c r="B102" s="1">
        <v>42690</v>
      </c>
      <c r="C102" s="1" t="s">
        <v>44</v>
      </c>
      <c r="D102" s="3">
        <v>1120</v>
      </c>
      <c r="E102" s="3">
        <v>-200</v>
      </c>
      <c r="F102" s="3">
        <f t="shared" si="30"/>
        <v>920</v>
      </c>
      <c r="G102" s="11">
        <f t="shared" si="31"/>
        <v>0</v>
      </c>
      <c r="H102" s="3" t="s">
        <v>43</v>
      </c>
      <c r="I102" s="2" t="s">
        <v>11</v>
      </c>
      <c r="J102" s="2">
        <v>15</v>
      </c>
      <c r="L102" s="2">
        <f t="shared" si="32"/>
        <v>1</v>
      </c>
      <c r="M102" s="2" t="s">
        <v>20</v>
      </c>
      <c r="N102" s="14">
        <v>10</v>
      </c>
      <c r="O102" s="2">
        <v>134710</v>
      </c>
      <c r="P102" s="2">
        <v>134978</v>
      </c>
      <c r="Q102" s="2">
        <v>134400</v>
      </c>
      <c r="R102" s="6">
        <f t="shared" si="33"/>
        <v>27.8</v>
      </c>
      <c r="S102" s="6">
        <f t="shared" si="34"/>
        <v>30</v>
      </c>
      <c r="U102" s="6">
        <f t="shared" si="35"/>
        <v>-27.8</v>
      </c>
      <c r="V102" s="6">
        <f t="shared" si="36"/>
        <v>30</v>
      </c>
      <c r="W102" s="7">
        <f t="shared" si="37"/>
        <v>1</v>
      </c>
      <c r="X102" s="7">
        <f t="shared" si="38"/>
        <v>0</v>
      </c>
      <c r="Y102" s="6">
        <f t="shared" si="39"/>
        <v>-20</v>
      </c>
      <c r="Z102" s="6"/>
      <c r="AA102" s="6">
        <f t="shared" si="40"/>
        <v>-20</v>
      </c>
      <c r="AB102" s="6">
        <f t="shared" si="41"/>
        <v>-20</v>
      </c>
      <c r="AC102" s="13">
        <f t="shared" si="42"/>
        <v>5</v>
      </c>
      <c r="AD102" s="7">
        <f t="shared" si="43"/>
        <v>0</v>
      </c>
      <c r="AE102" s="13">
        <f t="shared" si="44"/>
        <v>-20</v>
      </c>
      <c r="AF102" s="13">
        <f t="shared" si="45"/>
        <v>0</v>
      </c>
      <c r="AG102" s="13">
        <f t="shared" si="46"/>
        <v>0</v>
      </c>
      <c r="AH102" s="13">
        <f t="shared" si="47"/>
        <v>0</v>
      </c>
      <c r="AI102" s="13">
        <f t="shared" si="48"/>
        <v>195</v>
      </c>
      <c r="AJ102" s="14">
        <f t="shared" si="49"/>
        <v>0</v>
      </c>
      <c r="AL102" s="12">
        <f t="shared" si="50"/>
        <v>241.75</v>
      </c>
      <c r="AM102" s="12">
        <f t="shared" si="51"/>
        <v>12</v>
      </c>
      <c r="AN102" s="12">
        <f t="shared" si="52"/>
        <v>-240</v>
      </c>
      <c r="AO102" s="12">
        <f t="shared" si="53"/>
        <v>4775</v>
      </c>
      <c r="AP102" s="12">
        <f>MAX(AO$4:AO102)</f>
        <v>7505</v>
      </c>
      <c r="AQ102" s="8">
        <f t="shared" si="54"/>
        <v>-0.3637574950033311</v>
      </c>
      <c r="AS102" s="12">
        <f t="shared" si="55"/>
        <v>341</v>
      </c>
      <c r="AT102" s="12">
        <f t="shared" si="56"/>
        <v>17</v>
      </c>
      <c r="AU102" s="12">
        <f t="shared" si="57"/>
        <v>0</v>
      </c>
      <c r="AV102" s="12">
        <f t="shared" si="58"/>
        <v>6820</v>
      </c>
      <c r="AW102" s="12">
        <f>MAX(AV$4:AV102)</f>
        <v>6900</v>
      </c>
      <c r="AX102" s="8">
        <f t="shared" si="59"/>
        <v>-1.1594202898550725E-2</v>
      </c>
      <c r="BH102" s="19"/>
      <c r="BI102" s="19"/>
      <c r="BJ102" s="12"/>
      <c r="BK102" s="12"/>
      <c r="BL102" s="12"/>
      <c r="BM102" s="8"/>
    </row>
    <row r="103" spans="1:65" x14ac:dyDescent="0.3">
      <c r="A103" s="1">
        <v>42691</v>
      </c>
      <c r="B103" s="1">
        <v>42691</v>
      </c>
      <c r="C103" s="1" t="s">
        <v>44</v>
      </c>
      <c r="D103" s="3">
        <v>1935</v>
      </c>
      <c r="E103" s="3">
        <v>-200</v>
      </c>
      <c r="F103" s="3">
        <f t="shared" si="30"/>
        <v>1735</v>
      </c>
      <c r="G103" s="11">
        <f t="shared" si="31"/>
        <v>0</v>
      </c>
      <c r="H103" s="3" t="s">
        <v>43</v>
      </c>
      <c r="K103" s="2" t="s">
        <v>11</v>
      </c>
      <c r="L103" s="2">
        <f t="shared" si="32"/>
        <v>1</v>
      </c>
      <c r="M103" s="2" t="s">
        <v>20</v>
      </c>
      <c r="N103" s="14">
        <v>10</v>
      </c>
      <c r="O103" s="2">
        <v>134570</v>
      </c>
      <c r="P103" s="2">
        <v>134580</v>
      </c>
      <c r="Q103" s="2">
        <v>134560</v>
      </c>
      <c r="R103" s="6">
        <f t="shared" si="33"/>
        <v>2</v>
      </c>
      <c r="S103" s="6">
        <f t="shared" si="34"/>
        <v>0</v>
      </c>
      <c r="U103" s="6">
        <f t="shared" si="35"/>
        <v>-2</v>
      </c>
      <c r="V103" s="6">
        <f t="shared" si="36"/>
        <v>0</v>
      </c>
      <c r="W103" s="7">
        <f t="shared" si="37"/>
        <v>1</v>
      </c>
      <c r="X103" s="7">
        <f t="shared" si="38"/>
        <v>0</v>
      </c>
      <c r="Y103" s="6">
        <f t="shared" si="39"/>
        <v>0</v>
      </c>
      <c r="Z103" s="6"/>
      <c r="AA103" s="6">
        <f t="shared" si="40"/>
        <v>-20</v>
      </c>
      <c r="AB103" s="6">
        <f t="shared" si="41"/>
        <v>-20</v>
      </c>
      <c r="AC103" s="13">
        <f t="shared" si="42"/>
        <v>-15</v>
      </c>
      <c r="AD103" s="7">
        <f t="shared" si="43"/>
        <v>0</v>
      </c>
      <c r="AE103" s="13">
        <f t="shared" si="44"/>
        <v>0</v>
      </c>
      <c r="AF103" s="13">
        <f t="shared" si="45"/>
        <v>-20</v>
      </c>
      <c r="AG103" s="13">
        <f t="shared" si="46"/>
        <v>0</v>
      </c>
      <c r="AH103" s="13">
        <f t="shared" si="47"/>
        <v>0</v>
      </c>
      <c r="AI103" s="13">
        <f t="shared" si="48"/>
        <v>195</v>
      </c>
      <c r="AJ103" s="14">
        <f t="shared" si="49"/>
        <v>0</v>
      </c>
      <c r="AL103" s="12">
        <f t="shared" si="50"/>
        <v>238.75</v>
      </c>
      <c r="AM103" s="12">
        <f t="shared" si="51"/>
        <v>11</v>
      </c>
      <c r="AN103" s="12">
        <f t="shared" si="52"/>
        <v>-220</v>
      </c>
      <c r="AO103" s="12">
        <f t="shared" si="53"/>
        <v>4555</v>
      </c>
      <c r="AP103" s="12">
        <f>MAX(AO$4:AO103)</f>
        <v>7505</v>
      </c>
      <c r="AQ103" s="8">
        <f t="shared" si="54"/>
        <v>-0.39307128580946038</v>
      </c>
      <c r="AS103" s="12">
        <f t="shared" si="55"/>
        <v>341</v>
      </c>
      <c r="AT103" s="12">
        <f t="shared" si="56"/>
        <v>17</v>
      </c>
      <c r="AU103" s="12">
        <f t="shared" si="57"/>
        <v>0</v>
      </c>
      <c r="AV103" s="12">
        <f t="shared" si="58"/>
        <v>6820</v>
      </c>
      <c r="AW103" s="12">
        <f>MAX(AV$4:AV103)</f>
        <v>6900</v>
      </c>
      <c r="AX103" s="8">
        <f t="shared" si="59"/>
        <v>-1.1594202898550725E-2</v>
      </c>
      <c r="BH103" s="19"/>
      <c r="BI103" s="19"/>
      <c r="BJ103" s="12"/>
      <c r="BK103" s="12"/>
      <c r="BL103" s="12"/>
      <c r="BM103" s="8"/>
    </row>
    <row r="104" spans="1:65" x14ac:dyDescent="0.3">
      <c r="A104" s="1">
        <v>42692</v>
      </c>
      <c r="B104" s="1">
        <v>42692</v>
      </c>
      <c r="C104" s="1" t="s">
        <v>45</v>
      </c>
      <c r="D104" s="3">
        <v>1110</v>
      </c>
      <c r="E104" s="3">
        <v>0</v>
      </c>
      <c r="F104" s="3">
        <f t="shared" si="30"/>
        <v>1110</v>
      </c>
      <c r="G104" s="11">
        <f t="shared" si="31"/>
        <v>0</v>
      </c>
      <c r="H104" s="3" t="s">
        <v>17</v>
      </c>
      <c r="L104" s="2">
        <f t="shared" si="32"/>
        <v>1</v>
      </c>
      <c r="M104" s="2" t="s">
        <v>20</v>
      </c>
      <c r="N104" s="14">
        <v>7</v>
      </c>
      <c r="O104" s="2">
        <v>106240</v>
      </c>
      <c r="P104" s="2">
        <v>106423</v>
      </c>
      <c r="Q104" s="2">
        <v>106002</v>
      </c>
      <c r="R104" s="6">
        <f t="shared" si="33"/>
        <v>19</v>
      </c>
      <c r="S104" s="6">
        <f t="shared" si="34"/>
        <v>23.1</v>
      </c>
      <c r="U104" s="6">
        <f t="shared" si="35"/>
        <v>-19</v>
      </c>
      <c r="V104" s="6">
        <f t="shared" si="36"/>
        <v>23.1</v>
      </c>
      <c r="W104" s="7">
        <f t="shared" si="37"/>
        <v>1</v>
      </c>
      <c r="X104" s="7">
        <f t="shared" si="38"/>
        <v>1</v>
      </c>
      <c r="Y104" s="6">
        <f t="shared" si="39"/>
        <v>0</v>
      </c>
      <c r="Z104" s="6"/>
      <c r="AA104" s="6">
        <f t="shared" si="40"/>
        <v>0</v>
      </c>
      <c r="AB104" s="6">
        <f t="shared" si="41"/>
        <v>15</v>
      </c>
      <c r="AC104" s="13">
        <f t="shared" si="42"/>
        <v>0</v>
      </c>
      <c r="AD104" s="7">
        <f t="shared" si="43"/>
        <v>1</v>
      </c>
      <c r="AE104" s="13">
        <f t="shared" si="44"/>
        <v>0</v>
      </c>
      <c r="AF104" s="13">
        <f t="shared" si="45"/>
        <v>0</v>
      </c>
      <c r="AG104" s="13">
        <f t="shared" si="46"/>
        <v>0</v>
      </c>
      <c r="AH104" s="13">
        <f t="shared" si="47"/>
        <v>15</v>
      </c>
      <c r="AI104" s="13">
        <f t="shared" si="48"/>
        <v>210</v>
      </c>
      <c r="AJ104" s="14">
        <f t="shared" si="49"/>
        <v>1</v>
      </c>
      <c r="AL104" s="12">
        <f t="shared" si="50"/>
        <v>227.75</v>
      </c>
      <c r="AM104" s="12">
        <f t="shared" si="51"/>
        <v>11</v>
      </c>
      <c r="AN104" s="12">
        <f t="shared" si="52"/>
        <v>165</v>
      </c>
      <c r="AO104" s="12">
        <f t="shared" si="53"/>
        <v>4720</v>
      </c>
      <c r="AP104" s="12">
        <f>MAX(AO$4:AO104)</f>
        <v>7505</v>
      </c>
      <c r="AQ104" s="8">
        <f t="shared" si="54"/>
        <v>-0.37108594270486345</v>
      </c>
      <c r="AS104" s="12">
        <f t="shared" si="55"/>
        <v>341</v>
      </c>
      <c r="AT104" s="12">
        <f t="shared" si="56"/>
        <v>17</v>
      </c>
      <c r="AU104" s="12">
        <f t="shared" si="57"/>
        <v>255</v>
      </c>
      <c r="AV104" s="12">
        <f t="shared" si="58"/>
        <v>7075</v>
      </c>
      <c r="AW104" s="12">
        <f>MAX(AV$4:AV104)</f>
        <v>7075</v>
      </c>
      <c r="AX104" s="8">
        <f t="shared" si="59"/>
        <v>0</v>
      </c>
      <c r="BH104" s="19"/>
      <c r="BI104" s="19"/>
      <c r="BJ104" s="12"/>
      <c r="BK104" s="12"/>
      <c r="BL104" s="12"/>
      <c r="BM104" s="8"/>
    </row>
    <row r="105" spans="1:65" x14ac:dyDescent="0.3">
      <c r="A105" s="1">
        <v>42692</v>
      </c>
      <c r="B105" s="1">
        <v>42692</v>
      </c>
      <c r="C105" s="1" t="s">
        <v>44</v>
      </c>
      <c r="D105" s="3">
        <v>1345</v>
      </c>
      <c r="E105" s="3">
        <v>-200</v>
      </c>
      <c r="F105" s="3">
        <f t="shared" si="30"/>
        <v>1145</v>
      </c>
      <c r="G105" s="11">
        <f t="shared" si="31"/>
        <v>0</v>
      </c>
      <c r="H105" s="3" t="s">
        <v>43</v>
      </c>
      <c r="L105" s="2">
        <f t="shared" si="32"/>
        <v>1</v>
      </c>
      <c r="M105" s="2" t="s">
        <v>21</v>
      </c>
      <c r="N105" s="14">
        <v>10</v>
      </c>
      <c r="O105" s="2">
        <v>134970</v>
      </c>
      <c r="P105" s="2">
        <v>134928</v>
      </c>
      <c r="Q105" s="2">
        <v>135216</v>
      </c>
      <c r="R105" s="6">
        <f t="shared" si="33"/>
        <v>5.2</v>
      </c>
      <c r="S105" s="6">
        <f t="shared" si="34"/>
        <v>23.6</v>
      </c>
      <c r="U105" s="6">
        <f t="shared" si="35"/>
        <v>-5.2</v>
      </c>
      <c r="V105" s="6">
        <f t="shared" si="36"/>
        <v>23.6</v>
      </c>
      <c r="W105" s="7">
        <f t="shared" si="37"/>
        <v>1</v>
      </c>
      <c r="X105" s="7">
        <f t="shared" si="38"/>
        <v>1</v>
      </c>
      <c r="Y105" s="6">
        <f t="shared" si="39"/>
        <v>0</v>
      </c>
      <c r="Z105" s="6"/>
      <c r="AA105" s="6">
        <f t="shared" si="40"/>
        <v>0</v>
      </c>
      <c r="AB105" s="6">
        <f t="shared" si="41"/>
        <v>15</v>
      </c>
      <c r="AC105" s="13">
        <f t="shared" si="42"/>
        <v>15</v>
      </c>
      <c r="AD105" s="7">
        <f t="shared" si="43"/>
        <v>1</v>
      </c>
      <c r="AE105" s="13">
        <f t="shared" si="44"/>
        <v>0</v>
      </c>
      <c r="AF105" s="13">
        <f t="shared" si="45"/>
        <v>0</v>
      </c>
      <c r="AG105" s="13">
        <f t="shared" si="46"/>
        <v>0</v>
      </c>
      <c r="AH105" s="13">
        <f t="shared" si="47"/>
        <v>15</v>
      </c>
      <c r="AI105" s="13">
        <f t="shared" si="48"/>
        <v>225</v>
      </c>
      <c r="AJ105" s="14">
        <f t="shared" si="49"/>
        <v>1</v>
      </c>
      <c r="AL105" s="12">
        <f t="shared" si="50"/>
        <v>227.75</v>
      </c>
      <c r="AM105" s="12">
        <f t="shared" si="51"/>
        <v>11</v>
      </c>
      <c r="AN105" s="12">
        <f t="shared" si="52"/>
        <v>165</v>
      </c>
      <c r="AO105" s="12">
        <f t="shared" si="53"/>
        <v>4885</v>
      </c>
      <c r="AP105" s="12">
        <f>MAX(AO$4:AO105)</f>
        <v>7505</v>
      </c>
      <c r="AQ105" s="8">
        <f t="shared" si="54"/>
        <v>-0.34910059960026651</v>
      </c>
      <c r="AS105" s="12">
        <f t="shared" si="55"/>
        <v>341</v>
      </c>
      <c r="AT105" s="12">
        <f t="shared" si="56"/>
        <v>17</v>
      </c>
      <c r="AU105" s="12">
        <f t="shared" si="57"/>
        <v>255</v>
      </c>
      <c r="AV105" s="12">
        <f t="shared" si="58"/>
        <v>7330</v>
      </c>
      <c r="AW105" s="12">
        <f>MAX(AV$4:AV105)</f>
        <v>7330</v>
      </c>
      <c r="AX105" s="8">
        <f t="shared" si="59"/>
        <v>0</v>
      </c>
      <c r="BH105" s="19"/>
      <c r="BI105" s="19"/>
      <c r="BJ105" s="12"/>
      <c r="BK105" s="12"/>
      <c r="BL105" s="12"/>
      <c r="BM105" s="8"/>
    </row>
    <row r="106" spans="1:65" x14ac:dyDescent="0.3">
      <c r="A106" s="1">
        <v>42692</v>
      </c>
      <c r="B106" s="1">
        <v>42692</v>
      </c>
      <c r="C106" s="1" t="s">
        <v>44</v>
      </c>
      <c r="D106" s="3">
        <v>1350</v>
      </c>
      <c r="E106" s="3">
        <v>-200</v>
      </c>
      <c r="F106" s="3">
        <f t="shared" si="30"/>
        <v>1150</v>
      </c>
      <c r="G106" s="11">
        <f t="shared" si="31"/>
        <v>0</v>
      </c>
      <c r="H106" s="3" t="s">
        <v>38</v>
      </c>
      <c r="L106" s="2">
        <f t="shared" si="32"/>
        <v>1</v>
      </c>
      <c r="M106" s="2" t="s">
        <v>21</v>
      </c>
      <c r="N106" s="14">
        <v>7</v>
      </c>
      <c r="O106" s="2">
        <v>110170</v>
      </c>
      <c r="P106" s="2">
        <v>109793</v>
      </c>
      <c r="Q106" s="2">
        <v>110838</v>
      </c>
      <c r="R106" s="6">
        <f t="shared" si="33"/>
        <v>38.4</v>
      </c>
      <c r="S106" s="6">
        <f t="shared" si="34"/>
        <v>66.099999999999994</v>
      </c>
      <c r="U106" s="6">
        <f t="shared" si="35"/>
        <v>-38.4</v>
      </c>
      <c r="V106" s="6">
        <f t="shared" si="36"/>
        <v>66.099999999999994</v>
      </c>
      <c r="W106" s="7">
        <f t="shared" si="37"/>
        <v>1</v>
      </c>
      <c r="X106" s="7">
        <f t="shared" si="38"/>
        <v>1</v>
      </c>
      <c r="Y106" s="6">
        <f t="shared" si="39"/>
        <v>-20</v>
      </c>
      <c r="Z106" s="6"/>
      <c r="AA106" s="6">
        <f t="shared" si="40"/>
        <v>-20</v>
      </c>
      <c r="AB106" s="6">
        <f t="shared" si="41"/>
        <v>-20</v>
      </c>
      <c r="AC106" s="13">
        <f t="shared" si="42"/>
        <v>-5</v>
      </c>
      <c r="AD106" s="7">
        <f t="shared" si="43"/>
        <v>0</v>
      </c>
      <c r="AE106" s="13">
        <f t="shared" si="44"/>
        <v>0</v>
      </c>
      <c r="AF106" s="13">
        <f t="shared" si="45"/>
        <v>0</v>
      </c>
      <c r="AG106" s="13">
        <f t="shared" si="46"/>
        <v>0</v>
      </c>
      <c r="AH106" s="13">
        <f t="shared" si="47"/>
        <v>-20</v>
      </c>
      <c r="AI106" s="13">
        <f t="shared" si="48"/>
        <v>205</v>
      </c>
      <c r="AJ106" s="14">
        <f t="shared" si="49"/>
        <v>0</v>
      </c>
      <c r="AL106" s="12">
        <f t="shared" si="50"/>
        <v>227.75</v>
      </c>
      <c r="AM106" s="12">
        <f t="shared" si="51"/>
        <v>11</v>
      </c>
      <c r="AN106" s="12">
        <f t="shared" si="52"/>
        <v>-220</v>
      </c>
      <c r="AO106" s="12">
        <f t="shared" si="53"/>
        <v>4665</v>
      </c>
      <c r="AP106" s="12">
        <f>MAX(AO$4:AO106)</f>
        <v>7505</v>
      </c>
      <c r="AQ106" s="8">
        <f t="shared" si="54"/>
        <v>-0.37841439040639574</v>
      </c>
      <c r="AS106" s="12">
        <f t="shared" si="55"/>
        <v>341</v>
      </c>
      <c r="AT106" s="12">
        <f t="shared" si="56"/>
        <v>17</v>
      </c>
      <c r="AU106" s="12">
        <f t="shared" si="57"/>
        <v>-340</v>
      </c>
      <c r="AV106" s="12">
        <f t="shared" si="58"/>
        <v>6990</v>
      </c>
      <c r="AW106" s="12">
        <f>MAX(AV$4:AV106)</f>
        <v>7330</v>
      </c>
      <c r="AX106" s="8">
        <f t="shared" si="59"/>
        <v>-4.6384720327421552E-2</v>
      </c>
      <c r="BH106" s="19"/>
      <c r="BI106" s="19"/>
      <c r="BJ106" s="12"/>
      <c r="BK106" s="12"/>
      <c r="BL106" s="12"/>
      <c r="BM106" s="8"/>
    </row>
    <row r="107" spans="1:65" x14ac:dyDescent="0.3">
      <c r="A107" s="1">
        <v>42691</v>
      </c>
      <c r="B107" s="1">
        <v>42692</v>
      </c>
      <c r="C107" s="1" t="s">
        <v>44</v>
      </c>
      <c r="D107" s="3">
        <v>2555</v>
      </c>
      <c r="E107" s="3">
        <v>-200</v>
      </c>
      <c r="F107" s="3">
        <f t="shared" si="30"/>
        <v>2355</v>
      </c>
      <c r="G107" s="11">
        <f t="shared" si="31"/>
        <v>1</v>
      </c>
      <c r="H107" s="3" t="s">
        <v>43</v>
      </c>
      <c r="L107" s="2">
        <f t="shared" si="32"/>
        <v>1</v>
      </c>
      <c r="M107" s="2" t="s">
        <v>20</v>
      </c>
      <c r="N107" s="14">
        <v>10</v>
      </c>
      <c r="O107" s="2">
        <v>135340</v>
      </c>
      <c r="P107" s="2">
        <v>135635</v>
      </c>
      <c r="Q107" s="2">
        <v>134928</v>
      </c>
      <c r="R107" s="6">
        <f t="shared" si="33"/>
        <v>30.5</v>
      </c>
      <c r="S107" s="6">
        <f t="shared" si="34"/>
        <v>40.200000000000003</v>
      </c>
      <c r="U107" s="6">
        <f t="shared" si="35"/>
        <v>-30.5</v>
      </c>
      <c r="V107" s="6">
        <f t="shared" si="36"/>
        <v>40.200000000000003</v>
      </c>
      <c r="W107" s="7">
        <f t="shared" si="37"/>
        <v>1</v>
      </c>
      <c r="X107" s="7">
        <f t="shared" si="38"/>
        <v>1</v>
      </c>
      <c r="Y107" s="6">
        <f t="shared" si="39"/>
        <v>-20</v>
      </c>
      <c r="Z107" s="6"/>
      <c r="AA107" s="6">
        <f t="shared" si="40"/>
        <v>-20</v>
      </c>
      <c r="AB107" s="6">
        <f t="shared" si="41"/>
        <v>-20</v>
      </c>
      <c r="AC107" s="13">
        <f t="shared" si="42"/>
        <v>-25</v>
      </c>
      <c r="AD107" s="7">
        <f t="shared" si="43"/>
        <v>0</v>
      </c>
      <c r="AE107" s="13">
        <f t="shared" si="44"/>
        <v>0</v>
      </c>
      <c r="AF107" s="13">
        <f t="shared" si="45"/>
        <v>0</v>
      </c>
      <c r="AG107" s="13">
        <f t="shared" si="46"/>
        <v>0</v>
      </c>
      <c r="AH107" s="13">
        <f t="shared" si="47"/>
        <v>-20</v>
      </c>
      <c r="AI107" s="13">
        <f t="shared" si="48"/>
        <v>185</v>
      </c>
      <c r="AJ107" s="14">
        <f t="shared" si="49"/>
        <v>0</v>
      </c>
      <c r="AL107" s="12">
        <f t="shared" si="50"/>
        <v>227.75</v>
      </c>
      <c r="AM107" s="12">
        <f t="shared" si="51"/>
        <v>11</v>
      </c>
      <c r="AN107" s="12">
        <f t="shared" si="52"/>
        <v>-220</v>
      </c>
      <c r="AO107" s="12">
        <f t="shared" si="53"/>
        <v>4445</v>
      </c>
      <c r="AP107" s="12">
        <f>MAX(AO$4:AO107)</f>
        <v>7505</v>
      </c>
      <c r="AQ107" s="8">
        <f t="shared" si="54"/>
        <v>-0.40772818121252496</v>
      </c>
      <c r="AS107" s="12">
        <f t="shared" si="55"/>
        <v>341</v>
      </c>
      <c r="AT107" s="12">
        <f t="shared" si="56"/>
        <v>17</v>
      </c>
      <c r="AU107" s="12">
        <f t="shared" si="57"/>
        <v>-340</v>
      </c>
      <c r="AV107" s="12">
        <f t="shared" si="58"/>
        <v>6650</v>
      </c>
      <c r="AW107" s="12">
        <f>MAX(AV$4:AV107)</f>
        <v>7330</v>
      </c>
      <c r="AX107" s="8">
        <f t="shared" si="59"/>
        <v>-9.2769440654843105E-2</v>
      </c>
      <c r="BH107" s="19"/>
      <c r="BI107" s="19"/>
      <c r="BJ107" s="12"/>
      <c r="BK107" s="12"/>
      <c r="BL107" s="12"/>
      <c r="BM107" s="8"/>
    </row>
    <row r="108" spans="1:65" x14ac:dyDescent="0.3">
      <c r="A108" s="1">
        <v>42695</v>
      </c>
      <c r="B108" s="1">
        <v>42695</v>
      </c>
      <c r="C108" s="1" t="s">
        <v>44</v>
      </c>
      <c r="D108" s="3">
        <v>1540</v>
      </c>
      <c r="E108" s="3">
        <v>-200</v>
      </c>
      <c r="F108" s="3">
        <f t="shared" si="30"/>
        <v>1340</v>
      </c>
      <c r="G108" s="11">
        <f t="shared" si="31"/>
        <v>0</v>
      </c>
      <c r="H108" s="3" t="s">
        <v>37</v>
      </c>
      <c r="I108" s="2" t="s">
        <v>11</v>
      </c>
      <c r="J108" s="2">
        <v>13</v>
      </c>
      <c r="L108" s="2">
        <f t="shared" si="32"/>
        <v>1</v>
      </c>
      <c r="M108" s="2" t="s">
        <v>20</v>
      </c>
      <c r="N108" s="14">
        <v>8</v>
      </c>
      <c r="O108" s="2">
        <v>73800</v>
      </c>
      <c r="P108" s="2">
        <v>73811</v>
      </c>
      <c r="Q108" s="2">
        <v>73529</v>
      </c>
      <c r="R108" s="6">
        <f t="shared" si="33"/>
        <v>1.9</v>
      </c>
      <c r="S108" s="6">
        <f t="shared" si="34"/>
        <v>26.3</v>
      </c>
      <c r="U108" s="6">
        <f t="shared" si="35"/>
        <v>-1.9</v>
      </c>
      <c r="V108" s="6">
        <f t="shared" si="36"/>
        <v>26.3</v>
      </c>
      <c r="W108" s="7">
        <f t="shared" si="37"/>
        <v>1</v>
      </c>
      <c r="X108" s="7">
        <f t="shared" si="38"/>
        <v>0</v>
      </c>
      <c r="Y108" s="6">
        <f t="shared" si="39"/>
        <v>0</v>
      </c>
      <c r="Z108" s="6"/>
      <c r="AA108" s="6">
        <f t="shared" si="40"/>
        <v>0</v>
      </c>
      <c r="AB108" s="6">
        <f t="shared" si="41"/>
        <v>15</v>
      </c>
      <c r="AC108" s="13">
        <f t="shared" si="42"/>
        <v>-10</v>
      </c>
      <c r="AD108" s="7">
        <f t="shared" si="43"/>
        <v>1</v>
      </c>
      <c r="AE108" s="13">
        <f t="shared" si="44"/>
        <v>15</v>
      </c>
      <c r="AF108" s="13">
        <f t="shared" si="45"/>
        <v>0</v>
      </c>
      <c r="AG108" s="13">
        <f t="shared" si="46"/>
        <v>0</v>
      </c>
      <c r="AH108" s="13">
        <f t="shared" si="47"/>
        <v>0</v>
      </c>
      <c r="AI108" s="13">
        <f t="shared" si="48"/>
        <v>185</v>
      </c>
      <c r="AJ108" s="14">
        <f t="shared" si="49"/>
        <v>0</v>
      </c>
      <c r="AL108" s="12">
        <f t="shared" si="50"/>
        <v>222.25</v>
      </c>
      <c r="AM108" s="12">
        <f t="shared" si="51"/>
        <v>11</v>
      </c>
      <c r="AN108" s="12">
        <f t="shared" si="52"/>
        <v>165</v>
      </c>
      <c r="AO108" s="12">
        <f t="shared" si="53"/>
        <v>4610</v>
      </c>
      <c r="AP108" s="12">
        <f>MAX(AO$4:AO108)</f>
        <v>7505</v>
      </c>
      <c r="AQ108" s="8">
        <f t="shared" si="54"/>
        <v>-0.38574283810792803</v>
      </c>
      <c r="AS108" s="12">
        <f t="shared" si="55"/>
        <v>332.5</v>
      </c>
      <c r="AT108" s="12">
        <f t="shared" si="56"/>
        <v>16</v>
      </c>
      <c r="AU108" s="12">
        <f t="shared" si="57"/>
        <v>0</v>
      </c>
      <c r="AV108" s="12">
        <f t="shared" si="58"/>
        <v>6650</v>
      </c>
      <c r="AW108" s="12">
        <f>MAX(AV$4:AV108)</f>
        <v>7330</v>
      </c>
      <c r="AX108" s="8">
        <f t="shared" si="59"/>
        <v>-9.2769440654843105E-2</v>
      </c>
      <c r="BH108" s="19"/>
      <c r="BI108" s="19"/>
      <c r="BJ108" s="12"/>
      <c r="BK108" s="12"/>
      <c r="BL108" s="12"/>
      <c r="BM108" s="8"/>
    </row>
    <row r="109" spans="1:65" x14ac:dyDescent="0.3">
      <c r="A109" s="1">
        <v>42695</v>
      </c>
      <c r="B109" s="1">
        <v>42695</v>
      </c>
      <c r="C109" s="1" t="s">
        <v>44</v>
      </c>
      <c r="D109" s="3">
        <v>1540</v>
      </c>
      <c r="E109" s="3">
        <v>-200</v>
      </c>
      <c r="F109" s="3">
        <f t="shared" si="30"/>
        <v>1340</v>
      </c>
      <c r="G109" s="11">
        <f t="shared" si="31"/>
        <v>0</v>
      </c>
      <c r="H109" s="3" t="s">
        <v>43</v>
      </c>
      <c r="I109" s="2" t="s">
        <v>11</v>
      </c>
      <c r="J109" s="2">
        <v>44</v>
      </c>
      <c r="L109" s="2">
        <f t="shared" si="32"/>
        <v>1</v>
      </c>
      <c r="M109" s="2" t="s">
        <v>21</v>
      </c>
      <c r="N109" s="14">
        <v>10</v>
      </c>
      <c r="O109" s="2">
        <v>134300</v>
      </c>
      <c r="P109" s="2">
        <v>134230</v>
      </c>
      <c r="Q109" s="2">
        <v>134334</v>
      </c>
      <c r="R109" s="6">
        <f t="shared" si="33"/>
        <v>8</v>
      </c>
      <c r="S109" s="6">
        <f t="shared" si="34"/>
        <v>2.4</v>
      </c>
      <c r="U109" s="6">
        <f t="shared" si="35"/>
        <v>-8</v>
      </c>
      <c r="V109" s="6">
        <f t="shared" si="36"/>
        <v>2.4</v>
      </c>
      <c r="W109" s="7">
        <f t="shared" si="37"/>
        <v>1</v>
      </c>
      <c r="X109" s="7">
        <f t="shared" si="38"/>
        <v>0</v>
      </c>
      <c r="Y109" s="6">
        <f t="shared" si="39"/>
        <v>0</v>
      </c>
      <c r="Z109" s="6"/>
      <c r="AA109" s="6">
        <f t="shared" si="40"/>
        <v>-20</v>
      </c>
      <c r="AB109" s="6">
        <f t="shared" si="41"/>
        <v>-20</v>
      </c>
      <c r="AC109" s="13">
        <f t="shared" si="42"/>
        <v>-30</v>
      </c>
      <c r="AD109" s="7">
        <f t="shared" si="43"/>
        <v>0</v>
      </c>
      <c r="AE109" s="13">
        <f t="shared" si="44"/>
        <v>-20</v>
      </c>
      <c r="AF109" s="13">
        <f t="shared" si="45"/>
        <v>0</v>
      </c>
      <c r="AG109" s="13">
        <f t="shared" si="46"/>
        <v>0</v>
      </c>
      <c r="AH109" s="13">
        <f t="shared" si="47"/>
        <v>0</v>
      </c>
      <c r="AI109" s="13">
        <f t="shared" si="48"/>
        <v>185</v>
      </c>
      <c r="AJ109" s="14">
        <f t="shared" si="49"/>
        <v>0</v>
      </c>
      <c r="AL109" s="12">
        <f t="shared" si="50"/>
        <v>222.25</v>
      </c>
      <c r="AM109" s="12">
        <f t="shared" si="51"/>
        <v>11</v>
      </c>
      <c r="AN109" s="12">
        <f t="shared" si="52"/>
        <v>-220</v>
      </c>
      <c r="AO109" s="12">
        <f t="shared" si="53"/>
        <v>4390</v>
      </c>
      <c r="AP109" s="12">
        <f>MAX(AO$4:AO109)</f>
        <v>7505</v>
      </c>
      <c r="AQ109" s="8">
        <f t="shared" si="54"/>
        <v>-0.41505662891405731</v>
      </c>
      <c r="AS109" s="12">
        <f t="shared" si="55"/>
        <v>332.5</v>
      </c>
      <c r="AT109" s="12">
        <f t="shared" si="56"/>
        <v>16</v>
      </c>
      <c r="AU109" s="12">
        <f t="shared" si="57"/>
        <v>0</v>
      </c>
      <c r="AV109" s="12">
        <f t="shared" si="58"/>
        <v>6650</v>
      </c>
      <c r="AW109" s="12">
        <f>MAX(AV$4:AV109)</f>
        <v>7330</v>
      </c>
      <c r="AX109" s="8">
        <f t="shared" si="59"/>
        <v>-9.2769440654843105E-2</v>
      </c>
      <c r="BH109" s="19"/>
      <c r="BI109" s="19"/>
      <c r="BJ109" s="12"/>
      <c r="BK109" s="12"/>
      <c r="BL109" s="12"/>
      <c r="BM109" s="8"/>
    </row>
    <row r="110" spans="1:65" x14ac:dyDescent="0.3">
      <c r="A110" s="1">
        <v>42696</v>
      </c>
      <c r="B110" s="1">
        <v>42696</v>
      </c>
      <c r="C110" s="1" t="s">
        <v>44</v>
      </c>
      <c r="D110" s="3">
        <v>1145</v>
      </c>
      <c r="E110" s="3">
        <v>-200</v>
      </c>
      <c r="F110" s="3">
        <f t="shared" si="30"/>
        <v>945</v>
      </c>
      <c r="G110" s="11">
        <f t="shared" si="31"/>
        <v>0</v>
      </c>
      <c r="H110" s="3" t="s">
        <v>37</v>
      </c>
      <c r="L110" s="2">
        <f t="shared" si="32"/>
        <v>1</v>
      </c>
      <c r="M110" s="2" t="s">
        <v>20</v>
      </c>
      <c r="N110" s="14">
        <v>8</v>
      </c>
      <c r="O110" s="2">
        <v>74110</v>
      </c>
      <c r="P110" s="2">
        <v>74126</v>
      </c>
      <c r="Q110" s="2">
        <v>73737</v>
      </c>
      <c r="R110" s="6">
        <f t="shared" si="33"/>
        <v>2.4</v>
      </c>
      <c r="S110" s="6">
        <f t="shared" si="34"/>
        <v>36.5</v>
      </c>
      <c r="U110" s="6">
        <f t="shared" si="35"/>
        <v>-2.4</v>
      </c>
      <c r="V110" s="6">
        <f t="shared" si="36"/>
        <v>36.5</v>
      </c>
      <c r="W110" s="7">
        <f t="shared" si="37"/>
        <v>1</v>
      </c>
      <c r="X110" s="7">
        <f t="shared" si="38"/>
        <v>1</v>
      </c>
      <c r="Y110" s="6">
        <f t="shared" si="39"/>
        <v>0</v>
      </c>
      <c r="Z110" s="6"/>
      <c r="AA110" s="6">
        <f t="shared" si="40"/>
        <v>0</v>
      </c>
      <c r="AB110" s="6">
        <f t="shared" si="41"/>
        <v>15</v>
      </c>
      <c r="AC110" s="13">
        <f t="shared" si="42"/>
        <v>-15</v>
      </c>
      <c r="AD110" s="7">
        <f t="shared" si="43"/>
        <v>1</v>
      </c>
      <c r="AE110" s="13">
        <f t="shared" si="44"/>
        <v>0</v>
      </c>
      <c r="AF110" s="13">
        <f t="shared" si="45"/>
        <v>0</v>
      </c>
      <c r="AG110" s="13">
        <f t="shared" si="46"/>
        <v>0</v>
      </c>
      <c r="AH110" s="13">
        <f t="shared" si="47"/>
        <v>15</v>
      </c>
      <c r="AI110" s="13">
        <f t="shared" si="48"/>
        <v>200</v>
      </c>
      <c r="AJ110" s="14">
        <f t="shared" si="49"/>
        <v>1</v>
      </c>
      <c r="AL110" s="12">
        <f t="shared" si="50"/>
        <v>219.5</v>
      </c>
      <c r="AM110" s="12">
        <f t="shared" si="51"/>
        <v>10</v>
      </c>
      <c r="AN110" s="12">
        <f t="shared" si="52"/>
        <v>150</v>
      </c>
      <c r="AO110" s="12">
        <f t="shared" si="53"/>
        <v>4540</v>
      </c>
      <c r="AP110" s="12">
        <f>MAX(AO$4:AO110)</f>
        <v>7505</v>
      </c>
      <c r="AQ110" s="8">
        <f t="shared" si="54"/>
        <v>-0.39506995336442374</v>
      </c>
      <c r="AS110" s="12">
        <f t="shared" si="55"/>
        <v>332.5</v>
      </c>
      <c r="AT110" s="12">
        <f t="shared" si="56"/>
        <v>16</v>
      </c>
      <c r="AU110" s="12">
        <f t="shared" si="57"/>
        <v>240</v>
      </c>
      <c r="AV110" s="12">
        <f t="shared" si="58"/>
        <v>6890</v>
      </c>
      <c r="AW110" s="12">
        <f>MAX(AV$4:AV110)</f>
        <v>7330</v>
      </c>
      <c r="AX110" s="8">
        <f t="shared" si="59"/>
        <v>-6.0027285129604369E-2</v>
      </c>
      <c r="BH110" s="19"/>
      <c r="BI110" s="19"/>
      <c r="BJ110" s="12"/>
      <c r="BK110" s="12"/>
      <c r="BL110" s="12"/>
      <c r="BM110" s="8"/>
    </row>
    <row r="111" spans="1:65" x14ac:dyDescent="0.3">
      <c r="A111" s="1">
        <v>42697</v>
      </c>
      <c r="B111" s="1">
        <v>42697</v>
      </c>
      <c r="C111" s="1" t="s">
        <v>44</v>
      </c>
      <c r="D111" s="3">
        <v>1600</v>
      </c>
      <c r="E111" s="3">
        <v>-200</v>
      </c>
      <c r="F111" s="3">
        <f t="shared" si="30"/>
        <v>1400</v>
      </c>
      <c r="G111" s="11">
        <f t="shared" si="31"/>
        <v>0</v>
      </c>
      <c r="H111" s="3" t="s">
        <v>37</v>
      </c>
      <c r="L111" s="2">
        <f t="shared" si="32"/>
        <v>1</v>
      </c>
      <c r="M111" s="2" t="s">
        <v>21</v>
      </c>
      <c r="N111" s="14">
        <v>8</v>
      </c>
      <c r="O111" s="2">
        <v>73820</v>
      </c>
      <c r="P111" s="2">
        <v>73718</v>
      </c>
      <c r="Q111" s="2">
        <v>74003</v>
      </c>
      <c r="R111" s="6">
        <f t="shared" si="33"/>
        <v>11</v>
      </c>
      <c r="S111" s="6">
        <f t="shared" si="34"/>
        <v>17.5</v>
      </c>
      <c r="U111" s="6">
        <f t="shared" si="35"/>
        <v>-11</v>
      </c>
      <c r="V111" s="6">
        <f t="shared" si="36"/>
        <v>17.5</v>
      </c>
      <c r="W111" s="7">
        <f t="shared" si="37"/>
        <v>1</v>
      </c>
      <c r="X111" s="7">
        <f t="shared" si="38"/>
        <v>1</v>
      </c>
      <c r="Y111" s="6">
        <f t="shared" si="39"/>
        <v>0</v>
      </c>
      <c r="Z111" s="6"/>
      <c r="AA111" s="6">
        <f t="shared" si="40"/>
        <v>-20</v>
      </c>
      <c r="AB111" s="6">
        <f t="shared" si="41"/>
        <v>15</v>
      </c>
      <c r="AC111" s="13">
        <f t="shared" si="42"/>
        <v>0</v>
      </c>
      <c r="AD111" s="7">
        <f t="shared" si="43"/>
        <v>1</v>
      </c>
      <c r="AE111" s="13">
        <f t="shared" si="44"/>
        <v>0</v>
      </c>
      <c r="AF111" s="13">
        <f t="shared" si="45"/>
        <v>0</v>
      </c>
      <c r="AG111" s="13">
        <f t="shared" si="46"/>
        <v>0</v>
      </c>
      <c r="AH111" s="13">
        <f t="shared" si="47"/>
        <v>15</v>
      </c>
      <c r="AI111" s="13">
        <f t="shared" si="48"/>
        <v>215</v>
      </c>
      <c r="AJ111" s="14">
        <f t="shared" si="49"/>
        <v>1</v>
      </c>
      <c r="AL111" s="12">
        <f t="shared" si="50"/>
        <v>227</v>
      </c>
      <c r="AM111" s="12">
        <f t="shared" si="51"/>
        <v>11</v>
      </c>
      <c r="AN111" s="12">
        <f t="shared" si="52"/>
        <v>165</v>
      </c>
      <c r="AO111" s="12">
        <f t="shared" si="53"/>
        <v>4705</v>
      </c>
      <c r="AP111" s="12">
        <f>MAX(AO$4:AO111)</f>
        <v>7505</v>
      </c>
      <c r="AQ111" s="8">
        <f t="shared" si="54"/>
        <v>-0.37308461025982675</v>
      </c>
      <c r="AS111" s="12">
        <f t="shared" si="55"/>
        <v>332.5</v>
      </c>
      <c r="AT111" s="12">
        <f t="shared" si="56"/>
        <v>16</v>
      </c>
      <c r="AU111" s="12">
        <f t="shared" si="57"/>
        <v>240</v>
      </c>
      <c r="AV111" s="12">
        <f t="shared" si="58"/>
        <v>7130</v>
      </c>
      <c r="AW111" s="12">
        <f>MAX(AV$4:AV111)</f>
        <v>7330</v>
      </c>
      <c r="AX111" s="8">
        <f t="shared" si="59"/>
        <v>-2.7285129604365622E-2</v>
      </c>
      <c r="BH111" s="19"/>
      <c r="BI111" s="19"/>
      <c r="BJ111" s="12"/>
      <c r="BK111" s="12"/>
      <c r="BL111" s="12"/>
      <c r="BM111" s="8"/>
    </row>
    <row r="112" spans="1:65" x14ac:dyDescent="0.3">
      <c r="A112" s="1">
        <v>42697</v>
      </c>
      <c r="B112" s="1">
        <v>42697</v>
      </c>
      <c r="C112" s="1" t="s">
        <v>44</v>
      </c>
      <c r="D112" s="3">
        <v>1610</v>
      </c>
      <c r="E112" s="3">
        <v>-200</v>
      </c>
      <c r="F112" s="3">
        <f t="shared" si="30"/>
        <v>1410</v>
      </c>
      <c r="G112" s="11">
        <f t="shared" si="31"/>
        <v>0</v>
      </c>
      <c r="H112" s="3" t="s">
        <v>43</v>
      </c>
      <c r="L112" s="2">
        <f t="shared" si="32"/>
        <v>1</v>
      </c>
      <c r="M112" s="2" t="s">
        <v>20</v>
      </c>
      <c r="N112" s="14">
        <v>10</v>
      </c>
      <c r="O112" s="2">
        <v>135060</v>
      </c>
      <c r="P112" s="2">
        <v>135158</v>
      </c>
      <c r="Q112" s="2">
        <v>134720</v>
      </c>
      <c r="R112" s="6">
        <f t="shared" si="33"/>
        <v>10.8</v>
      </c>
      <c r="S112" s="6">
        <f t="shared" si="34"/>
        <v>33</v>
      </c>
      <c r="U112" s="6">
        <f t="shared" si="35"/>
        <v>-10.8</v>
      </c>
      <c r="V112" s="6">
        <f t="shared" si="36"/>
        <v>33</v>
      </c>
      <c r="W112" s="7">
        <f t="shared" si="37"/>
        <v>1</v>
      </c>
      <c r="X112" s="7">
        <f t="shared" si="38"/>
        <v>1</v>
      </c>
      <c r="Y112" s="6">
        <f t="shared" si="39"/>
        <v>0</v>
      </c>
      <c r="Z112" s="6"/>
      <c r="AA112" s="6">
        <f t="shared" si="40"/>
        <v>0</v>
      </c>
      <c r="AB112" s="6">
        <f t="shared" si="41"/>
        <v>15</v>
      </c>
      <c r="AC112" s="13">
        <f t="shared" si="42"/>
        <v>15</v>
      </c>
      <c r="AD112" s="7">
        <f t="shared" si="43"/>
        <v>1</v>
      </c>
      <c r="AE112" s="13">
        <f t="shared" si="44"/>
        <v>0</v>
      </c>
      <c r="AF112" s="13">
        <f t="shared" si="45"/>
        <v>0</v>
      </c>
      <c r="AG112" s="13">
        <f t="shared" si="46"/>
        <v>0</v>
      </c>
      <c r="AH112" s="13">
        <f t="shared" si="47"/>
        <v>15</v>
      </c>
      <c r="AI112" s="13">
        <f t="shared" si="48"/>
        <v>230</v>
      </c>
      <c r="AJ112" s="14">
        <f t="shared" si="49"/>
        <v>1</v>
      </c>
      <c r="AL112" s="12">
        <f t="shared" si="50"/>
        <v>227</v>
      </c>
      <c r="AM112" s="12">
        <f t="shared" si="51"/>
        <v>11</v>
      </c>
      <c r="AN112" s="12">
        <f t="shared" si="52"/>
        <v>165</v>
      </c>
      <c r="AO112" s="12">
        <f t="shared" si="53"/>
        <v>4870</v>
      </c>
      <c r="AP112" s="12">
        <f>MAX(AO$4:AO112)</f>
        <v>7505</v>
      </c>
      <c r="AQ112" s="8">
        <f t="shared" si="54"/>
        <v>-0.35109926715522982</v>
      </c>
      <c r="AS112" s="12">
        <f t="shared" si="55"/>
        <v>332.5</v>
      </c>
      <c r="AT112" s="12">
        <f t="shared" si="56"/>
        <v>16</v>
      </c>
      <c r="AU112" s="12">
        <f t="shared" si="57"/>
        <v>240</v>
      </c>
      <c r="AV112" s="12">
        <f t="shared" si="58"/>
        <v>7370</v>
      </c>
      <c r="AW112" s="12">
        <f>MAX(AV$4:AV112)</f>
        <v>7370</v>
      </c>
      <c r="AX112" s="8">
        <f t="shared" si="59"/>
        <v>0</v>
      </c>
      <c r="BH112" s="19"/>
      <c r="BI112" s="19"/>
      <c r="BJ112" s="12"/>
      <c r="BK112" s="12"/>
      <c r="BL112" s="12"/>
      <c r="BM112" s="8"/>
    </row>
    <row r="113" spans="1:65" x14ac:dyDescent="0.3">
      <c r="A113" s="1">
        <v>42698</v>
      </c>
      <c r="B113" s="1">
        <v>42698</v>
      </c>
      <c r="C113" s="1" t="s">
        <v>44</v>
      </c>
      <c r="D113" s="3">
        <v>1155</v>
      </c>
      <c r="E113" s="3">
        <v>-200</v>
      </c>
      <c r="F113" s="3">
        <f t="shared" si="30"/>
        <v>955</v>
      </c>
      <c r="G113" s="11">
        <f t="shared" si="31"/>
        <v>0</v>
      </c>
      <c r="H113" s="3" t="s">
        <v>37</v>
      </c>
      <c r="L113" s="2">
        <f t="shared" si="32"/>
        <v>1</v>
      </c>
      <c r="M113" s="2" t="s">
        <v>20</v>
      </c>
      <c r="N113" s="14">
        <v>8</v>
      </c>
      <c r="O113" s="2">
        <v>74150</v>
      </c>
      <c r="P113" s="2">
        <v>74179</v>
      </c>
      <c r="Q113" s="2">
        <v>73836</v>
      </c>
      <c r="R113" s="6">
        <f t="shared" si="33"/>
        <v>3.7</v>
      </c>
      <c r="S113" s="6">
        <f t="shared" si="34"/>
        <v>30.6</v>
      </c>
      <c r="U113" s="6">
        <f t="shared" si="35"/>
        <v>-3.7</v>
      </c>
      <c r="V113" s="6">
        <f t="shared" si="36"/>
        <v>30.6</v>
      </c>
      <c r="W113" s="7">
        <f t="shared" si="37"/>
        <v>1</v>
      </c>
      <c r="X113" s="7">
        <f t="shared" si="38"/>
        <v>1</v>
      </c>
      <c r="Y113" s="6">
        <f t="shared" si="39"/>
        <v>0</v>
      </c>
      <c r="Z113" s="6"/>
      <c r="AA113" s="6">
        <f t="shared" si="40"/>
        <v>0</v>
      </c>
      <c r="AB113" s="6">
        <f t="shared" si="41"/>
        <v>15</v>
      </c>
      <c r="AC113" s="13">
        <f t="shared" si="42"/>
        <v>30</v>
      </c>
      <c r="AD113" s="7">
        <f t="shared" si="43"/>
        <v>1</v>
      </c>
      <c r="AE113" s="13">
        <f t="shared" si="44"/>
        <v>0</v>
      </c>
      <c r="AF113" s="13">
        <f t="shared" si="45"/>
        <v>0</v>
      </c>
      <c r="AG113" s="13">
        <f t="shared" si="46"/>
        <v>0</v>
      </c>
      <c r="AH113" s="13">
        <f t="shared" si="47"/>
        <v>15</v>
      </c>
      <c r="AI113" s="13">
        <f t="shared" si="48"/>
        <v>245</v>
      </c>
      <c r="AJ113" s="14">
        <f t="shared" si="49"/>
        <v>1</v>
      </c>
      <c r="AL113" s="12">
        <f t="shared" si="50"/>
        <v>243.5</v>
      </c>
      <c r="AM113" s="12">
        <f t="shared" si="51"/>
        <v>12</v>
      </c>
      <c r="AN113" s="12">
        <f t="shared" si="52"/>
        <v>180</v>
      </c>
      <c r="AO113" s="12">
        <f t="shared" si="53"/>
        <v>5050</v>
      </c>
      <c r="AP113" s="12">
        <f>MAX(AO$4:AO113)</f>
        <v>7505</v>
      </c>
      <c r="AQ113" s="8">
        <f t="shared" si="54"/>
        <v>-0.32711525649566953</v>
      </c>
      <c r="AS113" s="12">
        <f t="shared" si="55"/>
        <v>332.5</v>
      </c>
      <c r="AT113" s="12">
        <f t="shared" si="56"/>
        <v>16</v>
      </c>
      <c r="AU113" s="12">
        <f t="shared" si="57"/>
        <v>240</v>
      </c>
      <c r="AV113" s="12">
        <f t="shared" si="58"/>
        <v>7610</v>
      </c>
      <c r="AW113" s="12">
        <f>MAX(AV$4:AV113)</f>
        <v>7610</v>
      </c>
      <c r="AX113" s="8">
        <f t="shared" si="59"/>
        <v>0</v>
      </c>
      <c r="BH113" s="19"/>
      <c r="BI113" s="19"/>
      <c r="BJ113" s="12"/>
      <c r="BK113" s="12"/>
      <c r="BL113" s="12"/>
      <c r="BM113" s="8"/>
    </row>
    <row r="114" spans="1:65" x14ac:dyDescent="0.3">
      <c r="A114" s="1">
        <v>42698</v>
      </c>
      <c r="B114" s="1">
        <v>42698</v>
      </c>
      <c r="C114" s="1" t="s">
        <v>44</v>
      </c>
      <c r="D114" s="3">
        <v>1155</v>
      </c>
      <c r="E114" s="3">
        <v>-200</v>
      </c>
      <c r="F114" s="3">
        <f t="shared" si="30"/>
        <v>955</v>
      </c>
      <c r="G114" s="11">
        <f t="shared" si="31"/>
        <v>0</v>
      </c>
      <c r="H114" s="3" t="s">
        <v>43</v>
      </c>
      <c r="L114" s="2">
        <f t="shared" si="32"/>
        <v>1</v>
      </c>
      <c r="M114" s="2" t="s">
        <v>21</v>
      </c>
      <c r="N114" s="14">
        <v>10</v>
      </c>
      <c r="O114" s="2">
        <v>134880</v>
      </c>
      <c r="P114" s="2">
        <v>134753</v>
      </c>
      <c r="Q114" s="2">
        <v>135140</v>
      </c>
      <c r="R114" s="6">
        <f t="shared" si="33"/>
        <v>13.7</v>
      </c>
      <c r="S114" s="6">
        <f t="shared" si="34"/>
        <v>25</v>
      </c>
      <c r="U114" s="6">
        <f t="shared" si="35"/>
        <v>-13.7</v>
      </c>
      <c r="V114" s="6">
        <f t="shared" si="36"/>
        <v>25</v>
      </c>
      <c r="W114" s="7">
        <f t="shared" si="37"/>
        <v>1</v>
      </c>
      <c r="X114" s="7">
        <f t="shared" si="38"/>
        <v>1</v>
      </c>
      <c r="Y114" s="6">
        <f t="shared" si="39"/>
        <v>0</v>
      </c>
      <c r="Z114" s="6"/>
      <c r="AA114" s="6">
        <f t="shared" si="40"/>
        <v>0</v>
      </c>
      <c r="AB114" s="6">
        <f t="shared" si="41"/>
        <v>15</v>
      </c>
      <c r="AC114" s="13">
        <f t="shared" si="42"/>
        <v>45</v>
      </c>
      <c r="AD114" s="7">
        <f t="shared" si="43"/>
        <v>1</v>
      </c>
      <c r="AE114" s="13">
        <f t="shared" si="44"/>
        <v>0</v>
      </c>
      <c r="AF114" s="13">
        <f t="shared" si="45"/>
        <v>0</v>
      </c>
      <c r="AG114" s="13">
        <f t="shared" si="46"/>
        <v>0</v>
      </c>
      <c r="AH114" s="13">
        <f t="shared" si="47"/>
        <v>15</v>
      </c>
      <c r="AI114" s="13">
        <f t="shared" si="48"/>
        <v>260</v>
      </c>
      <c r="AJ114" s="14">
        <f t="shared" si="49"/>
        <v>1</v>
      </c>
      <c r="AL114" s="12">
        <f t="shared" si="50"/>
        <v>243.5</v>
      </c>
      <c r="AM114" s="12">
        <f t="shared" si="51"/>
        <v>12</v>
      </c>
      <c r="AN114" s="12">
        <f t="shared" si="52"/>
        <v>180</v>
      </c>
      <c r="AO114" s="12">
        <f t="shared" si="53"/>
        <v>5230</v>
      </c>
      <c r="AP114" s="12">
        <f>MAX(AO$4:AO114)</f>
        <v>7505</v>
      </c>
      <c r="AQ114" s="8">
        <f t="shared" si="54"/>
        <v>-0.30313124583610929</v>
      </c>
      <c r="AS114" s="12">
        <f t="shared" si="55"/>
        <v>332.5</v>
      </c>
      <c r="AT114" s="12">
        <f t="shared" si="56"/>
        <v>16</v>
      </c>
      <c r="AU114" s="12">
        <f t="shared" si="57"/>
        <v>240</v>
      </c>
      <c r="AV114" s="12">
        <f t="shared" si="58"/>
        <v>7850</v>
      </c>
      <c r="AW114" s="12">
        <f>MAX(AV$4:AV114)</f>
        <v>7850</v>
      </c>
      <c r="AX114" s="8">
        <f t="shared" si="59"/>
        <v>0</v>
      </c>
      <c r="BH114" s="19"/>
      <c r="BI114" s="19"/>
      <c r="BJ114" s="12"/>
      <c r="BK114" s="12"/>
      <c r="BL114" s="12"/>
      <c r="BM114" s="8"/>
    </row>
    <row r="115" spans="1:65" x14ac:dyDescent="0.3">
      <c r="A115" s="1">
        <v>42698</v>
      </c>
      <c r="B115" s="1">
        <v>42699</v>
      </c>
      <c r="C115" s="1" t="s">
        <v>44</v>
      </c>
      <c r="D115" s="3">
        <v>350</v>
      </c>
      <c r="E115" s="3">
        <v>-200</v>
      </c>
      <c r="F115" s="3">
        <f t="shared" si="30"/>
        <v>150</v>
      </c>
      <c r="G115" s="11">
        <f t="shared" si="31"/>
        <v>1</v>
      </c>
      <c r="H115" s="3" t="s">
        <v>37</v>
      </c>
      <c r="L115" s="2">
        <f t="shared" si="32"/>
        <v>1</v>
      </c>
      <c r="M115" s="2" t="s">
        <v>20</v>
      </c>
      <c r="N115" s="14">
        <v>8</v>
      </c>
      <c r="O115" s="2">
        <v>74280</v>
      </c>
      <c r="P115" s="2">
        <v>74480</v>
      </c>
      <c r="Q115" s="2">
        <v>74212</v>
      </c>
      <c r="R115" s="6">
        <f t="shared" si="33"/>
        <v>20.8</v>
      </c>
      <c r="S115" s="6">
        <f t="shared" si="34"/>
        <v>6</v>
      </c>
      <c r="U115" s="6">
        <f t="shared" si="35"/>
        <v>-20.8</v>
      </c>
      <c r="V115" s="6">
        <f t="shared" si="36"/>
        <v>6</v>
      </c>
      <c r="W115" s="7">
        <f t="shared" si="37"/>
        <v>1</v>
      </c>
      <c r="X115" s="7">
        <f t="shared" si="38"/>
        <v>1</v>
      </c>
      <c r="Y115" s="6">
        <f t="shared" si="39"/>
        <v>-20</v>
      </c>
      <c r="Z115" s="6"/>
      <c r="AA115" s="6">
        <f t="shared" si="40"/>
        <v>-20</v>
      </c>
      <c r="AB115" s="6">
        <f t="shared" si="41"/>
        <v>-20</v>
      </c>
      <c r="AC115" s="13">
        <f t="shared" si="42"/>
        <v>25</v>
      </c>
      <c r="AD115" s="7">
        <f t="shared" si="43"/>
        <v>0</v>
      </c>
      <c r="AE115" s="13">
        <f t="shared" si="44"/>
        <v>0</v>
      </c>
      <c r="AF115" s="13">
        <f t="shared" si="45"/>
        <v>0</v>
      </c>
      <c r="AG115" s="13">
        <f t="shared" si="46"/>
        <v>0</v>
      </c>
      <c r="AH115" s="13">
        <f t="shared" si="47"/>
        <v>-20</v>
      </c>
      <c r="AI115" s="13">
        <f t="shared" si="48"/>
        <v>240</v>
      </c>
      <c r="AJ115" s="14">
        <f t="shared" si="49"/>
        <v>0</v>
      </c>
      <c r="AL115" s="12">
        <f t="shared" si="50"/>
        <v>261.5</v>
      </c>
      <c r="AM115" s="12">
        <f t="shared" si="51"/>
        <v>13</v>
      </c>
      <c r="AN115" s="12">
        <f t="shared" si="52"/>
        <v>-260</v>
      </c>
      <c r="AO115" s="12">
        <f t="shared" si="53"/>
        <v>4970</v>
      </c>
      <c r="AP115" s="12">
        <f>MAX(AO$4:AO115)</f>
        <v>7505</v>
      </c>
      <c r="AQ115" s="8">
        <f t="shared" si="54"/>
        <v>-0.33777481678880744</v>
      </c>
      <c r="AS115" s="12">
        <f t="shared" si="55"/>
        <v>332.5</v>
      </c>
      <c r="AT115" s="12">
        <f t="shared" si="56"/>
        <v>16</v>
      </c>
      <c r="AU115" s="12">
        <f t="shared" si="57"/>
        <v>-320</v>
      </c>
      <c r="AV115" s="12">
        <f t="shared" si="58"/>
        <v>7530</v>
      </c>
      <c r="AW115" s="12">
        <f>MAX(AV$4:AV115)</f>
        <v>7850</v>
      </c>
      <c r="AX115" s="8">
        <f t="shared" si="59"/>
        <v>-4.0764331210191081E-2</v>
      </c>
      <c r="BH115" s="19"/>
      <c r="BI115" s="19"/>
      <c r="BJ115" s="12"/>
      <c r="BK115" s="12"/>
      <c r="BL115" s="12"/>
      <c r="BM115" s="8"/>
    </row>
    <row r="116" spans="1:65" x14ac:dyDescent="0.3">
      <c r="A116" s="1">
        <v>42697</v>
      </c>
      <c r="B116" s="1">
        <v>42699</v>
      </c>
      <c r="C116" s="1" t="s">
        <v>44</v>
      </c>
      <c r="D116" s="3">
        <v>910</v>
      </c>
      <c r="E116" s="3">
        <v>-200</v>
      </c>
      <c r="F116" s="3">
        <f t="shared" si="30"/>
        <v>710</v>
      </c>
      <c r="G116" s="11">
        <f t="shared" si="31"/>
        <v>2</v>
      </c>
      <c r="H116" s="3" t="s">
        <v>37</v>
      </c>
      <c r="L116" s="2">
        <f t="shared" si="32"/>
        <v>1</v>
      </c>
      <c r="M116" s="2" t="s">
        <v>20</v>
      </c>
      <c r="N116" s="14">
        <v>8</v>
      </c>
      <c r="O116" s="2">
        <v>74680</v>
      </c>
      <c r="P116" s="2">
        <v>74674</v>
      </c>
      <c r="Q116" s="2">
        <v>74206</v>
      </c>
      <c r="R116" s="6">
        <f t="shared" si="33"/>
        <v>0.2</v>
      </c>
      <c r="S116" s="6">
        <f t="shared" si="34"/>
        <v>46.6</v>
      </c>
      <c r="U116" s="6">
        <f t="shared" si="35"/>
        <v>-0.2</v>
      </c>
      <c r="V116" s="6">
        <f t="shared" si="36"/>
        <v>46.6</v>
      </c>
      <c r="W116" s="7">
        <f t="shared" si="37"/>
        <v>0</v>
      </c>
      <c r="X116" s="7">
        <f t="shared" si="38"/>
        <v>0</v>
      </c>
      <c r="Y116" s="6">
        <f t="shared" si="39"/>
        <v>0</v>
      </c>
      <c r="Z116" s="6"/>
      <c r="AA116" s="6">
        <f t="shared" si="40"/>
        <v>0</v>
      </c>
      <c r="AB116" s="6">
        <f t="shared" si="41"/>
        <v>0</v>
      </c>
      <c r="AC116" s="13">
        <f t="shared" si="42"/>
        <v>25</v>
      </c>
      <c r="AD116" s="7">
        <f t="shared" si="43"/>
        <v>0</v>
      </c>
      <c r="AE116" s="13">
        <f t="shared" si="44"/>
        <v>0</v>
      </c>
      <c r="AF116" s="13">
        <f t="shared" si="45"/>
        <v>0</v>
      </c>
      <c r="AG116" s="13">
        <f t="shared" si="46"/>
        <v>0</v>
      </c>
      <c r="AH116" s="13">
        <f t="shared" si="47"/>
        <v>0</v>
      </c>
      <c r="AI116" s="13">
        <f t="shared" si="48"/>
        <v>240</v>
      </c>
      <c r="AJ116" s="14">
        <f t="shared" si="49"/>
        <v>0</v>
      </c>
      <c r="AL116" s="12">
        <f t="shared" si="50"/>
        <v>261.5</v>
      </c>
      <c r="AM116" s="12">
        <f t="shared" si="51"/>
        <v>13</v>
      </c>
      <c r="AN116" s="12">
        <f t="shared" si="52"/>
        <v>0</v>
      </c>
      <c r="AO116" s="12">
        <f t="shared" si="53"/>
        <v>4970</v>
      </c>
      <c r="AP116" s="12">
        <f>MAX(AO$4:AO116)</f>
        <v>7505</v>
      </c>
      <c r="AQ116" s="8">
        <f t="shared" si="54"/>
        <v>-0.33777481678880744</v>
      </c>
      <c r="AS116" s="12">
        <f t="shared" si="55"/>
        <v>332.5</v>
      </c>
      <c r="AT116" s="12">
        <f t="shared" si="56"/>
        <v>16</v>
      </c>
      <c r="AU116" s="12">
        <f t="shared" si="57"/>
        <v>0</v>
      </c>
      <c r="AV116" s="12">
        <f t="shared" si="58"/>
        <v>7530</v>
      </c>
      <c r="AW116" s="12">
        <f>MAX(AV$4:AV116)</f>
        <v>7850</v>
      </c>
      <c r="AX116" s="8">
        <f t="shared" si="59"/>
        <v>-4.0764331210191081E-2</v>
      </c>
      <c r="BH116" s="19"/>
      <c r="BI116" s="19"/>
      <c r="BJ116" s="12"/>
      <c r="BK116" s="12"/>
      <c r="BL116" s="12"/>
      <c r="BM116" s="8"/>
    </row>
    <row r="117" spans="1:65" x14ac:dyDescent="0.3">
      <c r="A117" s="1">
        <v>42698</v>
      </c>
      <c r="B117" s="1">
        <v>42699</v>
      </c>
      <c r="C117" s="1" t="s">
        <v>45</v>
      </c>
      <c r="D117" s="3">
        <v>735</v>
      </c>
      <c r="E117" s="3">
        <v>0</v>
      </c>
      <c r="F117" s="3">
        <f t="shared" si="30"/>
        <v>735</v>
      </c>
      <c r="G117" s="11">
        <f t="shared" si="31"/>
        <v>1</v>
      </c>
      <c r="H117" s="3" t="s">
        <v>17</v>
      </c>
      <c r="I117" s="2" t="s">
        <v>11</v>
      </c>
      <c r="J117" s="2">
        <v>19</v>
      </c>
      <c r="L117" s="2">
        <f t="shared" si="32"/>
        <v>1</v>
      </c>
      <c r="M117" s="2" t="s">
        <v>20</v>
      </c>
      <c r="N117" s="2">
        <v>7</v>
      </c>
      <c r="O117" s="2">
        <v>106080</v>
      </c>
      <c r="P117" s="2">
        <v>106144</v>
      </c>
      <c r="Q117" s="2">
        <v>105807</v>
      </c>
      <c r="R117" s="6">
        <f t="shared" si="33"/>
        <v>7.1</v>
      </c>
      <c r="S117" s="6">
        <f t="shared" si="34"/>
        <v>26.6</v>
      </c>
      <c r="U117" s="6">
        <f t="shared" si="35"/>
        <v>-7.1</v>
      </c>
      <c r="V117" s="6">
        <f t="shared" si="36"/>
        <v>26.6</v>
      </c>
      <c r="W117" s="7">
        <f t="shared" si="37"/>
        <v>1</v>
      </c>
      <c r="X117" s="7">
        <f t="shared" si="38"/>
        <v>0</v>
      </c>
      <c r="Y117" s="6">
        <f t="shared" si="39"/>
        <v>0</v>
      </c>
      <c r="Z117" s="6"/>
      <c r="AA117" s="6">
        <f t="shared" si="40"/>
        <v>0</v>
      </c>
      <c r="AB117" s="6">
        <f t="shared" si="41"/>
        <v>15</v>
      </c>
      <c r="AC117" s="13">
        <f t="shared" si="42"/>
        <v>40</v>
      </c>
      <c r="AD117" s="7">
        <f t="shared" si="43"/>
        <v>1</v>
      </c>
      <c r="AE117" s="13">
        <f t="shared" si="44"/>
        <v>15</v>
      </c>
      <c r="AF117" s="13">
        <f t="shared" si="45"/>
        <v>0</v>
      </c>
      <c r="AG117" s="13">
        <f t="shared" si="46"/>
        <v>0</v>
      </c>
      <c r="AH117" s="13">
        <f t="shared" si="47"/>
        <v>0</v>
      </c>
      <c r="AI117" s="13">
        <f t="shared" si="48"/>
        <v>240</v>
      </c>
      <c r="AJ117" s="14">
        <f t="shared" si="49"/>
        <v>0</v>
      </c>
      <c r="AL117" s="12">
        <f t="shared" si="50"/>
        <v>261.5</v>
      </c>
      <c r="AM117" s="12">
        <f t="shared" si="51"/>
        <v>13</v>
      </c>
      <c r="AN117" s="12">
        <f t="shared" si="52"/>
        <v>195</v>
      </c>
      <c r="AO117" s="12">
        <f t="shared" si="53"/>
        <v>5165</v>
      </c>
      <c r="AP117" s="12">
        <f>MAX(AO$4:AO117)</f>
        <v>7505</v>
      </c>
      <c r="AQ117" s="8">
        <f t="shared" si="54"/>
        <v>-0.31179213857428378</v>
      </c>
      <c r="AS117" s="12">
        <f t="shared" si="55"/>
        <v>376.5</v>
      </c>
      <c r="AT117" s="12">
        <f t="shared" si="56"/>
        <v>18</v>
      </c>
      <c r="AU117" s="12">
        <f t="shared" si="57"/>
        <v>0</v>
      </c>
      <c r="AV117" s="12">
        <f t="shared" si="58"/>
        <v>7530</v>
      </c>
      <c r="AW117" s="12">
        <f>MAX(AV$4:AV117)</f>
        <v>7850</v>
      </c>
      <c r="AX117" s="8">
        <f t="shared" si="59"/>
        <v>-4.0764331210191081E-2</v>
      </c>
      <c r="BH117" s="19"/>
      <c r="BI117" s="19"/>
      <c r="BJ117" s="12"/>
      <c r="BK117" s="12"/>
      <c r="BL117" s="12"/>
      <c r="BM117" s="8"/>
    </row>
    <row r="118" spans="1:65" x14ac:dyDescent="0.3">
      <c r="A118" s="1">
        <v>42699</v>
      </c>
      <c r="B118" s="1">
        <v>42699</v>
      </c>
      <c r="C118" s="1" t="s">
        <v>45</v>
      </c>
      <c r="D118" s="3">
        <v>1410</v>
      </c>
      <c r="E118" s="3">
        <v>0</v>
      </c>
      <c r="F118" s="3">
        <f t="shared" si="30"/>
        <v>1410</v>
      </c>
      <c r="G118" s="11">
        <f t="shared" si="31"/>
        <v>0</v>
      </c>
      <c r="H118" s="3" t="s">
        <v>17</v>
      </c>
      <c r="L118" s="2">
        <f t="shared" si="32"/>
        <v>1</v>
      </c>
      <c r="M118" s="2" t="s">
        <v>20</v>
      </c>
      <c r="N118" s="14">
        <v>7</v>
      </c>
      <c r="O118" s="2">
        <v>106210</v>
      </c>
      <c r="P118" s="2">
        <v>106268</v>
      </c>
      <c r="Q118" s="2">
        <v>105825</v>
      </c>
      <c r="R118" s="6">
        <f t="shared" si="33"/>
        <v>6.5</v>
      </c>
      <c r="S118" s="6">
        <f t="shared" si="34"/>
        <v>37.799999999999997</v>
      </c>
      <c r="U118" s="6">
        <f t="shared" si="35"/>
        <v>-6.5</v>
      </c>
      <c r="V118" s="6">
        <f t="shared" si="36"/>
        <v>37.799999999999997</v>
      </c>
      <c r="W118" s="7">
        <f t="shared" si="37"/>
        <v>1</v>
      </c>
      <c r="X118" s="7">
        <f t="shared" si="38"/>
        <v>1</v>
      </c>
      <c r="Y118" s="6">
        <f t="shared" si="39"/>
        <v>0</v>
      </c>
      <c r="Z118" s="6"/>
      <c r="AA118" s="6">
        <f t="shared" si="40"/>
        <v>0</v>
      </c>
      <c r="AB118" s="6">
        <f t="shared" si="41"/>
        <v>15</v>
      </c>
      <c r="AC118" s="13">
        <f t="shared" si="42"/>
        <v>55</v>
      </c>
      <c r="AD118" s="7">
        <f t="shared" si="43"/>
        <v>1</v>
      </c>
      <c r="AE118" s="13">
        <f t="shared" si="44"/>
        <v>0</v>
      </c>
      <c r="AF118" s="13">
        <f t="shared" si="45"/>
        <v>0</v>
      </c>
      <c r="AG118" s="13">
        <f t="shared" si="46"/>
        <v>0</v>
      </c>
      <c r="AH118" s="13">
        <f t="shared" si="47"/>
        <v>15</v>
      </c>
      <c r="AI118" s="13">
        <f t="shared" si="48"/>
        <v>255</v>
      </c>
      <c r="AJ118" s="14">
        <f t="shared" si="49"/>
        <v>1</v>
      </c>
      <c r="AL118" s="12">
        <f t="shared" si="50"/>
        <v>261.5</v>
      </c>
      <c r="AM118" s="12">
        <f t="shared" si="51"/>
        <v>13</v>
      </c>
      <c r="AN118" s="12">
        <f t="shared" si="52"/>
        <v>195</v>
      </c>
      <c r="AO118" s="12">
        <f t="shared" si="53"/>
        <v>5360</v>
      </c>
      <c r="AP118" s="12">
        <f>MAX(AO$4:AO118)</f>
        <v>7505</v>
      </c>
      <c r="AQ118" s="8">
        <f t="shared" si="54"/>
        <v>-0.28580946035976018</v>
      </c>
      <c r="AS118" s="12">
        <f t="shared" si="55"/>
        <v>376.5</v>
      </c>
      <c r="AT118" s="12">
        <f t="shared" si="56"/>
        <v>18</v>
      </c>
      <c r="AU118" s="12">
        <f t="shared" si="57"/>
        <v>270</v>
      </c>
      <c r="AV118" s="12">
        <f t="shared" si="58"/>
        <v>7800</v>
      </c>
      <c r="AW118" s="12">
        <f>MAX(AV$4:AV118)</f>
        <v>7850</v>
      </c>
      <c r="AX118" s="8">
        <f t="shared" si="59"/>
        <v>-6.369426751592357E-3</v>
      </c>
      <c r="BH118" s="19"/>
      <c r="BI118" s="19"/>
      <c r="BJ118" s="12"/>
      <c r="BK118" s="12"/>
      <c r="BL118" s="12"/>
      <c r="BM118" s="8"/>
    </row>
    <row r="119" spans="1:65" x14ac:dyDescent="0.3">
      <c r="A119" s="1">
        <v>42699</v>
      </c>
      <c r="B119" s="1">
        <v>42702</v>
      </c>
      <c r="C119" s="1" t="s">
        <v>44</v>
      </c>
      <c r="D119" s="3">
        <v>325</v>
      </c>
      <c r="E119" s="3">
        <v>-200</v>
      </c>
      <c r="F119" s="3">
        <f t="shared" si="30"/>
        <v>125</v>
      </c>
      <c r="G119" s="11">
        <f t="shared" si="31"/>
        <v>3</v>
      </c>
      <c r="H119" s="3" t="s">
        <v>38</v>
      </c>
      <c r="L119" s="2">
        <f t="shared" si="32"/>
        <v>1</v>
      </c>
      <c r="M119" s="2" t="s">
        <v>21</v>
      </c>
      <c r="N119" s="14">
        <v>7</v>
      </c>
      <c r="O119" s="2">
        <v>111950</v>
      </c>
      <c r="P119" s="2">
        <v>111943</v>
      </c>
      <c r="Q119" s="2">
        <v>112170</v>
      </c>
      <c r="R119" s="6">
        <f t="shared" si="33"/>
        <v>1.4</v>
      </c>
      <c r="S119" s="6">
        <f t="shared" si="34"/>
        <v>21.3</v>
      </c>
      <c r="U119" s="6">
        <f t="shared" si="35"/>
        <v>-1.4</v>
      </c>
      <c r="V119" s="6">
        <f t="shared" si="36"/>
        <v>21.3</v>
      </c>
      <c r="W119" s="7">
        <f t="shared" si="37"/>
        <v>1</v>
      </c>
      <c r="X119" s="7">
        <f t="shared" si="38"/>
        <v>1</v>
      </c>
      <c r="Y119" s="6">
        <f t="shared" si="39"/>
        <v>0</v>
      </c>
      <c r="Z119" s="6"/>
      <c r="AA119" s="6">
        <f t="shared" si="40"/>
        <v>0</v>
      </c>
      <c r="AB119" s="6">
        <f t="shared" si="41"/>
        <v>15</v>
      </c>
      <c r="AC119" s="13">
        <f t="shared" si="42"/>
        <v>70</v>
      </c>
      <c r="AD119" s="7">
        <f t="shared" si="43"/>
        <v>1</v>
      </c>
      <c r="AE119" s="13">
        <f t="shared" si="44"/>
        <v>0</v>
      </c>
      <c r="AF119" s="13">
        <f t="shared" si="45"/>
        <v>0</v>
      </c>
      <c r="AG119" s="13">
        <f t="shared" si="46"/>
        <v>0</v>
      </c>
      <c r="AH119" s="13">
        <f t="shared" si="47"/>
        <v>15</v>
      </c>
      <c r="AI119" s="13">
        <f t="shared" si="48"/>
        <v>270</v>
      </c>
      <c r="AJ119" s="14">
        <f t="shared" si="49"/>
        <v>1</v>
      </c>
      <c r="AL119" s="12">
        <f t="shared" si="50"/>
        <v>268</v>
      </c>
      <c r="AM119" s="12">
        <f t="shared" si="51"/>
        <v>13</v>
      </c>
      <c r="AN119" s="12">
        <f t="shared" si="52"/>
        <v>195</v>
      </c>
      <c r="AO119" s="12">
        <f t="shared" si="53"/>
        <v>5555</v>
      </c>
      <c r="AP119" s="12">
        <f>MAX(AO$4:AO119)</f>
        <v>7505</v>
      </c>
      <c r="AQ119" s="8">
        <f t="shared" si="54"/>
        <v>-0.25982678214523652</v>
      </c>
      <c r="AS119" s="12">
        <f t="shared" si="55"/>
        <v>376.5</v>
      </c>
      <c r="AT119" s="12">
        <f t="shared" si="56"/>
        <v>18</v>
      </c>
      <c r="AU119" s="12">
        <f t="shared" si="57"/>
        <v>270</v>
      </c>
      <c r="AV119" s="12">
        <f t="shared" si="58"/>
        <v>8070</v>
      </c>
      <c r="AW119" s="12">
        <f>MAX(AV$4:AV119)</f>
        <v>8070</v>
      </c>
      <c r="AX119" s="8">
        <f t="shared" si="59"/>
        <v>0</v>
      </c>
      <c r="BH119" s="19"/>
      <c r="BI119" s="19"/>
      <c r="BJ119" s="12"/>
      <c r="BK119" s="12"/>
      <c r="BL119" s="12"/>
      <c r="BM119" s="8"/>
    </row>
    <row r="120" spans="1:65" x14ac:dyDescent="0.3">
      <c r="A120" s="1">
        <v>42697</v>
      </c>
      <c r="B120" s="1">
        <v>42702</v>
      </c>
      <c r="C120" s="1" t="s">
        <v>45</v>
      </c>
      <c r="D120" s="3">
        <v>230</v>
      </c>
      <c r="E120" s="3">
        <v>0</v>
      </c>
      <c r="F120" s="3">
        <f t="shared" si="30"/>
        <v>230</v>
      </c>
      <c r="G120" s="11">
        <f t="shared" si="31"/>
        <v>5</v>
      </c>
      <c r="H120" s="3" t="s">
        <v>17</v>
      </c>
      <c r="L120" s="2">
        <f t="shared" si="32"/>
        <v>1</v>
      </c>
      <c r="M120" s="2" t="s">
        <v>20</v>
      </c>
      <c r="N120" s="14">
        <v>7</v>
      </c>
      <c r="O120" s="2">
        <v>106760</v>
      </c>
      <c r="P120" s="2">
        <v>106850</v>
      </c>
      <c r="Q120" s="2">
        <v>105631</v>
      </c>
      <c r="R120" s="6">
        <f t="shared" si="33"/>
        <v>9.6999999999999993</v>
      </c>
      <c r="S120" s="6">
        <f t="shared" si="34"/>
        <v>112.2</v>
      </c>
      <c r="U120" s="6">
        <f t="shared" si="35"/>
        <v>-9.6999999999999993</v>
      </c>
      <c r="V120" s="6">
        <f t="shared" si="36"/>
        <v>112.2</v>
      </c>
      <c r="W120" s="7">
        <f t="shared" si="37"/>
        <v>1</v>
      </c>
      <c r="X120" s="7">
        <f t="shared" si="38"/>
        <v>1</v>
      </c>
      <c r="Y120" s="6">
        <f t="shared" si="39"/>
        <v>0</v>
      </c>
      <c r="Z120" s="6"/>
      <c r="AA120" s="6">
        <f t="shared" si="40"/>
        <v>0</v>
      </c>
      <c r="AB120" s="6">
        <f t="shared" si="41"/>
        <v>15</v>
      </c>
      <c r="AC120" s="13">
        <f t="shared" si="42"/>
        <v>85</v>
      </c>
      <c r="AD120" s="7">
        <f t="shared" si="43"/>
        <v>1</v>
      </c>
      <c r="AE120" s="13">
        <f t="shared" si="44"/>
        <v>0</v>
      </c>
      <c r="AF120" s="13">
        <f t="shared" si="45"/>
        <v>0</v>
      </c>
      <c r="AG120" s="13">
        <f t="shared" si="46"/>
        <v>0</v>
      </c>
      <c r="AH120" s="13">
        <f t="shared" si="47"/>
        <v>15</v>
      </c>
      <c r="AI120" s="13">
        <f t="shared" si="48"/>
        <v>285</v>
      </c>
      <c r="AJ120" s="14">
        <f t="shared" si="49"/>
        <v>1</v>
      </c>
      <c r="AL120" s="12">
        <f t="shared" si="50"/>
        <v>268</v>
      </c>
      <c r="AM120" s="12">
        <f t="shared" si="51"/>
        <v>13</v>
      </c>
      <c r="AN120" s="12">
        <f t="shared" si="52"/>
        <v>195</v>
      </c>
      <c r="AO120" s="12">
        <f t="shared" si="53"/>
        <v>5750</v>
      </c>
      <c r="AP120" s="12">
        <f>MAX(AO$4:AO120)</f>
        <v>7505</v>
      </c>
      <c r="AQ120" s="8">
        <f t="shared" si="54"/>
        <v>-0.23384410393071287</v>
      </c>
      <c r="AS120" s="12">
        <f t="shared" si="55"/>
        <v>376.5</v>
      </c>
      <c r="AT120" s="12">
        <f t="shared" si="56"/>
        <v>18</v>
      </c>
      <c r="AU120" s="12">
        <f t="shared" si="57"/>
        <v>270</v>
      </c>
      <c r="AV120" s="12">
        <f t="shared" si="58"/>
        <v>8340</v>
      </c>
      <c r="AW120" s="12">
        <f>MAX(AV$4:AV120)</f>
        <v>8340</v>
      </c>
      <c r="AX120" s="8">
        <f t="shared" si="59"/>
        <v>0</v>
      </c>
      <c r="BH120" s="19"/>
      <c r="BI120" s="19"/>
      <c r="BJ120" s="12"/>
      <c r="BK120" s="12"/>
      <c r="BL120" s="12"/>
      <c r="BM120" s="8"/>
    </row>
    <row r="121" spans="1:65" x14ac:dyDescent="0.3">
      <c r="A121" s="1">
        <v>42702</v>
      </c>
      <c r="B121" s="1">
        <v>42702</v>
      </c>
      <c r="C121" s="1" t="s">
        <v>45</v>
      </c>
      <c r="D121" s="3">
        <v>1140</v>
      </c>
      <c r="E121" s="3">
        <v>0</v>
      </c>
      <c r="F121" s="3">
        <f t="shared" si="30"/>
        <v>1140</v>
      </c>
      <c r="G121" s="11">
        <f t="shared" si="31"/>
        <v>0</v>
      </c>
      <c r="H121" s="3" t="s">
        <v>17</v>
      </c>
      <c r="L121" s="2">
        <f t="shared" si="32"/>
        <v>1</v>
      </c>
      <c r="M121" s="2" t="s">
        <v>21</v>
      </c>
      <c r="N121" s="14">
        <v>7</v>
      </c>
      <c r="O121" s="2">
        <v>105970</v>
      </c>
      <c r="P121" s="2">
        <v>105631</v>
      </c>
      <c r="Q121" s="2">
        <v>106214</v>
      </c>
      <c r="R121" s="6">
        <f t="shared" si="33"/>
        <v>34.6</v>
      </c>
      <c r="S121" s="6">
        <f t="shared" si="34"/>
        <v>23.7</v>
      </c>
      <c r="U121" s="6">
        <f t="shared" si="35"/>
        <v>-34.6</v>
      </c>
      <c r="V121" s="6">
        <f t="shared" si="36"/>
        <v>23.7</v>
      </c>
      <c r="W121" s="7">
        <f t="shared" si="37"/>
        <v>1</v>
      </c>
      <c r="X121" s="7">
        <f t="shared" si="38"/>
        <v>1</v>
      </c>
      <c r="Y121" s="6">
        <f t="shared" si="39"/>
        <v>-20</v>
      </c>
      <c r="Z121" s="6"/>
      <c r="AA121" s="6">
        <f t="shared" si="40"/>
        <v>-20</v>
      </c>
      <c r="AB121" s="6">
        <f t="shared" si="41"/>
        <v>-20</v>
      </c>
      <c r="AC121" s="13">
        <f t="shared" si="42"/>
        <v>65</v>
      </c>
      <c r="AD121" s="7">
        <f t="shared" si="43"/>
        <v>0</v>
      </c>
      <c r="AE121" s="13">
        <f t="shared" si="44"/>
        <v>0</v>
      </c>
      <c r="AF121" s="13">
        <f t="shared" si="45"/>
        <v>0</v>
      </c>
      <c r="AG121" s="13">
        <f t="shared" si="46"/>
        <v>0</v>
      </c>
      <c r="AH121" s="13">
        <f t="shared" si="47"/>
        <v>-20</v>
      </c>
      <c r="AI121" s="13">
        <f t="shared" si="48"/>
        <v>265</v>
      </c>
      <c r="AJ121" s="14">
        <f t="shared" si="49"/>
        <v>0</v>
      </c>
      <c r="AL121" s="12">
        <f t="shared" si="50"/>
        <v>268</v>
      </c>
      <c r="AM121" s="12">
        <f t="shared" si="51"/>
        <v>13</v>
      </c>
      <c r="AN121" s="12">
        <f t="shared" si="52"/>
        <v>-260</v>
      </c>
      <c r="AO121" s="12">
        <f t="shared" si="53"/>
        <v>5490</v>
      </c>
      <c r="AP121" s="12">
        <f>MAX(AO$4:AO121)</f>
        <v>7505</v>
      </c>
      <c r="AQ121" s="8">
        <f t="shared" si="54"/>
        <v>-0.26848767488341108</v>
      </c>
      <c r="AS121" s="12">
        <f t="shared" si="55"/>
        <v>376.5</v>
      </c>
      <c r="AT121" s="12">
        <f t="shared" si="56"/>
        <v>18</v>
      </c>
      <c r="AU121" s="12">
        <f t="shared" si="57"/>
        <v>-360</v>
      </c>
      <c r="AV121" s="12">
        <f t="shared" si="58"/>
        <v>7980</v>
      </c>
      <c r="AW121" s="12">
        <f>MAX(AV$4:AV121)</f>
        <v>8340</v>
      </c>
      <c r="AX121" s="8">
        <f t="shared" si="59"/>
        <v>-4.3165467625899283E-2</v>
      </c>
      <c r="BH121" s="19"/>
      <c r="BI121" s="19"/>
      <c r="BJ121" s="12"/>
      <c r="BK121" s="12"/>
      <c r="BL121" s="12"/>
      <c r="BM121" s="8"/>
    </row>
    <row r="122" spans="1:65" x14ac:dyDescent="0.3">
      <c r="A122" s="1">
        <v>42702</v>
      </c>
      <c r="B122" s="1">
        <v>42702</v>
      </c>
      <c r="C122" s="1" t="s">
        <v>44</v>
      </c>
      <c r="D122" s="3">
        <v>1445</v>
      </c>
      <c r="E122" s="3">
        <v>-200</v>
      </c>
      <c r="F122" s="3">
        <f t="shared" si="30"/>
        <v>1245</v>
      </c>
      <c r="G122" s="11">
        <f t="shared" si="31"/>
        <v>0</v>
      </c>
      <c r="H122" s="3" t="s">
        <v>37</v>
      </c>
      <c r="L122" s="2">
        <f t="shared" si="32"/>
        <v>1</v>
      </c>
      <c r="M122" s="2" t="s">
        <v>21</v>
      </c>
      <c r="N122" s="14">
        <v>8</v>
      </c>
      <c r="O122" s="2">
        <v>74450</v>
      </c>
      <c r="P122" s="2">
        <v>74462</v>
      </c>
      <c r="Q122" s="2">
        <v>74968</v>
      </c>
      <c r="R122" s="6">
        <f t="shared" si="33"/>
        <v>-0.4</v>
      </c>
      <c r="S122" s="6">
        <f t="shared" si="34"/>
        <v>51</v>
      </c>
      <c r="U122" s="6">
        <f t="shared" si="35"/>
        <v>0.4</v>
      </c>
      <c r="V122" s="6">
        <f t="shared" si="36"/>
        <v>51</v>
      </c>
      <c r="W122" s="7">
        <f t="shared" si="37"/>
        <v>0</v>
      </c>
      <c r="X122" s="7">
        <f t="shared" si="38"/>
        <v>0</v>
      </c>
      <c r="Y122" s="6">
        <f t="shared" si="39"/>
        <v>0</v>
      </c>
      <c r="Z122" s="6"/>
      <c r="AA122" s="6">
        <f t="shared" si="40"/>
        <v>0</v>
      </c>
      <c r="AB122" s="6">
        <f t="shared" si="41"/>
        <v>0</v>
      </c>
      <c r="AC122" s="13">
        <f t="shared" si="42"/>
        <v>65</v>
      </c>
      <c r="AD122" s="7">
        <f t="shared" si="43"/>
        <v>0</v>
      </c>
      <c r="AE122" s="13">
        <f t="shared" si="44"/>
        <v>0</v>
      </c>
      <c r="AF122" s="13">
        <f t="shared" si="45"/>
        <v>0</v>
      </c>
      <c r="AG122" s="13">
        <f t="shared" si="46"/>
        <v>0</v>
      </c>
      <c r="AH122" s="13">
        <f t="shared" si="47"/>
        <v>0</v>
      </c>
      <c r="AI122" s="13">
        <f t="shared" si="48"/>
        <v>265</v>
      </c>
      <c r="AJ122" s="14">
        <f t="shared" si="49"/>
        <v>0</v>
      </c>
      <c r="AL122" s="12">
        <f t="shared" si="50"/>
        <v>268</v>
      </c>
      <c r="AM122" s="12">
        <f t="shared" si="51"/>
        <v>13</v>
      </c>
      <c r="AN122" s="12">
        <f t="shared" si="52"/>
        <v>0</v>
      </c>
      <c r="AO122" s="12">
        <f t="shared" si="53"/>
        <v>5490</v>
      </c>
      <c r="AP122" s="12">
        <f>MAX(AO$4:AO122)</f>
        <v>7505</v>
      </c>
      <c r="AQ122" s="8">
        <f t="shared" si="54"/>
        <v>-0.26848767488341108</v>
      </c>
      <c r="AS122" s="12">
        <f t="shared" si="55"/>
        <v>376.5</v>
      </c>
      <c r="AT122" s="12">
        <f t="shared" si="56"/>
        <v>18</v>
      </c>
      <c r="AU122" s="12">
        <f t="shared" si="57"/>
        <v>0</v>
      </c>
      <c r="AV122" s="12">
        <f t="shared" si="58"/>
        <v>7980</v>
      </c>
      <c r="AW122" s="12">
        <f>MAX(AV$4:AV122)</f>
        <v>8340</v>
      </c>
      <c r="AX122" s="8">
        <f t="shared" si="59"/>
        <v>-4.3165467625899283E-2</v>
      </c>
      <c r="BH122" s="19"/>
      <c r="BI122" s="19"/>
      <c r="BJ122" s="12"/>
      <c r="BK122" s="12"/>
      <c r="BL122" s="12"/>
      <c r="BM122" s="8"/>
    </row>
    <row r="123" spans="1:65" x14ac:dyDescent="0.3">
      <c r="A123" s="1">
        <v>42702</v>
      </c>
      <c r="B123" s="1">
        <v>42702</v>
      </c>
      <c r="C123" s="1" t="s">
        <v>44</v>
      </c>
      <c r="D123" s="3">
        <v>1725</v>
      </c>
      <c r="E123" s="3">
        <v>-200</v>
      </c>
      <c r="F123" s="3">
        <f t="shared" si="30"/>
        <v>1525</v>
      </c>
      <c r="G123" s="11">
        <f t="shared" si="31"/>
        <v>0</v>
      </c>
      <c r="H123" s="3" t="s">
        <v>43</v>
      </c>
      <c r="L123" s="2">
        <f t="shared" si="32"/>
        <v>1</v>
      </c>
      <c r="M123" s="2" t="s">
        <v>21</v>
      </c>
      <c r="N123" s="14">
        <v>10</v>
      </c>
      <c r="O123" s="2">
        <v>133940</v>
      </c>
      <c r="P123" s="2">
        <v>133956</v>
      </c>
      <c r="Q123" s="2">
        <v>134315</v>
      </c>
      <c r="R123" s="6">
        <f t="shared" si="33"/>
        <v>-0.6</v>
      </c>
      <c r="S123" s="6">
        <f t="shared" si="34"/>
        <v>36.5</v>
      </c>
      <c r="U123" s="6">
        <f t="shared" si="35"/>
        <v>0.6</v>
      </c>
      <c r="V123" s="6">
        <f t="shared" si="36"/>
        <v>36.5</v>
      </c>
      <c r="W123" s="7">
        <f t="shared" si="37"/>
        <v>0</v>
      </c>
      <c r="X123" s="7">
        <f t="shared" si="38"/>
        <v>0</v>
      </c>
      <c r="Y123" s="6">
        <f t="shared" si="39"/>
        <v>0</v>
      </c>
      <c r="Z123" s="6"/>
      <c r="AA123" s="6">
        <f t="shared" si="40"/>
        <v>0</v>
      </c>
      <c r="AB123" s="6">
        <f t="shared" si="41"/>
        <v>0</v>
      </c>
      <c r="AC123" s="13">
        <f t="shared" si="42"/>
        <v>65</v>
      </c>
      <c r="AD123" s="7">
        <f t="shared" si="43"/>
        <v>0</v>
      </c>
      <c r="AE123" s="13">
        <f t="shared" si="44"/>
        <v>0</v>
      </c>
      <c r="AF123" s="13">
        <f t="shared" si="45"/>
        <v>0</v>
      </c>
      <c r="AG123" s="13">
        <f t="shared" si="46"/>
        <v>0</v>
      </c>
      <c r="AH123" s="13">
        <f t="shared" si="47"/>
        <v>0</v>
      </c>
      <c r="AI123" s="13">
        <f t="shared" si="48"/>
        <v>265</v>
      </c>
      <c r="AJ123" s="14">
        <f t="shared" si="49"/>
        <v>0</v>
      </c>
      <c r="AL123" s="12">
        <f t="shared" si="50"/>
        <v>268</v>
      </c>
      <c r="AM123" s="12">
        <f t="shared" si="51"/>
        <v>13</v>
      </c>
      <c r="AN123" s="12">
        <f t="shared" si="52"/>
        <v>0</v>
      </c>
      <c r="AO123" s="12">
        <f t="shared" si="53"/>
        <v>5490</v>
      </c>
      <c r="AP123" s="12">
        <f>MAX(AO$4:AO123)</f>
        <v>7505</v>
      </c>
      <c r="AQ123" s="8">
        <f t="shared" si="54"/>
        <v>-0.26848767488341108</v>
      </c>
      <c r="AS123" s="12">
        <f t="shared" si="55"/>
        <v>376.5</v>
      </c>
      <c r="AT123" s="12">
        <f t="shared" si="56"/>
        <v>18</v>
      </c>
      <c r="AU123" s="12">
        <f t="shared" si="57"/>
        <v>0</v>
      </c>
      <c r="AV123" s="12">
        <f t="shared" si="58"/>
        <v>7980</v>
      </c>
      <c r="AW123" s="12">
        <f>MAX(AV$4:AV123)</f>
        <v>8340</v>
      </c>
      <c r="AX123" s="8">
        <f t="shared" si="59"/>
        <v>-4.3165467625899283E-2</v>
      </c>
      <c r="BH123" s="19"/>
      <c r="BI123" s="19"/>
      <c r="BJ123" s="12"/>
      <c r="BK123" s="12"/>
      <c r="BL123" s="12"/>
      <c r="BM123" s="8"/>
    </row>
    <row r="124" spans="1:65" x14ac:dyDescent="0.3">
      <c r="A124" s="1">
        <v>42703</v>
      </c>
      <c r="B124" s="1">
        <v>42703</v>
      </c>
      <c r="C124" s="1" t="s">
        <v>44</v>
      </c>
      <c r="D124" s="3">
        <v>1055</v>
      </c>
      <c r="E124" s="3">
        <v>-200</v>
      </c>
      <c r="F124" s="3">
        <f t="shared" si="30"/>
        <v>855</v>
      </c>
      <c r="G124" s="11">
        <f t="shared" si="31"/>
        <v>0</v>
      </c>
      <c r="H124" s="3" t="s">
        <v>38</v>
      </c>
      <c r="L124" s="2">
        <f t="shared" si="32"/>
        <v>1</v>
      </c>
      <c r="M124" s="2" t="s">
        <v>20</v>
      </c>
      <c r="N124" s="14">
        <v>7</v>
      </c>
      <c r="O124" s="2">
        <v>112600</v>
      </c>
      <c r="P124" s="2">
        <v>112717</v>
      </c>
      <c r="Q124" s="2">
        <v>112441</v>
      </c>
      <c r="R124" s="6">
        <f t="shared" si="33"/>
        <v>12.4</v>
      </c>
      <c r="S124" s="6">
        <f t="shared" si="34"/>
        <v>15.2</v>
      </c>
      <c r="U124" s="6">
        <f t="shared" si="35"/>
        <v>-12.4</v>
      </c>
      <c r="V124" s="6">
        <f t="shared" si="36"/>
        <v>15.2</v>
      </c>
      <c r="W124" s="7">
        <f t="shared" si="37"/>
        <v>1</v>
      </c>
      <c r="X124" s="7">
        <f t="shared" si="38"/>
        <v>1</v>
      </c>
      <c r="Y124" s="6">
        <f t="shared" si="39"/>
        <v>0</v>
      </c>
      <c r="Z124" s="6"/>
      <c r="AA124" s="6">
        <f t="shared" si="40"/>
        <v>-20</v>
      </c>
      <c r="AB124" s="6">
        <f t="shared" si="41"/>
        <v>15</v>
      </c>
      <c r="AC124" s="13">
        <f t="shared" si="42"/>
        <v>80</v>
      </c>
      <c r="AD124" s="7">
        <f t="shared" si="43"/>
        <v>1</v>
      </c>
      <c r="AE124" s="13">
        <f t="shared" si="44"/>
        <v>0</v>
      </c>
      <c r="AF124" s="13">
        <f t="shared" si="45"/>
        <v>0</v>
      </c>
      <c r="AG124" s="13">
        <f t="shared" si="46"/>
        <v>0</v>
      </c>
      <c r="AH124" s="13">
        <f t="shared" si="47"/>
        <v>15</v>
      </c>
      <c r="AI124" s="13">
        <f t="shared" si="48"/>
        <v>280</v>
      </c>
      <c r="AJ124" s="14">
        <f t="shared" si="49"/>
        <v>1</v>
      </c>
      <c r="AL124" s="12">
        <f t="shared" si="50"/>
        <v>274.5</v>
      </c>
      <c r="AM124" s="12">
        <f t="shared" si="51"/>
        <v>13</v>
      </c>
      <c r="AN124" s="12">
        <f t="shared" si="52"/>
        <v>195</v>
      </c>
      <c r="AO124" s="12">
        <f t="shared" si="53"/>
        <v>5685</v>
      </c>
      <c r="AP124" s="12">
        <f>MAX(AO$4:AO124)</f>
        <v>7505</v>
      </c>
      <c r="AQ124" s="8">
        <f t="shared" si="54"/>
        <v>-0.24250499666888742</v>
      </c>
      <c r="AS124" s="12">
        <f t="shared" si="55"/>
        <v>376.5</v>
      </c>
      <c r="AT124" s="12">
        <f t="shared" si="56"/>
        <v>18</v>
      </c>
      <c r="AU124" s="12">
        <f t="shared" si="57"/>
        <v>270</v>
      </c>
      <c r="AV124" s="12">
        <f t="shared" si="58"/>
        <v>8250</v>
      </c>
      <c r="AW124" s="12">
        <f>MAX(AV$4:AV124)</f>
        <v>8340</v>
      </c>
      <c r="AX124" s="8">
        <f t="shared" si="59"/>
        <v>-1.0791366906474821E-2</v>
      </c>
      <c r="BH124" s="19"/>
      <c r="BI124" s="19"/>
      <c r="BJ124" s="12"/>
      <c r="BK124" s="12"/>
      <c r="BL124" s="12"/>
      <c r="BM124" s="8"/>
    </row>
    <row r="125" spans="1:65" x14ac:dyDescent="0.3">
      <c r="A125" s="1">
        <v>42703</v>
      </c>
      <c r="B125" s="1">
        <v>42703</v>
      </c>
      <c r="C125" s="1" t="s">
        <v>44</v>
      </c>
      <c r="D125" s="3">
        <v>1440</v>
      </c>
      <c r="E125" s="3">
        <v>-200</v>
      </c>
      <c r="F125" s="3">
        <f t="shared" si="30"/>
        <v>1240</v>
      </c>
      <c r="G125" s="11">
        <f t="shared" si="31"/>
        <v>0</v>
      </c>
      <c r="H125" s="3" t="s">
        <v>38</v>
      </c>
      <c r="L125" s="2">
        <f t="shared" si="32"/>
        <v>1</v>
      </c>
      <c r="M125" s="2" t="s">
        <v>20</v>
      </c>
      <c r="N125" s="14">
        <v>7</v>
      </c>
      <c r="O125" s="2">
        <v>112950</v>
      </c>
      <c r="P125" s="2">
        <v>113332</v>
      </c>
      <c r="Q125" s="2">
        <v>112595</v>
      </c>
      <c r="R125" s="6">
        <f t="shared" si="33"/>
        <v>38.9</v>
      </c>
      <c r="S125" s="6">
        <f t="shared" si="34"/>
        <v>34.799999999999997</v>
      </c>
      <c r="U125" s="6">
        <f t="shared" si="35"/>
        <v>-38.9</v>
      </c>
      <c r="V125" s="6">
        <f t="shared" si="36"/>
        <v>34.799999999999997</v>
      </c>
      <c r="W125" s="7">
        <f t="shared" si="37"/>
        <v>1</v>
      </c>
      <c r="X125" s="7">
        <f t="shared" si="38"/>
        <v>1</v>
      </c>
      <c r="Y125" s="6">
        <f t="shared" si="39"/>
        <v>-20</v>
      </c>
      <c r="Z125" s="6"/>
      <c r="AA125" s="6">
        <f t="shared" si="40"/>
        <v>-20</v>
      </c>
      <c r="AB125" s="6">
        <f t="shared" si="41"/>
        <v>-20</v>
      </c>
      <c r="AC125" s="13">
        <f t="shared" si="42"/>
        <v>60</v>
      </c>
      <c r="AD125" s="7">
        <f t="shared" si="43"/>
        <v>0</v>
      </c>
      <c r="AE125" s="13">
        <f t="shared" si="44"/>
        <v>0</v>
      </c>
      <c r="AF125" s="13">
        <f t="shared" si="45"/>
        <v>0</v>
      </c>
      <c r="AG125" s="13">
        <f t="shared" si="46"/>
        <v>0</v>
      </c>
      <c r="AH125" s="13">
        <f t="shared" si="47"/>
        <v>-20</v>
      </c>
      <c r="AI125" s="13">
        <f t="shared" si="48"/>
        <v>260</v>
      </c>
      <c r="AJ125" s="14">
        <f t="shared" si="49"/>
        <v>0</v>
      </c>
      <c r="AL125" s="12">
        <f t="shared" si="50"/>
        <v>274.5</v>
      </c>
      <c r="AM125" s="12">
        <f t="shared" si="51"/>
        <v>13</v>
      </c>
      <c r="AN125" s="12">
        <f t="shared" si="52"/>
        <v>-260</v>
      </c>
      <c r="AO125" s="12">
        <f t="shared" si="53"/>
        <v>5425</v>
      </c>
      <c r="AP125" s="12">
        <f>MAX(AO$4:AO125)</f>
        <v>7505</v>
      </c>
      <c r="AQ125" s="8">
        <f t="shared" si="54"/>
        <v>-0.27714856762158563</v>
      </c>
      <c r="AS125" s="12">
        <f t="shared" si="55"/>
        <v>376.5</v>
      </c>
      <c r="AT125" s="12">
        <f t="shared" si="56"/>
        <v>18</v>
      </c>
      <c r="AU125" s="12">
        <f t="shared" si="57"/>
        <v>-360</v>
      </c>
      <c r="AV125" s="12">
        <f t="shared" si="58"/>
        <v>7890</v>
      </c>
      <c r="AW125" s="12">
        <f>MAX(AV$4:AV125)</f>
        <v>8340</v>
      </c>
      <c r="AX125" s="8">
        <f t="shared" si="59"/>
        <v>-5.3956834532374098E-2</v>
      </c>
      <c r="BH125" s="19"/>
      <c r="BI125" s="19"/>
      <c r="BJ125" s="12"/>
      <c r="BK125" s="12"/>
      <c r="BL125" s="12"/>
      <c r="BM125" s="8"/>
    </row>
    <row r="126" spans="1:65" x14ac:dyDescent="0.3">
      <c r="A126" s="1">
        <v>42703</v>
      </c>
      <c r="B126" s="1">
        <v>42703</v>
      </c>
      <c r="C126" s="1" t="s">
        <v>44</v>
      </c>
      <c r="D126" s="3">
        <v>1530</v>
      </c>
      <c r="E126" s="3">
        <v>-200</v>
      </c>
      <c r="F126" s="3">
        <f t="shared" si="30"/>
        <v>1330</v>
      </c>
      <c r="G126" s="11">
        <f t="shared" si="31"/>
        <v>0</v>
      </c>
      <c r="H126" s="3" t="s">
        <v>43</v>
      </c>
      <c r="K126" s="2" t="s">
        <v>11</v>
      </c>
      <c r="L126" s="2">
        <f t="shared" si="32"/>
        <v>1</v>
      </c>
      <c r="M126" s="2" t="s">
        <v>20</v>
      </c>
      <c r="N126" s="14">
        <v>10</v>
      </c>
      <c r="O126" s="2">
        <v>134780</v>
      </c>
      <c r="P126" s="2">
        <v>134796</v>
      </c>
      <c r="Q126" s="2">
        <v>134460</v>
      </c>
      <c r="R126" s="6">
        <f t="shared" si="33"/>
        <v>2.6</v>
      </c>
      <c r="S126" s="6">
        <f t="shared" si="34"/>
        <v>31</v>
      </c>
      <c r="U126" s="6">
        <f t="shared" si="35"/>
        <v>-2.6</v>
      </c>
      <c r="V126" s="6">
        <f t="shared" si="36"/>
        <v>31</v>
      </c>
      <c r="W126" s="7">
        <f t="shared" si="37"/>
        <v>1</v>
      </c>
      <c r="X126" s="7">
        <f t="shared" si="38"/>
        <v>0</v>
      </c>
      <c r="Y126" s="6">
        <f t="shared" si="39"/>
        <v>0</v>
      </c>
      <c r="Z126" s="6"/>
      <c r="AA126" s="6">
        <f t="shared" si="40"/>
        <v>0</v>
      </c>
      <c r="AB126" s="6">
        <f t="shared" si="41"/>
        <v>15</v>
      </c>
      <c r="AC126" s="13">
        <f t="shared" si="42"/>
        <v>75</v>
      </c>
      <c r="AD126" s="7">
        <f t="shared" si="43"/>
        <v>1</v>
      </c>
      <c r="AE126" s="13">
        <f t="shared" si="44"/>
        <v>0</v>
      </c>
      <c r="AF126" s="13">
        <f t="shared" si="45"/>
        <v>15</v>
      </c>
      <c r="AG126" s="13">
        <f t="shared" si="46"/>
        <v>0</v>
      </c>
      <c r="AH126" s="13">
        <f t="shared" si="47"/>
        <v>0</v>
      </c>
      <c r="AI126" s="13">
        <f t="shared" si="48"/>
        <v>260</v>
      </c>
      <c r="AJ126" s="14">
        <f t="shared" si="49"/>
        <v>0</v>
      </c>
      <c r="AL126" s="12">
        <f t="shared" si="50"/>
        <v>274.5</v>
      </c>
      <c r="AM126" s="12">
        <f t="shared" si="51"/>
        <v>13</v>
      </c>
      <c r="AN126" s="12">
        <f t="shared" si="52"/>
        <v>195</v>
      </c>
      <c r="AO126" s="12">
        <f t="shared" si="53"/>
        <v>5620</v>
      </c>
      <c r="AP126" s="12">
        <f>MAX(AO$4:AO126)</f>
        <v>7505</v>
      </c>
      <c r="AQ126" s="8">
        <f t="shared" si="54"/>
        <v>-0.25116588940706197</v>
      </c>
      <c r="AS126" s="12">
        <f t="shared" si="55"/>
        <v>376.5</v>
      </c>
      <c r="AT126" s="12">
        <f t="shared" si="56"/>
        <v>18</v>
      </c>
      <c r="AU126" s="12">
        <f t="shared" si="57"/>
        <v>0</v>
      </c>
      <c r="AV126" s="12">
        <f t="shared" si="58"/>
        <v>7890</v>
      </c>
      <c r="AW126" s="12">
        <f>MAX(AV$4:AV126)</f>
        <v>8340</v>
      </c>
      <c r="AX126" s="8">
        <f t="shared" si="59"/>
        <v>-5.3956834532374098E-2</v>
      </c>
      <c r="BH126" s="19"/>
      <c r="BI126" s="19"/>
      <c r="BJ126" s="12"/>
      <c r="BK126" s="12"/>
      <c r="BL126" s="12"/>
      <c r="BM126" s="8"/>
    </row>
    <row r="127" spans="1:65" x14ac:dyDescent="0.3">
      <c r="A127" s="1">
        <v>42703</v>
      </c>
      <c r="B127" s="1">
        <v>42703</v>
      </c>
      <c r="C127" s="1" t="s">
        <v>45</v>
      </c>
      <c r="D127" s="3">
        <v>1550</v>
      </c>
      <c r="E127" s="3">
        <v>0</v>
      </c>
      <c r="F127" s="3">
        <f t="shared" si="30"/>
        <v>1550</v>
      </c>
      <c r="G127" s="11">
        <f t="shared" si="31"/>
        <v>0</v>
      </c>
      <c r="H127" s="3" t="s">
        <v>17</v>
      </c>
      <c r="I127" s="2" t="s">
        <v>11</v>
      </c>
      <c r="J127" s="2">
        <v>22</v>
      </c>
      <c r="L127" s="2">
        <f t="shared" si="32"/>
        <v>1</v>
      </c>
      <c r="M127" s="2" t="s">
        <v>20</v>
      </c>
      <c r="N127" s="14">
        <v>7</v>
      </c>
      <c r="O127" s="2">
        <v>106340</v>
      </c>
      <c r="P127" s="2">
        <v>106333</v>
      </c>
      <c r="Q127" s="2">
        <v>106060</v>
      </c>
      <c r="R127" s="6">
        <f t="shared" si="33"/>
        <v>0</v>
      </c>
      <c r="S127" s="6">
        <f t="shared" si="34"/>
        <v>27.3</v>
      </c>
      <c r="U127" s="6">
        <f t="shared" si="35"/>
        <v>0</v>
      </c>
      <c r="V127" s="6">
        <f t="shared" si="36"/>
        <v>27.3</v>
      </c>
      <c r="W127" s="7">
        <f t="shared" si="37"/>
        <v>0</v>
      </c>
      <c r="X127" s="7">
        <f t="shared" si="38"/>
        <v>0</v>
      </c>
      <c r="Y127" s="6">
        <f t="shared" si="39"/>
        <v>0</v>
      </c>
      <c r="Z127" s="6"/>
      <c r="AA127" s="6">
        <f t="shared" si="40"/>
        <v>0</v>
      </c>
      <c r="AB127" s="6">
        <f t="shared" si="41"/>
        <v>0</v>
      </c>
      <c r="AC127" s="13">
        <f t="shared" si="42"/>
        <v>75</v>
      </c>
      <c r="AD127" s="7">
        <f t="shared" si="43"/>
        <v>0</v>
      </c>
      <c r="AE127" s="13">
        <f t="shared" si="44"/>
        <v>0</v>
      </c>
      <c r="AF127" s="13">
        <f t="shared" si="45"/>
        <v>0</v>
      </c>
      <c r="AG127" s="13">
        <f t="shared" si="46"/>
        <v>0</v>
      </c>
      <c r="AH127" s="13">
        <f t="shared" si="47"/>
        <v>0</v>
      </c>
      <c r="AI127" s="13">
        <f t="shared" si="48"/>
        <v>260</v>
      </c>
      <c r="AJ127" s="14">
        <f t="shared" si="49"/>
        <v>0</v>
      </c>
      <c r="AL127" s="12">
        <f t="shared" si="50"/>
        <v>274.5</v>
      </c>
      <c r="AM127" s="12">
        <f t="shared" si="51"/>
        <v>13</v>
      </c>
      <c r="AN127" s="12">
        <f t="shared" si="52"/>
        <v>0</v>
      </c>
      <c r="AO127" s="12">
        <f t="shared" si="53"/>
        <v>5620</v>
      </c>
      <c r="AP127" s="12">
        <f>MAX(AO$4:AO127)</f>
        <v>7505</v>
      </c>
      <c r="AQ127" s="8">
        <f t="shared" si="54"/>
        <v>-0.25116588940706197</v>
      </c>
      <c r="AS127" s="12">
        <f t="shared" si="55"/>
        <v>394.5</v>
      </c>
      <c r="AT127" s="12">
        <f t="shared" si="56"/>
        <v>19</v>
      </c>
      <c r="AU127" s="12">
        <f t="shared" si="57"/>
        <v>0</v>
      </c>
      <c r="AV127" s="12">
        <f t="shared" si="58"/>
        <v>7890</v>
      </c>
      <c r="AW127" s="12">
        <f>MAX(AV$4:AV127)</f>
        <v>8340</v>
      </c>
      <c r="AX127" s="8">
        <f t="shared" si="59"/>
        <v>-5.3956834532374098E-2</v>
      </c>
      <c r="BH127" s="19"/>
      <c r="BI127" s="19"/>
      <c r="BJ127" s="12"/>
      <c r="BK127" s="12"/>
      <c r="BL127" s="12"/>
      <c r="BM127" s="8"/>
    </row>
    <row r="128" spans="1:65" x14ac:dyDescent="0.3">
      <c r="A128" s="1">
        <v>42703</v>
      </c>
      <c r="B128" s="1">
        <v>42703</v>
      </c>
      <c r="C128" s="1" t="s">
        <v>45</v>
      </c>
      <c r="D128" s="3">
        <v>2125</v>
      </c>
      <c r="E128" s="3">
        <v>0</v>
      </c>
      <c r="F128" s="3">
        <f t="shared" si="30"/>
        <v>2125</v>
      </c>
      <c r="G128" s="11">
        <f t="shared" si="31"/>
        <v>0</v>
      </c>
      <c r="H128" s="3" t="s">
        <v>17</v>
      </c>
      <c r="L128" s="2">
        <f t="shared" si="32"/>
        <v>1</v>
      </c>
      <c r="M128" s="2" t="s">
        <v>20</v>
      </c>
      <c r="N128" s="14">
        <v>7</v>
      </c>
      <c r="O128" s="2">
        <v>106530</v>
      </c>
      <c r="P128" s="2">
        <v>106597</v>
      </c>
      <c r="Q128" s="2">
        <v>106118</v>
      </c>
      <c r="R128" s="6">
        <f t="shared" si="33"/>
        <v>7.4</v>
      </c>
      <c r="S128" s="6">
        <f t="shared" si="34"/>
        <v>40.5</v>
      </c>
      <c r="U128" s="6">
        <f t="shared" si="35"/>
        <v>-7.4</v>
      </c>
      <c r="V128" s="6">
        <f t="shared" si="36"/>
        <v>40.5</v>
      </c>
      <c r="W128" s="7">
        <f t="shared" si="37"/>
        <v>1</v>
      </c>
      <c r="X128" s="7">
        <f t="shared" si="38"/>
        <v>1</v>
      </c>
      <c r="Y128" s="6">
        <f t="shared" si="39"/>
        <v>0</v>
      </c>
      <c r="Z128" s="6"/>
      <c r="AA128" s="6">
        <f t="shared" si="40"/>
        <v>0</v>
      </c>
      <c r="AB128" s="6">
        <f t="shared" si="41"/>
        <v>15</v>
      </c>
      <c r="AC128" s="13">
        <f t="shared" si="42"/>
        <v>90</v>
      </c>
      <c r="AD128" s="7">
        <f t="shared" si="43"/>
        <v>1</v>
      </c>
      <c r="AE128" s="13">
        <f t="shared" si="44"/>
        <v>0</v>
      </c>
      <c r="AF128" s="13">
        <f t="shared" si="45"/>
        <v>0</v>
      </c>
      <c r="AG128" s="13">
        <f t="shared" si="46"/>
        <v>0</v>
      </c>
      <c r="AH128" s="13">
        <f t="shared" si="47"/>
        <v>15</v>
      </c>
      <c r="AI128" s="13">
        <f t="shared" si="48"/>
        <v>275</v>
      </c>
      <c r="AJ128" s="14">
        <f t="shared" si="49"/>
        <v>1</v>
      </c>
      <c r="AL128" s="12">
        <f t="shared" si="50"/>
        <v>274.5</v>
      </c>
      <c r="AM128" s="12">
        <f t="shared" si="51"/>
        <v>13</v>
      </c>
      <c r="AN128" s="12">
        <f t="shared" si="52"/>
        <v>195</v>
      </c>
      <c r="AO128" s="12">
        <f t="shared" si="53"/>
        <v>5815</v>
      </c>
      <c r="AP128" s="12">
        <f>MAX(AO$4:AO128)</f>
        <v>7505</v>
      </c>
      <c r="AQ128" s="8">
        <f t="shared" si="54"/>
        <v>-0.22518321119253831</v>
      </c>
      <c r="AS128" s="12">
        <f t="shared" si="55"/>
        <v>394.5</v>
      </c>
      <c r="AT128" s="12">
        <f t="shared" si="56"/>
        <v>19</v>
      </c>
      <c r="AU128" s="12">
        <f t="shared" si="57"/>
        <v>285</v>
      </c>
      <c r="AV128" s="12">
        <f t="shared" si="58"/>
        <v>8175</v>
      </c>
      <c r="AW128" s="12">
        <f>MAX(AV$4:AV128)</f>
        <v>8340</v>
      </c>
      <c r="AX128" s="8">
        <f t="shared" si="59"/>
        <v>-1.9784172661870502E-2</v>
      </c>
      <c r="BH128" s="19"/>
      <c r="BI128" s="19"/>
      <c r="BJ128" s="12"/>
      <c r="BK128" s="12"/>
      <c r="BL128" s="12"/>
      <c r="BM128" s="8"/>
    </row>
    <row r="129" spans="1:65" x14ac:dyDescent="0.3">
      <c r="A129" s="1">
        <v>42703</v>
      </c>
      <c r="B129" s="1">
        <v>42704</v>
      </c>
      <c r="C129" s="1" t="s">
        <v>44</v>
      </c>
      <c r="D129" s="3">
        <v>215</v>
      </c>
      <c r="E129" s="3">
        <v>-200</v>
      </c>
      <c r="F129" s="3">
        <f t="shared" si="30"/>
        <v>15</v>
      </c>
      <c r="G129" s="11">
        <f t="shared" si="31"/>
        <v>1</v>
      </c>
      <c r="H129" s="3" t="s">
        <v>38</v>
      </c>
      <c r="L129" s="2">
        <f t="shared" si="32"/>
        <v>1</v>
      </c>
      <c r="M129" s="2" t="s">
        <v>21</v>
      </c>
      <c r="N129" s="14">
        <v>7</v>
      </c>
      <c r="O129" s="2">
        <v>112080</v>
      </c>
      <c r="P129" s="2">
        <v>112051</v>
      </c>
      <c r="Q129" s="2">
        <v>114533</v>
      </c>
      <c r="R129" s="6">
        <f t="shared" si="33"/>
        <v>3.6</v>
      </c>
      <c r="S129" s="6">
        <f t="shared" si="34"/>
        <v>244.6</v>
      </c>
      <c r="U129" s="6">
        <f t="shared" si="35"/>
        <v>-3.6</v>
      </c>
      <c r="V129" s="6">
        <f t="shared" si="36"/>
        <v>244.6</v>
      </c>
      <c r="W129" s="7">
        <f t="shared" si="37"/>
        <v>1</v>
      </c>
      <c r="X129" s="7">
        <f t="shared" si="38"/>
        <v>1</v>
      </c>
      <c r="Y129" s="6">
        <f t="shared" si="39"/>
        <v>0</v>
      </c>
      <c r="Z129" s="6"/>
      <c r="AA129" s="6">
        <f t="shared" si="40"/>
        <v>0</v>
      </c>
      <c r="AB129" s="6">
        <f t="shared" si="41"/>
        <v>15</v>
      </c>
      <c r="AC129" s="13">
        <f t="shared" si="42"/>
        <v>105</v>
      </c>
      <c r="AD129" s="7">
        <f t="shared" si="43"/>
        <v>1</v>
      </c>
      <c r="AE129" s="13">
        <f t="shared" si="44"/>
        <v>0</v>
      </c>
      <c r="AF129" s="13">
        <f t="shared" si="45"/>
        <v>0</v>
      </c>
      <c r="AG129" s="13">
        <f t="shared" si="46"/>
        <v>0</v>
      </c>
      <c r="AH129" s="13">
        <f t="shared" si="47"/>
        <v>15</v>
      </c>
      <c r="AI129" s="13">
        <f t="shared" si="48"/>
        <v>290</v>
      </c>
      <c r="AJ129" s="14">
        <f t="shared" si="49"/>
        <v>1</v>
      </c>
      <c r="AL129" s="12">
        <f t="shared" si="50"/>
        <v>290.75</v>
      </c>
      <c r="AM129" s="12">
        <f t="shared" si="51"/>
        <v>14</v>
      </c>
      <c r="AN129" s="12">
        <f t="shared" si="52"/>
        <v>210</v>
      </c>
      <c r="AO129" s="12">
        <f t="shared" si="53"/>
        <v>6025</v>
      </c>
      <c r="AP129" s="12">
        <f>MAX(AO$4:AO129)</f>
        <v>7505</v>
      </c>
      <c r="AQ129" s="8">
        <f t="shared" si="54"/>
        <v>-0.19720186542305129</v>
      </c>
      <c r="AS129" s="12">
        <f t="shared" si="55"/>
        <v>394.5</v>
      </c>
      <c r="AT129" s="12">
        <f t="shared" si="56"/>
        <v>19</v>
      </c>
      <c r="AU129" s="12">
        <f t="shared" si="57"/>
        <v>285</v>
      </c>
      <c r="AV129" s="12">
        <f t="shared" si="58"/>
        <v>8460</v>
      </c>
      <c r="AW129" s="12">
        <f>MAX(AV$4:AV129)</f>
        <v>8460</v>
      </c>
      <c r="AX129" s="8">
        <f t="shared" si="59"/>
        <v>0</v>
      </c>
      <c r="BH129" s="19"/>
      <c r="BI129" s="19"/>
      <c r="BJ129" s="12"/>
      <c r="BK129" s="12"/>
      <c r="BL129" s="12"/>
      <c r="BM129" s="8"/>
    </row>
    <row r="130" spans="1:65" x14ac:dyDescent="0.3">
      <c r="A130" s="1">
        <v>42704</v>
      </c>
      <c r="B130" s="1">
        <v>42704</v>
      </c>
      <c r="C130" s="1" t="s">
        <v>44</v>
      </c>
      <c r="D130" s="3">
        <v>520</v>
      </c>
      <c r="E130" s="3">
        <v>-200</v>
      </c>
      <c r="F130" s="3">
        <f t="shared" si="30"/>
        <v>320</v>
      </c>
      <c r="G130" s="11">
        <f t="shared" si="31"/>
        <v>0</v>
      </c>
      <c r="H130" s="3" t="s">
        <v>37</v>
      </c>
      <c r="L130" s="2">
        <f t="shared" si="32"/>
        <v>1</v>
      </c>
      <c r="M130" s="2" t="s">
        <v>21</v>
      </c>
      <c r="N130" s="14">
        <v>8</v>
      </c>
      <c r="O130" s="2">
        <v>74650</v>
      </c>
      <c r="P130" s="2">
        <v>74622</v>
      </c>
      <c r="Q130" s="2">
        <v>74878</v>
      </c>
      <c r="R130" s="6">
        <f t="shared" si="33"/>
        <v>3.6</v>
      </c>
      <c r="S130" s="6">
        <f t="shared" si="34"/>
        <v>22</v>
      </c>
      <c r="U130" s="6">
        <f t="shared" si="35"/>
        <v>-3.6</v>
      </c>
      <c r="V130" s="6">
        <f t="shared" si="36"/>
        <v>22</v>
      </c>
      <c r="W130" s="7">
        <f t="shared" si="37"/>
        <v>1</v>
      </c>
      <c r="X130" s="7">
        <f t="shared" si="38"/>
        <v>1</v>
      </c>
      <c r="Y130" s="6">
        <f t="shared" si="39"/>
        <v>0</v>
      </c>
      <c r="Z130" s="6"/>
      <c r="AA130" s="6">
        <f t="shared" si="40"/>
        <v>0</v>
      </c>
      <c r="AB130" s="6">
        <f t="shared" si="41"/>
        <v>15</v>
      </c>
      <c r="AC130" s="13">
        <f t="shared" si="42"/>
        <v>120</v>
      </c>
      <c r="AD130" s="7">
        <f t="shared" si="43"/>
        <v>1</v>
      </c>
      <c r="AE130" s="13">
        <f t="shared" si="44"/>
        <v>0</v>
      </c>
      <c r="AF130" s="13">
        <f t="shared" si="45"/>
        <v>0</v>
      </c>
      <c r="AG130" s="13">
        <f t="shared" si="46"/>
        <v>0</v>
      </c>
      <c r="AH130" s="13">
        <f t="shared" si="47"/>
        <v>15</v>
      </c>
      <c r="AI130" s="13">
        <f t="shared" si="48"/>
        <v>305</v>
      </c>
      <c r="AJ130" s="14">
        <f t="shared" si="49"/>
        <v>1</v>
      </c>
      <c r="AL130" s="12">
        <f t="shared" si="50"/>
        <v>290.75</v>
      </c>
      <c r="AM130" s="12">
        <f t="shared" si="51"/>
        <v>14</v>
      </c>
      <c r="AN130" s="12">
        <f t="shared" si="52"/>
        <v>210</v>
      </c>
      <c r="AO130" s="12">
        <f t="shared" si="53"/>
        <v>6235</v>
      </c>
      <c r="AP130" s="12">
        <f>MAX(AO$4:AO130)</f>
        <v>7505</v>
      </c>
      <c r="AQ130" s="8">
        <f t="shared" si="54"/>
        <v>-0.1692205196535643</v>
      </c>
      <c r="AS130" s="12">
        <f t="shared" si="55"/>
        <v>394.5</v>
      </c>
      <c r="AT130" s="12">
        <f t="shared" si="56"/>
        <v>19</v>
      </c>
      <c r="AU130" s="12">
        <f t="shared" si="57"/>
        <v>285</v>
      </c>
      <c r="AV130" s="12">
        <f t="shared" si="58"/>
        <v>8745</v>
      </c>
      <c r="AW130" s="12">
        <f>MAX(AV$4:AV130)</f>
        <v>8745</v>
      </c>
      <c r="AX130" s="8">
        <f t="shared" si="59"/>
        <v>0</v>
      </c>
      <c r="BH130" s="19"/>
      <c r="BI130" s="19"/>
      <c r="BJ130" s="12"/>
      <c r="BK130" s="12"/>
      <c r="BL130" s="12"/>
      <c r="BM130" s="8"/>
    </row>
    <row r="131" spans="1:65" x14ac:dyDescent="0.3">
      <c r="A131" s="1">
        <v>42703</v>
      </c>
      <c r="B131" s="1">
        <v>42704</v>
      </c>
      <c r="C131" s="1" t="s">
        <v>44</v>
      </c>
      <c r="D131" s="3">
        <v>620</v>
      </c>
      <c r="E131" s="3">
        <v>-200</v>
      </c>
      <c r="F131" s="3">
        <f t="shared" si="30"/>
        <v>420</v>
      </c>
      <c r="G131" s="11">
        <f t="shared" si="31"/>
        <v>1</v>
      </c>
      <c r="H131" s="3" t="s">
        <v>38</v>
      </c>
      <c r="L131" s="2">
        <f t="shared" si="32"/>
        <v>1</v>
      </c>
      <c r="M131" s="2" t="s">
        <v>20</v>
      </c>
      <c r="N131" s="14">
        <v>7</v>
      </c>
      <c r="O131" s="2">
        <v>112920</v>
      </c>
      <c r="P131" s="2">
        <v>112952</v>
      </c>
      <c r="Q131" s="2">
        <v>112583</v>
      </c>
      <c r="R131" s="6">
        <f t="shared" si="33"/>
        <v>3.9</v>
      </c>
      <c r="S131" s="6">
        <f t="shared" si="34"/>
        <v>33</v>
      </c>
      <c r="U131" s="6">
        <f t="shared" si="35"/>
        <v>-3.9</v>
      </c>
      <c r="V131" s="6">
        <f t="shared" si="36"/>
        <v>33</v>
      </c>
      <c r="W131" s="7">
        <f t="shared" si="37"/>
        <v>1</v>
      </c>
      <c r="X131" s="7">
        <f t="shared" si="38"/>
        <v>1</v>
      </c>
      <c r="Y131" s="6">
        <f t="shared" si="39"/>
        <v>0</v>
      </c>
      <c r="Z131" s="6"/>
      <c r="AA131" s="6">
        <f t="shared" si="40"/>
        <v>0</v>
      </c>
      <c r="AB131" s="6">
        <f t="shared" si="41"/>
        <v>15</v>
      </c>
      <c r="AC131" s="13">
        <f t="shared" si="42"/>
        <v>135</v>
      </c>
      <c r="AD131" s="7">
        <f t="shared" si="43"/>
        <v>1</v>
      </c>
      <c r="AE131" s="13">
        <f t="shared" si="44"/>
        <v>0</v>
      </c>
      <c r="AF131" s="13">
        <f t="shared" si="45"/>
        <v>0</v>
      </c>
      <c r="AG131" s="13">
        <f t="shared" si="46"/>
        <v>0</v>
      </c>
      <c r="AH131" s="13">
        <f t="shared" si="47"/>
        <v>15</v>
      </c>
      <c r="AI131" s="13">
        <f t="shared" si="48"/>
        <v>320</v>
      </c>
      <c r="AJ131" s="14">
        <f t="shared" si="49"/>
        <v>1</v>
      </c>
      <c r="AL131" s="12">
        <f t="shared" si="50"/>
        <v>290.75</v>
      </c>
      <c r="AM131" s="12">
        <f t="shared" si="51"/>
        <v>14</v>
      </c>
      <c r="AN131" s="12">
        <f t="shared" si="52"/>
        <v>210</v>
      </c>
      <c r="AO131" s="12">
        <f t="shared" si="53"/>
        <v>6445</v>
      </c>
      <c r="AP131" s="12">
        <f>MAX(AO$4:AO131)</f>
        <v>7505</v>
      </c>
      <c r="AQ131" s="8">
        <f t="shared" si="54"/>
        <v>-0.14123917388407728</v>
      </c>
      <c r="AS131" s="12">
        <f t="shared" si="55"/>
        <v>394.5</v>
      </c>
      <c r="AT131" s="12">
        <f t="shared" si="56"/>
        <v>19</v>
      </c>
      <c r="AU131" s="12">
        <f t="shared" si="57"/>
        <v>285</v>
      </c>
      <c r="AV131" s="12">
        <f t="shared" si="58"/>
        <v>9030</v>
      </c>
      <c r="AW131" s="12">
        <f>MAX(AV$4:AV131)</f>
        <v>9030</v>
      </c>
      <c r="AX131" s="8">
        <f t="shared" si="59"/>
        <v>0</v>
      </c>
      <c r="BH131" s="19"/>
      <c r="BI131" s="19"/>
      <c r="BJ131" s="12"/>
      <c r="BK131" s="12"/>
      <c r="BL131" s="12"/>
      <c r="BM131" s="8"/>
    </row>
    <row r="132" spans="1:65" x14ac:dyDescent="0.3">
      <c r="A132" s="1">
        <v>42704</v>
      </c>
      <c r="B132" s="1">
        <v>42704</v>
      </c>
      <c r="C132" s="1" t="s">
        <v>45</v>
      </c>
      <c r="D132" s="3">
        <v>710</v>
      </c>
      <c r="E132" s="3">
        <v>0</v>
      </c>
      <c r="F132" s="3">
        <f t="shared" si="30"/>
        <v>710</v>
      </c>
      <c r="G132" s="11">
        <f t="shared" si="31"/>
        <v>0</v>
      </c>
      <c r="H132" s="3" t="s">
        <v>17</v>
      </c>
      <c r="L132" s="2">
        <f t="shared" si="32"/>
        <v>1</v>
      </c>
      <c r="M132" s="2" t="s">
        <v>21</v>
      </c>
      <c r="N132" s="14">
        <v>7</v>
      </c>
      <c r="O132" s="2">
        <v>106270</v>
      </c>
      <c r="P132" s="2">
        <v>106188</v>
      </c>
      <c r="Q132" s="2">
        <v>106660</v>
      </c>
      <c r="R132" s="6">
        <f t="shared" si="33"/>
        <v>8.9</v>
      </c>
      <c r="S132" s="6">
        <f t="shared" si="34"/>
        <v>38.299999999999997</v>
      </c>
      <c r="U132" s="6">
        <f t="shared" si="35"/>
        <v>-8.9</v>
      </c>
      <c r="V132" s="6">
        <f t="shared" si="36"/>
        <v>38.299999999999997</v>
      </c>
      <c r="W132" s="7">
        <f t="shared" si="37"/>
        <v>1</v>
      </c>
      <c r="X132" s="7">
        <f t="shared" si="38"/>
        <v>1</v>
      </c>
      <c r="Y132" s="6">
        <f t="shared" si="39"/>
        <v>0</v>
      </c>
      <c r="Z132" s="6"/>
      <c r="AA132" s="6">
        <f t="shared" si="40"/>
        <v>0</v>
      </c>
      <c r="AB132" s="6">
        <f t="shared" si="41"/>
        <v>15</v>
      </c>
      <c r="AC132" s="13">
        <f t="shared" si="42"/>
        <v>150</v>
      </c>
      <c r="AD132" s="7">
        <f t="shared" si="43"/>
        <v>1</v>
      </c>
      <c r="AE132" s="13">
        <f t="shared" si="44"/>
        <v>0</v>
      </c>
      <c r="AF132" s="13">
        <f t="shared" si="45"/>
        <v>0</v>
      </c>
      <c r="AG132" s="13">
        <f t="shared" si="46"/>
        <v>0</v>
      </c>
      <c r="AH132" s="13">
        <f t="shared" si="47"/>
        <v>15</v>
      </c>
      <c r="AI132" s="13">
        <f t="shared" si="48"/>
        <v>335</v>
      </c>
      <c r="AJ132" s="14">
        <f t="shared" si="49"/>
        <v>1</v>
      </c>
      <c r="AL132" s="12">
        <f t="shared" si="50"/>
        <v>290.75</v>
      </c>
      <c r="AM132" s="12">
        <f t="shared" si="51"/>
        <v>14</v>
      </c>
      <c r="AN132" s="12">
        <f t="shared" si="52"/>
        <v>210</v>
      </c>
      <c r="AO132" s="12">
        <f t="shared" si="53"/>
        <v>6655</v>
      </c>
      <c r="AP132" s="12">
        <f>MAX(AO$4:AO132)</f>
        <v>7505</v>
      </c>
      <c r="AQ132" s="8">
        <f t="shared" si="54"/>
        <v>-0.11325782811459027</v>
      </c>
      <c r="AS132" s="12">
        <f t="shared" si="55"/>
        <v>394.5</v>
      </c>
      <c r="AT132" s="12">
        <f t="shared" si="56"/>
        <v>19</v>
      </c>
      <c r="AU132" s="12">
        <f t="shared" si="57"/>
        <v>285</v>
      </c>
      <c r="AV132" s="12">
        <f t="shared" si="58"/>
        <v>9315</v>
      </c>
      <c r="AW132" s="12">
        <f>MAX(AV$4:AV132)</f>
        <v>9315</v>
      </c>
      <c r="AX132" s="8">
        <f t="shared" si="59"/>
        <v>0</v>
      </c>
      <c r="BH132" s="19"/>
      <c r="BI132" s="19"/>
      <c r="BJ132" s="12"/>
      <c r="BK132" s="12"/>
      <c r="BL132" s="12"/>
      <c r="BM132" s="8"/>
    </row>
    <row r="133" spans="1:65" x14ac:dyDescent="0.3">
      <c r="A133" s="1">
        <v>42704</v>
      </c>
      <c r="B133" s="1">
        <v>42704</v>
      </c>
      <c r="C133" s="1" t="s">
        <v>45</v>
      </c>
      <c r="D133" s="3">
        <v>1315</v>
      </c>
      <c r="E133" s="3">
        <v>0</v>
      </c>
      <c r="F133" s="3">
        <f t="shared" ref="F133:F196" si="60">D133+E133</f>
        <v>1315</v>
      </c>
      <c r="G133" s="11">
        <f t="shared" ref="G133:G196" si="61">B133-A133</f>
        <v>0</v>
      </c>
      <c r="H133" s="3" t="s">
        <v>17</v>
      </c>
      <c r="K133" s="2" t="s">
        <v>11</v>
      </c>
      <c r="L133" s="2">
        <f t="shared" ref="L133:L196" si="62">IF(AND(F133&gt;=L$3,F133&lt;=L$4),0,1)</f>
        <v>1</v>
      </c>
      <c r="M133" s="2" t="s">
        <v>21</v>
      </c>
      <c r="N133" s="14">
        <v>7</v>
      </c>
      <c r="O133" s="2">
        <v>106130</v>
      </c>
      <c r="P133" s="2">
        <v>106113</v>
      </c>
      <c r="Q133" s="2">
        <v>106533</v>
      </c>
      <c r="R133" s="6">
        <f t="shared" ref="R133:R196" si="63">IF(M133="short",((P133-O133)+N133)/10,((O133-P133)+N133)/10)</f>
        <v>2.4</v>
      </c>
      <c r="S133" s="6">
        <f t="shared" ref="S133:S196" si="64">IF(M133="long",((Q133-O133)-N133)/10,((O133-Q133)-N133)/10)</f>
        <v>39.6</v>
      </c>
      <c r="U133" s="6">
        <f t="shared" ref="U133:U196" si="65">U$4-R133</f>
        <v>-2.4</v>
      </c>
      <c r="V133" s="6">
        <f t="shared" ref="V133:V196" si="66">S133+U$4</f>
        <v>39.6</v>
      </c>
      <c r="W133" s="7">
        <f t="shared" ref="W133:W196" si="67">IF(-U133&gt;N133/10,1, )</f>
        <v>1</v>
      </c>
      <c r="X133" s="7">
        <f t="shared" ref="X133:X196" si="68">IF(OR(I133="yes",K133="yes"),0,L133*W133)</f>
        <v>0</v>
      </c>
      <c r="Y133" s="6">
        <f t="shared" ref="Y133:Y196" si="69">IF(U133&lt;=-Y$3,-Y$3,0)</f>
        <v>0</v>
      </c>
      <c r="Z133" s="6"/>
      <c r="AA133" s="6">
        <f t="shared" ref="AA133:AA196" si="70">IF(AND(Y133=0,S133&gt;=AA$3-(N133/10)),0,-Y$3*W133)</f>
        <v>0</v>
      </c>
      <c r="AB133" s="6">
        <f t="shared" ref="AB133:AB196" si="71">IF(AND(Y133=0,V133&gt;AB$3),AB$3*W133,AA133*W133)</f>
        <v>15</v>
      </c>
      <c r="AC133" s="13">
        <f t="shared" ref="AC133:AC196" si="72">AC132+AB133</f>
        <v>165</v>
      </c>
      <c r="AD133" s="7">
        <f t="shared" ref="AD133:AD196" si="73">IF(AB133&gt;0,1, )</f>
        <v>1</v>
      </c>
      <c r="AE133" s="13">
        <f t="shared" ref="AE133:AE196" si="74">IF(I133="yes",AB133,)</f>
        <v>0</v>
      </c>
      <c r="AF133" s="13">
        <f t="shared" ref="AF133:AF196" si="75">IF(K133="yes",AB133, )</f>
        <v>15</v>
      </c>
      <c r="AG133" s="13">
        <f t="shared" ref="AG133:AG196" si="76">IF(L133=1, ,AB133)</f>
        <v>0</v>
      </c>
      <c r="AH133" s="13">
        <f t="shared" ref="AH133:AH196" si="77">X133*AB133</f>
        <v>0</v>
      </c>
      <c r="AI133" s="13">
        <f t="shared" ref="AI133:AI196" si="78">AI132+AH133</f>
        <v>335</v>
      </c>
      <c r="AJ133" s="14">
        <f t="shared" ref="AJ133:AJ196" si="79">IF(AH133&gt;0,1, )</f>
        <v>0</v>
      </c>
      <c r="AL133" s="12">
        <f t="shared" ref="AL133:AL196" si="80">IF(B133=B132,AL132,AO132*AL$3)</f>
        <v>290.75</v>
      </c>
      <c r="AM133" s="12">
        <f t="shared" ref="AM133:AM196" si="81">INT(AL133/AM$3)</f>
        <v>14</v>
      </c>
      <c r="AN133" s="12">
        <f t="shared" ref="AN133:AN196" si="82">AB133*AM133</f>
        <v>210</v>
      </c>
      <c r="AO133" s="12">
        <f t="shared" ref="AO133:AO196" si="83">AO132+AN133</f>
        <v>6865</v>
      </c>
      <c r="AP133" s="12">
        <f>MAX(AO$4:AO133)</f>
        <v>7505</v>
      </c>
      <c r="AQ133" s="8">
        <f t="shared" ref="AQ133:AQ196" si="84">(AO133-AP133)/AP133</f>
        <v>-8.5276482345103266E-2</v>
      </c>
      <c r="AS133" s="12">
        <f t="shared" ref="AS133:AS196" si="85">IF(I133=I132,AS132,AV132*AS$3)</f>
        <v>394.5</v>
      </c>
      <c r="AT133" s="12">
        <f t="shared" ref="AT133:AT196" si="86">INT(AS133/AT$3)</f>
        <v>19</v>
      </c>
      <c r="AU133" s="12">
        <f t="shared" ref="AU133:AU196" si="87">AH133*AT133</f>
        <v>0</v>
      </c>
      <c r="AV133" s="12">
        <f t="shared" ref="AV133:AV196" si="88">AV132+AU133</f>
        <v>9315</v>
      </c>
      <c r="AW133" s="12">
        <f>MAX(AV$4:AV133)</f>
        <v>9315</v>
      </c>
      <c r="AX133" s="8">
        <f t="shared" ref="AX133:AX196" si="89">(AV133-AW133)/AW133</f>
        <v>0</v>
      </c>
      <c r="BH133" s="19"/>
      <c r="BI133" s="19"/>
      <c r="BJ133" s="12"/>
      <c r="BK133" s="12"/>
      <c r="BL133" s="12"/>
      <c r="BM133" s="8"/>
    </row>
    <row r="134" spans="1:65" x14ac:dyDescent="0.3">
      <c r="A134" s="1">
        <v>42704</v>
      </c>
      <c r="B134" s="1">
        <v>42704</v>
      </c>
      <c r="C134" s="1" t="s">
        <v>44</v>
      </c>
      <c r="D134" s="3">
        <v>1620</v>
      </c>
      <c r="E134" s="3">
        <v>-200</v>
      </c>
      <c r="F134" s="3">
        <f t="shared" si="60"/>
        <v>1420</v>
      </c>
      <c r="G134" s="11">
        <f t="shared" si="61"/>
        <v>0</v>
      </c>
      <c r="H134" s="3" t="s">
        <v>37</v>
      </c>
      <c r="L134" s="2">
        <f t="shared" si="62"/>
        <v>1</v>
      </c>
      <c r="M134" s="2" t="s">
        <v>21</v>
      </c>
      <c r="N134" s="14">
        <v>8</v>
      </c>
      <c r="O134" s="2">
        <v>74140</v>
      </c>
      <c r="P134" s="2">
        <v>74146</v>
      </c>
      <c r="Q134" s="2">
        <v>74328</v>
      </c>
      <c r="R134" s="6">
        <f t="shared" si="63"/>
        <v>0.2</v>
      </c>
      <c r="S134" s="6">
        <f t="shared" si="64"/>
        <v>18</v>
      </c>
      <c r="U134" s="6">
        <f t="shared" si="65"/>
        <v>-0.2</v>
      </c>
      <c r="V134" s="6">
        <f t="shared" si="66"/>
        <v>18</v>
      </c>
      <c r="W134" s="7">
        <f t="shared" si="67"/>
        <v>0</v>
      </c>
      <c r="X134" s="7">
        <f t="shared" si="68"/>
        <v>0</v>
      </c>
      <c r="Y134" s="6">
        <f t="shared" si="69"/>
        <v>0</v>
      </c>
      <c r="Z134" s="6"/>
      <c r="AA134" s="6">
        <f t="shared" si="70"/>
        <v>0</v>
      </c>
      <c r="AB134" s="6">
        <f t="shared" si="71"/>
        <v>0</v>
      </c>
      <c r="AC134" s="13">
        <f t="shared" si="72"/>
        <v>165</v>
      </c>
      <c r="AD134" s="7">
        <f t="shared" si="73"/>
        <v>0</v>
      </c>
      <c r="AE134" s="13">
        <f t="shared" si="74"/>
        <v>0</v>
      </c>
      <c r="AF134" s="13">
        <f t="shared" si="75"/>
        <v>0</v>
      </c>
      <c r="AG134" s="13">
        <f t="shared" si="76"/>
        <v>0</v>
      </c>
      <c r="AH134" s="13">
        <f t="shared" si="77"/>
        <v>0</v>
      </c>
      <c r="AI134" s="13">
        <f t="shared" si="78"/>
        <v>335</v>
      </c>
      <c r="AJ134" s="14">
        <f t="shared" si="79"/>
        <v>0</v>
      </c>
      <c r="AL134" s="12">
        <f t="shared" si="80"/>
        <v>290.75</v>
      </c>
      <c r="AM134" s="12">
        <f t="shared" si="81"/>
        <v>14</v>
      </c>
      <c r="AN134" s="12">
        <f t="shared" si="82"/>
        <v>0</v>
      </c>
      <c r="AO134" s="12">
        <f t="shared" si="83"/>
        <v>6865</v>
      </c>
      <c r="AP134" s="12">
        <f>MAX(AO$4:AO134)</f>
        <v>7505</v>
      </c>
      <c r="AQ134" s="8">
        <f t="shared" si="84"/>
        <v>-8.5276482345103266E-2</v>
      </c>
      <c r="AS134" s="12">
        <f t="shared" si="85"/>
        <v>394.5</v>
      </c>
      <c r="AT134" s="12">
        <f t="shared" si="86"/>
        <v>19</v>
      </c>
      <c r="AU134" s="12">
        <f t="shared" si="87"/>
        <v>0</v>
      </c>
      <c r="AV134" s="12">
        <f t="shared" si="88"/>
        <v>9315</v>
      </c>
      <c r="AW134" s="12">
        <f>MAX(AV$4:AV134)</f>
        <v>9315</v>
      </c>
      <c r="AX134" s="8">
        <f t="shared" si="89"/>
        <v>0</v>
      </c>
      <c r="BH134" s="19"/>
      <c r="BI134" s="19"/>
      <c r="BJ134" s="12"/>
      <c r="BK134" s="12"/>
      <c r="BL134" s="12"/>
      <c r="BM134" s="8"/>
    </row>
    <row r="135" spans="1:65" x14ac:dyDescent="0.3">
      <c r="A135" s="1">
        <v>42702</v>
      </c>
      <c r="B135" s="1">
        <v>42704</v>
      </c>
      <c r="C135" s="1" t="s">
        <v>44</v>
      </c>
      <c r="D135" s="3">
        <v>1755</v>
      </c>
      <c r="E135" s="3">
        <v>-200</v>
      </c>
      <c r="F135" s="3">
        <f t="shared" si="60"/>
        <v>1555</v>
      </c>
      <c r="G135" s="11">
        <f t="shared" si="61"/>
        <v>2</v>
      </c>
      <c r="H135" s="3" t="s">
        <v>38</v>
      </c>
      <c r="I135" s="2" t="s">
        <v>11</v>
      </c>
      <c r="J135" s="2">
        <v>33</v>
      </c>
      <c r="L135" s="2">
        <f t="shared" si="62"/>
        <v>1</v>
      </c>
      <c r="M135" s="2" t="s">
        <v>20</v>
      </c>
      <c r="N135" s="14">
        <v>7</v>
      </c>
      <c r="O135" s="2">
        <v>113790</v>
      </c>
      <c r="P135" s="2">
        <v>113800</v>
      </c>
      <c r="Q135" s="2">
        <v>113780</v>
      </c>
      <c r="R135" s="6">
        <f t="shared" si="63"/>
        <v>1.7</v>
      </c>
      <c r="S135" s="6">
        <f t="shared" si="64"/>
        <v>0.3</v>
      </c>
      <c r="U135" s="6">
        <f t="shared" si="65"/>
        <v>-1.7</v>
      </c>
      <c r="V135" s="6">
        <f t="shared" si="66"/>
        <v>0.3</v>
      </c>
      <c r="W135" s="7">
        <f t="shared" si="67"/>
        <v>1</v>
      </c>
      <c r="X135" s="7">
        <f t="shared" si="68"/>
        <v>0</v>
      </c>
      <c r="Y135" s="6">
        <f t="shared" si="69"/>
        <v>0</v>
      </c>
      <c r="Z135" s="6"/>
      <c r="AA135" s="6">
        <f t="shared" si="70"/>
        <v>-20</v>
      </c>
      <c r="AB135" s="6">
        <f t="shared" si="71"/>
        <v>-20</v>
      </c>
      <c r="AC135" s="13">
        <f t="shared" si="72"/>
        <v>145</v>
      </c>
      <c r="AD135" s="7">
        <f t="shared" si="73"/>
        <v>0</v>
      </c>
      <c r="AE135" s="13">
        <f t="shared" si="74"/>
        <v>-20</v>
      </c>
      <c r="AF135" s="13">
        <f t="shared" si="75"/>
        <v>0</v>
      </c>
      <c r="AG135" s="13">
        <f t="shared" si="76"/>
        <v>0</v>
      </c>
      <c r="AH135" s="13">
        <f t="shared" si="77"/>
        <v>0</v>
      </c>
      <c r="AI135" s="13">
        <f t="shared" si="78"/>
        <v>335</v>
      </c>
      <c r="AJ135" s="14">
        <f t="shared" si="79"/>
        <v>0</v>
      </c>
      <c r="AL135" s="12">
        <f t="shared" si="80"/>
        <v>290.75</v>
      </c>
      <c r="AM135" s="12">
        <f t="shared" si="81"/>
        <v>14</v>
      </c>
      <c r="AN135" s="12">
        <f t="shared" si="82"/>
        <v>-280</v>
      </c>
      <c r="AO135" s="12">
        <f t="shared" si="83"/>
        <v>6585</v>
      </c>
      <c r="AP135" s="12">
        <f>MAX(AO$4:AO135)</f>
        <v>7505</v>
      </c>
      <c r="AQ135" s="8">
        <f t="shared" si="84"/>
        <v>-0.12258494337108594</v>
      </c>
      <c r="AS135" s="12">
        <f t="shared" si="85"/>
        <v>465.75</v>
      </c>
      <c r="AT135" s="12">
        <f t="shared" si="86"/>
        <v>23</v>
      </c>
      <c r="AU135" s="12">
        <f t="shared" si="87"/>
        <v>0</v>
      </c>
      <c r="AV135" s="12">
        <f t="shared" si="88"/>
        <v>9315</v>
      </c>
      <c r="AW135" s="12">
        <f>MAX(AV$4:AV135)</f>
        <v>9315</v>
      </c>
      <c r="AX135" s="8">
        <f t="shared" si="89"/>
        <v>0</v>
      </c>
      <c r="BH135" s="19"/>
      <c r="BI135" s="19"/>
      <c r="BJ135" s="12"/>
      <c r="BK135" s="12"/>
      <c r="BL135" s="12"/>
      <c r="BM135" s="8"/>
    </row>
    <row r="136" spans="1:65" x14ac:dyDescent="0.3">
      <c r="A136" s="1">
        <v>42699</v>
      </c>
      <c r="B136" s="1">
        <v>42704</v>
      </c>
      <c r="C136" s="1" t="s">
        <v>44</v>
      </c>
      <c r="D136" s="3">
        <v>1805</v>
      </c>
      <c r="E136" s="3">
        <v>-200</v>
      </c>
      <c r="F136" s="3">
        <f t="shared" si="60"/>
        <v>1605</v>
      </c>
      <c r="G136" s="11">
        <f t="shared" si="61"/>
        <v>5</v>
      </c>
      <c r="H136" s="3" t="s">
        <v>37</v>
      </c>
      <c r="L136" s="2">
        <f t="shared" si="62"/>
        <v>1</v>
      </c>
      <c r="M136" s="2" t="s">
        <v>21</v>
      </c>
      <c r="N136" s="14">
        <v>8</v>
      </c>
      <c r="O136" s="2">
        <v>73760</v>
      </c>
      <c r="P136" s="2">
        <v>73733</v>
      </c>
      <c r="Q136" s="2">
        <v>74188</v>
      </c>
      <c r="R136" s="6">
        <f t="shared" si="63"/>
        <v>3.5</v>
      </c>
      <c r="S136" s="6">
        <f t="shared" si="64"/>
        <v>42</v>
      </c>
      <c r="U136" s="6">
        <f t="shared" si="65"/>
        <v>-3.5</v>
      </c>
      <c r="V136" s="6">
        <f t="shared" si="66"/>
        <v>42</v>
      </c>
      <c r="W136" s="7">
        <f t="shared" si="67"/>
        <v>1</v>
      </c>
      <c r="X136" s="7">
        <f t="shared" si="68"/>
        <v>1</v>
      </c>
      <c r="Y136" s="6">
        <f t="shared" si="69"/>
        <v>0</v>
      </c>
      <c r="Z136" s="6"/>
      <c r="AA136" s="6">
        <f t="shared" si="70"/>
        <v>0</v>
      </c>
      <c r="AB136" s="6">
        <f t="shared" si="71"/>
        <v>15</v>
      </c>
      <c r="AC136" s="13">
        <f t="shared" si="72"/>
        <v>160</v>
      </c>
      <c r="AD136" s="7">
        <f t="shared" si="73"/>
        <v>1</v>
      </c>
      <c r="AE136" s="13">
        <f t="shared" si="74"/>
        <v>0</v>
      </c>
      <c r="AF136" s="13">
        <f t="shared" si="75"/>
        <v>0</v>
      </c>
      <c r="AG136" s="13">
        <f t="shared" si="76"/>
        <v>0</v>
      </c>
      <c r="AH136" s="13">
        <f t="shared" si="77"/>
        <v>15</v>
      </c>
      <c r="AI136" s="13">
        <f t="shared" si="78"/>
        <v>350</v>
      </c>
      <c r="AJ136" s="14">
        <f t="shared" si="79"/>
        <v>1</v>
      </c>
      <c r="AL136" s="12">
        <f t="shared" si="80"/>
        <v>290.75</v>
      </c>
      <c r="AM136" s="12">
        <f t="shared" si="81"/>
        <v>14</v>
      </c>
      <c r="AN136" s="12">
        <f t="shared" si="82"/>
        <v>210</v>
      </c>
      <c r="AO136" s="12">
        <f t="shared" si="83"/>
        <v>6795</v>
      </c>
      <c r="AP136" s="12">
        <f>MAX(AO$4:AO136)</f>
        <v>7505</v>
      </c>
      <c r="AQ136" s="8">
        <f t="shared" si="84"/>
        <v>-9.4603597601598935E-2</v>
      </c>
      <c r="AS136" s="12">
        <f t="shared" si="85"/>
        <v>465.75</v>
      </c>
      <c r="AT136" s="12">
        <f t="shared" si="86"/>
        <v>23</v>
      </c>
      <c r="AU136" s="12">
        <f t="shared" si="87"/>
        <v>345</v>
      </c>
      <c r="AV136" s="12">
        <f t="shared" si="88"/>
        <v>9660</v>
      </c>
      <c r="AW136" s="12">
        <f>MAX(AV$4:AV136)</f>
        <v>9660</v>
      </c>
      <c r="AX136" s="8">
        <f t="shared" si="89"/>
        <v>0</v>
      </c>
      <c r="BH136" s="19"/>
      <c r="BI136" s="19"/>
      <c r="BJ136" s="12"/>
      <c r="BK136" s="12"/>
      <c r="BL136" s="12"/>
      <c r="BM136" s="8"/>
    </row>
    <row r="137" spans="1:65" x14ac:dyDescent="0.3">
      <c r="A137" s="1">
        <v>42703</v>
      </c>
      <c r="B137" s="1">
        <v>42704</v>
      </c>
      <c r="C137" s="1" t="s">
        <v>45</v>
      </c>
      <c r="D137" s="3">
        <v>1615</v>
      </c>
      <c r="E137" s="3">
        <v>0</v>
      </c>
      <c r="F137" s="3">
        <f t="shared" si="60"/>
        <v>1615</v>
      </c>
      <c r="G137" s="11">
        <f t="shared" si="61"/>
        <v>1</v>
      </c>
      <c r="H137" s="3" t="s">
        <v>17</v>
      </c>
      <c r="L137" s="2">
        <f t="shared" si="62"/>
        <v>1</v>
      </c>
      <c r="M137" s="2" t="s">
        <v>21</v>
      </c>
      <c r="N137" s="14">
        <v>7</v>
      </c>
      <c r="O137" s="2">
        <v>105560</v>
      </c>
      <c r="P137" s="2">
        <v>105520</v>
      </c>
      <c r="Q137" s="2">
        <v>106893</v>
      </c>
      <c r="R137" s="6">
        <f t="shared" si="63"/>
        <v>4.7</v>
      </c>
      <c r="S137" s="6">
        <f t="shared" si="64"/>
        <v>132.6</v>
      </c>
      <c r="U137" s="6">
        <f t="shared" si="65"/>
        <v>-4.7</v>
      </c>
      <c r="V137" s="6">
        <f t="shared" si="66"/>
        <v>132.6</v>
      </c>
      <c r="W137" s="7">
        <f t="shared" si="67"/>
        <v>1</v>
      </c>
      <c r="X137" s="7">
        <f t="shared" si="68"/>
        <v>1</v>
      </c>
      <c r="Y137" s="6">
        <f t="shared" si="69"/>
        <v>0</v>
      </c>
      <c r="Z137" s="6"/>
      <c r="AA137" s="6">
        <f t="shared" si="70"/>
        <v>0</v>
      </c>
      <c r="AB137" s="6">
        <f t="shared" si="71"/>
        <v>15</v>
      </c>
      <c r="AC137" s="13">
        <f t="shared" si="72"/>
        <v>175</v>
      </c>
      <c r="AD137" s="7">
        <f t="shared" si="73"/>
        <v>1</v>
      </c>
      <c r="AE137" s="13">
        <f t="shared" si="74"/>
        <v>0</v>
      </c>
      <c r="AF137" s="13">
        <f t="shared" si="75"/>
        <v>0</v>
      </c>
      <c r="AG137" s="13">
        <f t="shared" si="76"/>
        <v>0</v>
      </c>
      <c r="AH137" s="13">
        <f t="shared" si="77"/>
        <v>15</v>
      </c>
      <c r="AI137" s="13">
        <f t="shared" si="78"/>
        <v>365</v>
      </c>
      <c r="AJ137" s="14">
        <f t="shared" si="79"/>
        <v>1</v>
      </c>
      <c r="AL137" s="12">
        <f t="shared" si="80"/>
        <v>290.75</v>
      </c>
      <c r="AM137" s="12">
        <f t="shared" si="81"/>
        <v>14</v>
      </c>
      <c r="AN137" s="12">
        <f t="shared" si="82"/>
        <v>210</v>
      </c>
      <c r="AO137" s="12">
        <f t="shared" si="83"/>
        <v>7005</v>
      </c>
      <c r="AP137" s="12">
        <f>MAX(AO$4:AO137)</f>
        <v>7505</v>
      </c>
      <c r="AQ137" s="8">
        <f t="shared" si="84"/>
        <v>-6.6622251832111928E-2</v>
      </c>
      <c r="AS137" s="12">
        <f t="shared" si="85"/>
        <v>465.75</v>
      </c>
      <c r="AT137" s="12">
        <f t="shared" si="86"/>
        <v>23</v>
      </c>
      <c r="AU137" s="12">
        <f t="shared" si="87"/>
        <v>345</v>
      </c>
      <c r="AV137" s="12">
        <f t="shared" si="88"/>
        <v>10005</v>
      </c>
      <c r="AW137" s="12">
        <f>MAX(AV$4:AV137)</f>
        <v>10005</v>
      </c>
      <c r="AX137" s="8">
        <f t="shared" si="89"/>
        <v>0</v>
      </c>
      <c r="BH137" s="19"/>
      <c r="BI137" s="19"/>
      <c r="BJ137" s="12"/>
      <c r="BK137" s="12"/>
      <c r="BL137" s="12"/>
      <c r="BM137" s="8"/>
    </row>
    <row r="138" spans="1:65" x14ac:dyDescent="0.3">
      <c r="A138" s="1">
        <v>42705</v>
      </c>
      <c r="B138" s="1">
        <v>42705</v>
      </c>
      <c r="C138" s="1" t="s">
        <v>44</v>
      </c>
      <c r="D138" s="3">
        <v>1055</v>
      </c>
      <c r="E138" s="3">
        <v>-200</v>
      </c>
      <c r="F138" s="3">
        <f t="shared" si="60"/>
        <v>855</v>
      </c>
      <c r="G138" s="11">
        <f t="shared" si="61"/>
        <v>0</v>
      </c>
      <c r="H138" s="3" t="s">
        <v>43</v>
      </c>
      <c r="L138" s="2">
        <f t="shared" si="62"/>
        <v>1</v>
      </c>
      <c r="M138" s="2" t="s">
        <v>20</v>
      </c>
      <c r="N138" s="14">
        <v>10</v>
      </c>
      <c r="O138" s="2">
        <v>134250</v>
      </c>
      <c r="P138" s="2">
        <v>134339</v>
      </c>
      <c r="Q138" s="2">
        <v>134044</v>
      </c>
      <c r="R138" s="6">
        <f t="shared" si="63"/>
        <v>9.9</v>
      </c>
      <c r="S138" s="6">
        <f t="shared" si="64"/>
        <v>19.600000000000001</v>
      </c>
      <c r="U138" s="6">
        <f t="shared" si="65"/>
        <v>-9.9</v>
      </c>
      <c r="V138" s="6">
        <f t="shared" si="66"/>
        <v>19.600000000000001</v>
      </c>
      <c r="W138" s="7">
        <f t="shared" si="67"/>
        <v>1</v>
      </c>
      <c r="X138" s="7">
        <f t="shared" si="68"/>
        <v>1</v>
      </c>
      <c r="Y138" s="6">
        <f t="shared" si="69"/>
        <v>0</v>
      </c>
      <c r="Z138" s="6"/>
      <c r="AA138" s="6">
        <f t="shared" si="70"/>
        <v>0</v>
      </c>
      <c r="AB138" s="6">
        <f t="shared" si="71"/>
        <v>15</v>
      </c>
      <c r="AC138" s="13">
        <f t="shared" si="72"/>
        <v>190</v>
      </c>
      <c r="AD138" s="7">
        <f t="shared" si="73"/>
        <v>1</v>
      </c>
      <c r="AE138" s="13">
        <f t="shared" si="74"/>
        <v>0</v>
      </c>
      <c r="AF138" s="13">
        <f t="shared" si="75"/>
        <v>0</v>
      </c>
      <c r="AG138" s="13">
        <f t="shared" si="76"/>
        <v>0</v>
      </c>
      <c r="AH138" s="13">
        <f t="shared" si="77"/>
        <v>15</v>
      </c>
      <c r="AI138" s="13">
        <f t="shared" si="78"/>
        <v>380</v>
      </c>
      <c r="AJ138" s="14">
        <f t="shared" si="79"/>
        <v>1</v>
      </c>
      <c r="AL138" s="12">
        <f t="shared" si="80"/>
        <v>350.25</v>
      </c>
      <c r="AM138" s="12">
        <f t="shared" si="81"/>
        <v>17</v>
      </c>
      <c r="AN138" s="12">
        <f t="shared" si="82"/>
        <v>255</v>
      </c>
      <c r="AO138" s="12">
        <f t="shared" si="83"/>
        <v>7260</v>
      </c>
      <c r="AP138" s="12">
        <f>MAX(AO$4:AO138)</f>
        <v>7505</v>
      </c>
      <c r="AQ138" s="8">
        <f t="shared" si="84"/>
        <v>-3.2644903397734841E-2</v>
      </c>
      <c r="AS138" s="12">
        <f t="shared" si="85"/>
        <v>465.75</v>
      </c>
      <c r="AT138" s="12">
        <f t="shared" si="86"/>
        <v>23</v>
      </c>
      <c r="AU138" s="12">
        <f t="shared" si="87"/>
        <v>345</v>
      </c>
      <c r="AV138" s="12">
        <f t="shared" si="88"/>
        <v>10350</v>
      </c>
      <c r="AW138" s="12">
        <f>MAX(AV$4:AV138)</f>
        <v>10350</v>
      </c>
      <c r="AX138" s="8">
        <f t="shared" si="89"/>
        <v>0</v>
      </c>
      <c r="BH138" s="19"/>
      <c r="BI138" s="19"/>
      <c r="BJ138" s="12"/>
      <c r="BK138" s="12"/>
      <c r="BL138" s="12"/>
      <c r="BM138" s="8"/>
    </row>
    <row r="139" spans="1:65" x14ac:dyDescent="0.3">
      <c r="A139" s="1">
        <v>42705</v>
      </c>
      <c r="B139" s="1">
        <v>42705</v>
      </c>
      <c r="C139" s="1" t="s">
        <v>45</v>
      </c>
      <c r="D139" s="3">
        <v>955</v>
      </c>
      <c r="E139" s="3">
        <v>0</v>
      </c>
      <c r="F139" s="3">
        <f t="shared" si="60"/>
        <v>955</v>
      </c>
      <c r="G139" s="11">
        <f t="shared" si="61"/>
        <v>0</v>
      </c>
      <c r="H139" s="3" t="s">
        <v>17</v>
      </c>
      <c r="I139" s="2" t="s">
        <v>11</v>
      </c>
      <c r="J139" s="2">
        <v>54</v>
      </c>
      <c r="L139" s="2">
        <f t="shared" si="62"/>
        <v>1</v>
      </c>
      <c r="M139" s="2" t="s">
        <v>20</v>
      </c>
      <c r="N139" s="14">
        <v>7</v>
      </c>
      <c r="O139" s="2">
        <v>106430</v>
      </c>
      <c r="P139" s="2">
        <v>106388</v>
      </c>
      <c r="Q139" s="2">
        <v>105839</v>
      </c>
      <c r="R139" s="6">
        <f t="shared" si="63"/>
        <v>-3.5</v>
      </c>
      <c r="S139" s="6">
        <f t="shared" si="64"/>
        <v>58.4</v>
      </c>
      <c r="U139" s="6">
        <f t="shared" si="65"/>
        <v>3.5</v>
      </c>
      <c r="V139" s="6">
        <f t="shared" si="66"/>
        <v>58.4</v>
      </c>
      <c r="W139" s="7">
        <f t="shared" si="67"/>
        <v>0</v>
      </c>
      <c r="X139" s="7">
        <f t="shared" si="68"/>
        <v>0</v>
      </c>
      <c r="Y139" s="6">
        <f t="shared" si="69"/>
        <v>0</v>
      </c>
      <c r="Z139" s="6"/>
      <c r="AA139" s="6">
        <f t="shared" si="70"/>
        <v>0</v>
      </c>
      <c r="AB139" s="6">
        <f t="shared" si="71"/>
        <v>0</v>
      </c>
      <c r="AC139" s="13">
        <f t="shared" si="72"/>
        <v>190</v>
      </c>
      <c r="AD139" s="7">
        <f t="shared" si="73"/>
        <v>0</v>
      </c>
      <c r="AE139" s="13">
        <f t="shared" si="74"/>
        <v>0</v>
      </c>
      <c r="AF139" s="13">
        <f t="shared" si="75"/>
        <v>0</v>
      </c>
      <c r="AG139" s="13">
        <f t="shared" si="76"/>
        <v>0</v>
      </c>
      <c r="AH139" s="13">
        <f t="shared" si="77"/>
        <v>0</v>
      </c>
      <c r="AI139" s="13">
        <f t="shared" si="78"/>
        <v>380</v>
      </c>
      <c r="AJ139" s="14">
        <f t="shared" si="79"/>
        <v>0</v>
      </c>
      <c r="AL139" s="12">
        <f t="shared" si="80"/>
        <v>350.25</v>
      </c>
      <c r="AM139" s="12">
        <f t="shared" si="81"/>
        <v>17</v>
      </c>
      <c r="AN139" s="12">
        <f t="shared" si="82"/>
        <v>0</v>
      </c>
      <c r="AO139" s="12">
        <f t="shared" si="83"/>
        <v>7260</v>
      </c>
      <c r="AP139" s="12">
        <f>MAX(AO$4:AO139)</f>
        <v>7505</v>
      </c>
      <c r="AQ139" s="8">
        <f t="shared" si="84"/>
        <v>-3.2644903397734841E-2</v>
      </c>
      <c r="AS139" s="12">
        <f t="shared" si="85"/>
        <v>517.5</v>
      </c>
      <c r="AT139" s="12">
        <f t="shared" si="86"/>
        <v>25</v>
      </c>
      <c r="AU139" s="12">
        <f t="shared" si="87"/>
        <v>0</v>
      </c>
      <c r="AV139" s="12">
        <f t="shared" si="88"/>
        <v>10350</v>
      </c>
      <c r="AW139" s="12">
        <f>MAX(AV$4:AV139)</f>
        <v>10350</v>
      </c>
      <c r="AX139" s="8">
        <f t="shared" si="89"/>
        <v>0</v>
      </c>
      <c r="BH139" s="19"/>
      <c r="BI139" s="19"/>
      <c r="BJ139" s="12"/>
      <c r="BK139" s="12"/>
      <c r="BL139" s="12"/>
      <c r="BM139" s="8"/>
    </row>
    <row r="140" spans="1:65" x14ac:dyDescent="0.3">
      <c r="A140" s="1">
        <v>42697</v>
      </c>
      <c r="B140" s="1">
        <v>42706</v>
      </c>
      <c r="C140" s="1" t="s">
        <v>45</v>
      </c>
      <c r="D140" s="3">
        <v>115</v>
      </c>
      <c r="E140" s="3">
        <v>0</v>
      </c>
      <c r="F140" s="3">
        <f t="shared" si="60"/>
        <v>115</v>
      </c>
      <c r="G140" s="11">
        <f t="shared" si="61"/>
        <v>9</v>
      </c>
      <c r="H140" s="3" t="s">
        <v>17</v>
      </c>
      <c r="L140" s="2">
        <f t="shared" si="62"/>
        <v>1</v>
      </c>
      <c r="M140" s="2" t="s">
        <v>20</v>
      </c>
      <c r="N140" s="14">
        <v>7</v>
      </c>
      <c r="O140" s="2">
        <v>106760</v>
      </c>
      <c r="P140" s="2">
        <v>106893</v>
      </c>
      <c r="Q140" s="2">
        <v>106247</v>
      </c>
      <c r="R140" s="6">
        <f t="shared" si="63"/>
        <v>14</v>
      </c>
      <c r="S140" s="6">
        <f t="shared" si="64"/>
        <v>50.6</v>
      </c>
      <c r="U140" s="6">
        <f t="shared" si="65"/>
        <v>-14</v>
      </c>
      <c r="V140" s="6">
        <f t="shared" si="66"/>
        <v>50.6</v>
      </c>
      <c r="W140" s="7">
        <f t="shared" si="67"/>
        <v>1</v>
      </c>
      <c r="X140" s="7">
        <f t="shared" si="68"/>
        <v>1</v>
      </c>
      <c r="Y140" s="6">
        <f t="shared" si="69"/>
        <v>0</v>
      </c>
      <c r="Z140" s="6"/>
      <c r="AA140" s="6">
        <f t="shared" si="70"/>
        <v>0</v>
      </c>
      <c r="AB140" s="6">
        <f t="shared" si="71"/>
        <v>15</v>
      </c>
      <c r="AC140" s="13">
        <f t="shared" si="72"/>
        <v>205</v>
      </c>
      <c r="AD140" s="7">
        <f t="shared" si="73"/>
        <v>1</v>
      </c>
      <c r="AE140" s="13">
        <f t="shared" si="74"/>
        <v>0</v>
      </c>
      <c r="AF140" s="13">
        <f t="shared" si="75"/>
        <v>0</v>
      </c>
      <c r="AG140" s="13">
        <f t="shared" si="76"/>
        <v>0</v>
      </c>
      <c r="AH140" s="13">
        <f t="shared" si="77"/>
        <v>15</v>
      </c>
      <c r="AI140" s="13">
        <f t="shared" si="78"/>
        <v>395</v>
      </c>
      <c r="AJ140" s="14">
        <f t="shared" si="79"/>
        <v>1</v>
      </c>
      <c r="AL140" s="12">
        <f t="shared" si="80"/>
        <v>363</v>
      </c>
      <c r="AM140" s="12">
        <f t="shared" si="81"/>
        <v>18</v>
      </c>
      <c r="AN140" s="12">
        <f t="shared" si="82"/>
        <v>270</v>
      </c>
      <c r="AO140" s="12">
        <f t="shared" si="83"/>
        <v>7530</v>
      </c>
      <c r="AP140" s="12">
        <f>MAX(AO$4:AO140)</f>
        <v>7530</v>
      </c>
      <c r="AQ140" s="8">
        <f t="shared" si="84"/>
        <v>0</v>
      </c>
      <c r="AS140" s="12">
        <f t="shared" si="85"/>
        <v>517.5</v>
      </c>
      <c r="AT140" s="12">
        <f t="shared" si="86"/>
        <v>25</v>
      </c>
      <c r="AU140" s="12">
        <f t="shared" si="87"/>
        <v>375</v>
      </c>
      <c r="AV140" s="12">
        <f t="shared" si="88"/>
        <v>10725</v>
      </c>
      <c r="AW140" s="12">
        <f>MAX(AV$4:AV140)</f>
        <v>10725</v>
      </c>
      <c r="AX140" s="8">
        <f t="shared" si="89"/>
        <v>0</v>
      </c>
      <c r="BH140" s="19"/>
      <c r="BI140" s="19"/>
      <c r="BJ140" s="12"/>
      <c r="BK140" s="12"/>
      <c r="BL140" s="12"/>
      <c r="BM140" s="8"/>
    </row>
    <row r="141" spans="1:65" x14ac:dyDescent="0.3">
      <c r="A141" s="1">
        <v>42705</v>
      </c>
      <c r="B141" s="1">
        <v>42706</v>
      </c>
      <c r="C141" s="1" t="s">
        <v>44</v>
      </c>
      <c r="D141" s="3">
        <v>315</v>
      </c>
      <c r="E141" s="3">
        <v>-200</v>
      </c>
      <c r="F141" s="3">
        <f t="shared" si="60"/>
        <v>115</v>
      </c>
      <c r="G141" s="11">
        <f t="shared" si="61"/>
        <v>1</v>
      </c>
      <c r="H141" s="3" t="s">
        <v>38</v>
      </c>
      <c r="L141" s="2">
        <f t="shared" si="62"/>
        <v>1</v>
      </c>
      <c r="M141" s="2" t="s">
        <v>21</v>
      </c>
      <c r="N141" s="14">
        <v>7</v>
      </c>
      <c r="O141" s="2">
        <v>113580</v>
      </c>
      <c r="P141" s="2">
        <v>113576</v>
      </c>
      <c r="Q141" s="2">
        <v>114134</v>
      </c>
      <c r="R141" s="6">
        <f t="shared" si="63"/>
        <v>1.1000000000000001</v>
      </c>
      <c r="S141" s="6">
        <f t="shared" si="64"/>
        <v>54.7</v>
      </c>
      <c r="U141" s="6">
        <f t="shared" si="65"/>
        <v>-1.1000000000000001</v>
      </c>
      <c r="V141" s="6">
        <f t="shared" si="66"/>
        <v>54.7</v>
      </c>
      <c r="W141" s="7">
        <f t="shared" si="67"/>
        <v>1</v>
      </c>
      <c r="X141" s="7">
        <f t="shared" si="68"/>
        <v>1</v>
      </c>
      <c r="Y141" s="6">
        <f t="shared" si="69"/>
        <v>0</v>
      </c>
      <c r="Z141" s="6"/>
      <c r="AA141" s="6">
        <f t="shared" si="70"/>
        <v>0</v>
      </c>
      <c r="AB141" s="6">
        <f t="shared" si="71"/>
        <v>15</v>
      </c>
      <c r="AC141" s="13">
        <f t="shared" si="72"/>
        <v>220</v>
      </c>
      <c r="AD141" s="7">
        <f t="shared" si="73"/>
        <v>1</v>
      </c>
      <c r="AE141" s="13">
        <f t="shared" si="74"/>
        <v>0</v>
      </c>
      <c r="AF141" s="13">
        <f t="shared" si="75"/>
        <v>0</v>
      </c>
      <c r="AG141" s="13">
        <f t="shared" si="76"/>
        <v>0</v>
      </c>
      <c r="AH141" s="13">
        <f t="shared" si="77"/>
        <v>15</v>
      </c>
      <c r="AI141" s="13">
        <f t="shared" si="78"/>
        <v>410</v>
      </c>
      <c r="AJ141" s="14">
        <f t="shared" si="79"/>
        <v>1</v>
      </c>
      <c r="AL141" s="12">
        <f t="shared" si="80"/>
        <v>363</v>
      </c>
      <c r="AM141" s="12">
        <f t="shared" si="81"/>
        <v>18</v>
      </c>
      <c r="AN141" s="12">
        <f t="shared" si="82"/>
        <v>270</v>
      </c>
      <c r="AO141" s="12">
        <f t="shared" si="83"/>
        <v>7800</v>
      </c>
      <c r="AP141" s="12">
        <f>MAX(AO$4:AO141)</f>
        <v>7800</v>
      </c>
      <c r="AQ141" s="8">
        <f t="shared" si="84"/>
        <v>0</v>
      </c>
      <c r="AS141" s="12">
        <f t="shared" si="85"/>
        <v>517.5</v>
      </c>
      <c r="AT141" s="12">
        <f t="shared" si="86"/>
        <v>25</v>
      </c>
      <c r="AU141" s="12">
        <f t="shared" si="87"/>
        <v>375</v>
      </c>
      <c r="AV141" s="12">
        <f t="shared" si="88"/>
        <v>11100</v>
      </c>
      <c r="AW141" s="12">
        <f>MAX(AV$4:AV141)</f>
        <v>11100</v>
      </c>
      <c r="AX141" s="8">
        <f t="shared" si="89"/>
        <v>0</v>
      </c>
      <c r="BH141" s="19"/>
      <c r="BI141" s="19"/>
      <c r="BJ141" s="12"/>
      <c r="BK141" s="12"/>
      <c r="BL141" s="12"/>
      <c r="BM141" s="8"/>
    </row>
    <row r="142" spans="1:65" x14ac:dyDescent="0.3">
      <c r="A142" s="1">
        <v>42706</v>
      </c>
      <c r="B142" s="1">
        <v>42706</v>
      </c>
      <c r="C142" s="1" t="s">
        <v>45</v>
      </c>
      <c r="D142" s="3">
        <v>955</v>
      </c>
      <c r="E142" s="3">
        <v>0</v>
      </c>
      <c r="F142" s="3">
        <f t="shared" si="60"/>
        <v>955</v>
      </c>
      <c r="G142" s="11">
        <f t="shared" si="61"/>
        <v>0</v>
      </c>
      <c r="H142" s="3" t="s">
        <v>17</v>
      </c>
      <c r="L142" s="2">
        <f t="shared" si="62"/>
        <v>1</v>
      </c>
      <c r="M142" s="2" t="s">
        <v>21</v>
      </c>
      <c r="N142" s="14">
        <v>7</v>
      </c>
      <c r="O142" s="2">
        <v>106460</v>
      </c>
      <c r="P142" s="2">
        <v>106288</v>
      </c>
      <c r="Q142" s="2">
        <v>106712</v>
      </c>
      <c r="R142" s="6">
        <f t="shared" si="63"/>
        <v>17.899999999999999</v>
      </c>
      <c r="S142" s="6">
        <f t="shared" si="64"/>
        <v>24.5</v>
      </c>
      <c r="U142" s="6">
        <f t="shared" si="65"/>
        <v>-17.899999999999999</v>
      </c>
      <c r="V142" s="6">
        <f t="shared" si="66"/>
        <v>24.5</v>
      </c>
      <c r="W142" s="7">
        <f t="shared" si="67"/>
        <v>1</v>
      </c>
      <c r="X142" s="7">
        <f t="shared" si="68"/>
        <v>1</v>
      </c>
      <c r="Y142" s="6">
        <f t="shared" si="69"/>
        <v>0</v>
      </c>
      <c r="Z142" s="6"/>
      <c r="AA142" s="6">
        <f t="shared" si="70"/>
        <v>0</v>
      </c>
      <c r="AB142" s="6">
        <f t="shared" si="71"/>
        <v>15</v>
      </c>
      <c r="AC142" s="13">
        <f t="shared" si="72"/>
        <v>235</v>
      </c>
      <c r="AD142" s="7">
        <f t="shared" si="73"/>
        <v>1</v>
      </c>
      <c r="AE142" s="13">
        <f t="shared" si="74"/>
        <v>0</v>
      </c>
      <c r="AF142" s="13">
        <f t="shared" si="75"/>
        <v>0</v>
      </c>
      <c r="AG142" s="13">
        <f t="shared" si="76"/>
        <v>0</v>
      </c>
      <c r="AH142" s="13">
        <f t="shared" si="77"/>
        <v>15</v>
      </c>
      <c r="AI142" s="13">
        <f t="shared" si="78"/>
        <v>425</v>
      </c>
      <c r="AJ142" s="14">
        <f t="shared" si="79"/>
        <v>1</v>
      </c>
      <c r="AL142" s="12">
        <f t="shared" si="80"/>
        <v>363</v>
      </c>
      <c r="AM142" s="12">
        <f t="shared" si="81"/>
        <v>18</v>
      </c>
      <c r="AN142" s="12">
        <f t="shared" si="82"/>
        <v>270</v>
      </c>
      <c r="AO142" s="12">
        <f t="shared" si="83"/>
        <v>8070</v>
      </c>
      <c r="AP142" s="12">
        <f>MAX(AO$4:AO142)</f>
        <v>8070</v>
      </c>
      <c r="AQ142" s="8">
        <f t="shared" si="84"/>
        <v>0</v>
      </c>
      <c r="AS142" s="12">
        <f t="shared" si="85"/>
        <v>517.5</v>
      </c>
      <c r="AT142" s="12">
        <f t="shared" si="86"/>
        <v>25</v>
      </c>
      <c r="AU142" s="12">
        <f t="shared" si="87"/>
        <v>375</v>
      </c>
      <c r="AV142" s="12">
        <f t="shared" si="88"/>
        <v>11475</v>
      </c>
      <c r="AW142" s="12">
        <f>MAX(AV$4:AV142)</f>
        <v>11475</v>
      </c>
      <c r="AX142" s="8">
        <f t="shared" si="89"/>
        <v>0</v>
      </c>
      <c r="BH142" s="19"/>
      <c r="BI142" s="19"/>
      <c r="BJ142" s="12"/>
      <c r="BK142" s="12"/>
      <c r="BL142" s="12"/>
      <c r="BM142" s="8"/>
    </row>
    <row r="143" spans="1:65" x14ac:dyDescent="0.3">
      <c r="A143" s="1">
        <v>42706</v>
      </c>
      <c r="B143" s="1">
        <v>42706</v>
      </c>
      <c r="C143" s="1" t="s">
        <v>45</v>
      </c>
      <c r="D143" s="3">
        <v>1300</v>
      </c>
      <c r="E143" s="3">
        <v>0</v>
      </c>
      <c r="F143" s="3">
        <f t="shared" si="60"/>
        <v>1300</v>
      </c>
      <c r="G143" s="11">
        <f t="shared" si="61"/>
        <v>0</v>
      </c>
      <c r="H143" s="3" t="s">
        <v>17</v>
      </c>
      <c r="K143" s="2" t="s">
        <v>11</v>
      </c>
      <c r="L143" s="2">
        <f t="shared" si="62"/>
        <v>1</v>
      </c>
      <c r="M143" s="2" t="s">
        <v>21</v>
      </c>
      <c r="N143" s="14">
        <v>7</v>
      </c>
      <c r="O143" s="2">
        <v>106290</v>
      </c>
      <c r="P143" s="2">
        <v>106288</v>
      </c>
      <c r="Q143" s="2">
        <v>106712</v>
      </c>
      <c r="R143" s="6">
        <f t="shared" si="63"/>
        <v>0.9</v>
      </c>
      <c r="S143" s="6">
        <f t="shared" si="64"/>
        <v>41.5</v>
      </c>
      <c r="U143" s="6">
        <f t="shared" si="65"/>
        <v>-0.9</v>
      </c>
      <c r="V143" s="6">
        <f t="shared" si="66"/>
        <v>41.5</v>
      </c>
      <c r="W143" s="7">
        <f t="shared" si="67"/>
        <v>1</v>
      </c>
      <c r="X143" s="7">
        <f t="shared" si="68"/>
        <v>0</v>
      </c>
      <c r="Y143" s="6">
        <f t="shared" si="69"/>
        <v>0</v>
      </c>
      <c r="Z143" s="6"/>
      <c r="AA143" s="6">
        <f t="shared" si="70"/>
        <v>0</v>
      </c>
      <c r="AB143" s="6">
        <f t="shared" si="71"/>
        <v>15</v>
      </c>
      <c r="AC143" s="13">
        <f t="shared" si="72"/>
        <v>250</v>
      </c>
      <c r="AD143" s="7">
        <f t="shared" si="73"/>
        <v>1</v>
      </c>
      <c r="AE143" s="13">
        <f t="shared" si="74"/>
        <v>0</v>
      </c>
      <c r="AF143" s="13">
        <f t="shared" si="75"/>
        <v>15</v>
      </c>
      <c r="AG143" s="13">
        <f t="shared" si="76"/>
        <v>0</v>
      </c>
      <c r="AH143" s="13">
        <f t="shared" si="77"/>
        <v>0</v>
      </c>
      <c r="AI143" s="13">
        <f t="shared" si="78"/>
        <v>425</v>
      </c>
      <c r="AJ143" s="14">
        <f t="shared" si="79"/>
        <v>0</v>
      </c>
      <c r="AL143" s="12">
        <f t="shared" si="80"/>
        <v>363</v>
      </c>
      <c r="AM143" s="12">
        <f t="shared" si="81"/>
        <v>18</v>
      </c>
      <c r="AN143" s="12">
        <f t="shared" si="82"/>
        <v>270</v>
      </c>
      <c r="AO143" s="12">
        <f t="shared" si="83"/>
        <v>8340</v>
      </c>
      <c r="AP143" s="12">
        <f>MAX(AO$4:AO143)</f>
        <v>8340</v>
      </c>
      <c r="AQ143" s="8">
        <f t="shared" si="84"/>
        <v>0</v>
      </c>
      <c r="AS143" s="12">
        <f t="shared" si="85"/>
        <v>517.5</v>
      </c>
      <c r="AT143" s="12">
        <f t="shared" si="86"/>
        <v>25</v>
      </c>
      <c r="AU143" s="12">
        <f t="shared" si="87"/>
        <v>0</v>
      </c>
      <c r="AV143" s="12">
        <f t="shared" si="88"/>
        <v>11475</v>
      </c>
      <c r="AW143" s="12">
        <f>MAX(AV$4:AV143)</f>
        <v>11475</v>
      </c>
      <c r="AX143" s="8">
        <f t="shared" si="89"/>
        <v>0</v>
      </c>
      <c r="BH143" s="19"/>
      <c r="BI143" s="19"/>
      <c r="BJ143" s="12"/>
      <c r="BK143" s="12"/>
      <c r="BL143" s="12"/>
      <c r="BM143" s="8"/>
    </row>
    <row r="144" spans="1:65" x14ac:dyDescent="0.3">
      <c r="A144" s="1">
        <v>42706</v>
      </c>
      <c r="B144" s="1">
        <v>42706</v>
      </c>
      <c r="C144" s="1" t="s">
        <v>44</v>
      </c>
      <c r="D144" s="3">
        <v>1530</v>
      </c>
      <c r="E144" s="3">
        <v>-200</v>
      </c>
      <c r="F144" s="3">
        <f t="shared" si="60"/>
        <v>1330</v>
      </c>
      <c r="G144" s="11">
        <f t="shared" si="61"/>
        <v>0</v>
      </c>
      <c r="H144" s="3" t="s">
        <v>37</v>
      </c>
      <c r="K144" s="2" t="s">
        <v>11</v>
      </c>
      <c r="L144" s="2">
        <f t="shared" si="62"/>
        <v>1</v>
      </c>
      <c r="M144" s="2" t="s">
        <v>20</v>
      </c>
      <c r="N144" s="14">
        <v>8</v>
      </c>
      <c r="O144" s="2">
        <v>74400</v>
      </c>
      <c r="P144" s="2">
        <v>74413</v>
      </c>
      <c r="Q144" s="2">
        <v>74079</v>
      </c>
      <c r="R144" s="6">
        <f t="shared" si="63"/>
        <v>2.1</v>
      </c>
      <c r="S144" s="6">
        <f t="shared" si="64"/>
        <v>31.3</v>
      </c>
      <c r="U144" s="6">
        <f t="shared" si="65"/>
        <v>-2.1</v>
      </c>
      <c r="V144" s="6">
        <f t="shared" si="66"/>
        <v>31.3</v>
      </c>
      <c r="W144" s="7">
        <f t="shared" si="67"/>
        <v>1</v>
      </c>
      <c r="X144" s="7">
        <f t="shared" si="68"/>
        <v>0</v>
      </c>
      <c r="Y144" s="6">
        <f t="shared" si="69"/>
        <v>0</v>
      </c>
      <c r="Z144" s="6"/>
      <c r="AA144" s="6">
        <f t="shared" si="70"/>
        <v>0</v>
      </c>
      <c r="AB144" s="6">
        <f t="shared" si="71"/>
        <v>15</v>
      </c>
      <c r="AC144" s="13">
        <f t="shared" si="72"/>
        <v>265</v>
      </c>
      <c r="AD144" s="7">
        <f t="shared" si="73"/>
        <v>1</v>
      </c>
      <c r="AE144" s="13">
        <f t="shared" si="74"/>
        <v>0</v>
      </c>
      <c r="AF144" s="13">
        <f t="shared" si="75"/>
        <v>15</v>
      </c>
      <c r="AG144" s="13">
        <f t="shared" si="76"/>
        <v>0</v>
      </c>
      <c r="AH144" s="13">
        <f t="shared" si="77"/>
        <v>0</v>
      </c>
      <c r="AI144" s="13">
        <f t="shared" si="78"/>
        <v>425</v>
      </c>
      <c r="AJ144" s="14">
        <f t="shared" si="79"/>
        <v>0</v>
      </c>
      <c r="AL144" s="12">
        <f t="shared" si="80"/>
        <v>363</v>
      </c>
      <c r="AM144" s="12">
        <f t="shared" si="81"/>
        <v>18</v>
      </c>
      <c r="AN144" s="12">
        <f t="shared" si="82"/>
        <v>270</v>
      </c>
      <c r="AO144" s="12">
        <f t="shared" si="83"/>
        <v>8610</v>
      </c>
      <c r="AP144" s="12">
        <f>MAX(AO$4:AO144)</f>
        <v>8610</v>
      </c>
      <c r="AQ144" s="8">
        <f t="shared" si="84"/>
        <v>0</v>
      </c>
      <c r="AS144" s="12">
        <f t="shared" si="85"/>
        <v>517.5</v>
      </c>
      <c r="AT144" s="12">
        <f t="shared" si="86"/>
        <v>25</v>
      </c>
      <c r="AU144" s="12">
        <f t="shared" si="87"/>
        <v>0</v>
      </c>
      <c r="AV144" s="12">
        <f t="shared" si="88"/>
        <v>11475</v>
      </c>
      <c r="AW144" s="12">
        <f>MAX(AV$4:AV144)</f>
        <v>11475</v>
      </c>
      <c r="AX144" s="8">
        <f t="shared" si="89"/>
        <v>0</v>
      </c>
      <c r="BH144" s="19"/>
      <c r="BI144" s="19"/>
      <c r="BJ144" s="12"/>
      <c r="BK144" s="12"/>
      <c r="BL144" s="12"/>
      <c r="BM144" s="8"/>
    </row>
    <row r="145" spans="1:65" x14ac:dyDescent="0.3">
      <c r="A145" s="1">
        <v>42706</v>
      </c>
      <c r="B145" s="1">
        <v>42709</v>
      </c>
      <c r="C145" s="1" t="s">
        <v>45</v>
      </c>
      <c r="D145" s="3">
        <v>1135</v>
      </c>
      <c r="E145" s="3">
        <v>0</v>
      </c>
      <c r="F145" s="3">
        <f t="shared" si="60"/>
        <v>1135</v>
      </c>
      <c r="G145" s="11">
        <f t="shared" si="61"/>
        <v>3</v>
      </c>
      <c r="H145" s="3" t="s">
        <v>17</v>
      </c>
      <c r="L145" s="2">
        <f t="shared" si="62"/>
        <v>1</v>
      </c>
      <c r="M145" s="2" t="s">
        <v>20</v>
      </c>
      <c r="N145" s="14">
        <v>7</v>
      </c>
      <c r="O145" s="2">
        <v>107230</v>
      </c>
      <c r="P145" s="2">
        <v>107290</v>
      </c>
      <c r="Q145" s="2">
        <v>106821</v>
      </c>
      <c r="R145" s="6">
        <f t="shared" si="63"/>
        <v>6.7</v>
      </c>
      <c r="S145" s="6">
        <f t="shared" si="64"/>
        <v>40.200000000000003</v>
      </c>
      <c r="U145" s="6">
        <f t="shared" si="65"/>
        <v>-6.7</v>
      </c>
      <c r="V145" s="6">
        <f t="shared" si="66"/>
        <v>40.200000000000003</v>
      </c>
      <c r="W145" s="7">
        <f t="shared" si="67"/>
        <v>1</v>
      </c>
      <c r="X145" s="7">
        <f t="shared" si="68"/>
        <v>1</v>
      </c>
      <c r="Y145" s="6">
        <f t="shared" si="69"/>
        <v>0</v>
      </c>
      <c r="Z145" s="6"/>
      <c r="AA145" s="6">
        <f t="shared" si="70"/>
        <v>0</v>
      </c>
      <c r="AB145" s="6">
        <f t="shared" si="71"/>
        <v>15</v>
      </c>
      <c r="AC145" s="13">
        <f t="shared" si="72"/>
        <v>280</v>
      </c>
      <c r="AD145" s="7">
        <f t="shared" si="73"/>
        <v>1</v>
      </c>
      <c r="AE145" s="13">
        <f t="shared" si="74"/>
        <v>0</v>
      </c>
      <c r="AF145" s="13">
        <f t="shared" si="75"/>
        <v>0</v>
      </c>
      <c r="AG145" s="13">
        <f t="shared" si="76"/>
        <v>0</v>
      </c>
      <c r="AH145" s="13">
        <f t="shared" si="77"/>
        <v>15</v>
      </c>
      <c r="AI145" s="13">
        <f t="shared" si="78"/>
        <v>440</v>
      </c>
      <c r="AJ145" s="14">
        <f t="shared" si="79"/>
        <v>1</v>
      </c>
      <c r="AL145" s="12">
        <f t="shared" si="80"/>
        <v>430.5</v>
      </c>
      <c r="AM145" s="12">
        <f t="shared" si="81"/>
        <v>21</v>
      </c>
      <c r="AN145" s="12">
        <f t="shared" si="82"/>
        <v>315</v>
      </c>
      <c r="AO145" s="12">
        <f t="shared" si="83"/>
        <v>8925</v>
      </c>
      <c r="AP145" s="12">
        <f>MAX(AO$4:AO145)</f>
        <v>8925</v>
      </c>
      <c r="AQ145" s="8">
        <f t="shared" si="84"/>
        <v>0</v>
      </c>
      <c r="AS145" s="12">
        <f t="shared" si="85"/>
        <v>517.5</v>
      </c>
      <c r="AT145" s="12">
        <f t="shared" si="86"/>
        <v>25</v>
      </c>
      <c r="AU145" s="12">
        <f t="shared" si="87"/>
        <v>375</v>
      </c>
      <c r="AV145" s="12">
        <f t="shared" si="88"/>
        <v>11850</v>
      </c>
      <c r="AW145" s="12">
        <f>MAX(AV$4:AV145)</f>
        <v>11850</v>
      </c>
      <c r="AX145" s="8">
        <f t="shared" si="89"/>
        <v>0</v>
      </c>
      <c r="BH145" s="19"/>
      <c r="BI145" s="19"/>
      <c r="BJ145" s="12"/>
      <c r="BK145" s="12"/>
      <c r="BL145" s="12"/>
      <c r="BM145" s="8"/>
    </row>
    <row r="146" spans="1:65" x14ac:dyDescent="0.3">
      <c r="A146" s="1">
        <v>42675</v>
      </c>
      <c r="B146" s="1">
        <v>42709</v>
      </c>
      <c r="C146" s="1" t="s">
        <v>44</v>
      </c>
      <c r="D146" s="3">
        <v>1800</v>
      </c>
      <c r="E146" s="3">
        <v>-200</v>
      </c>
      <c r="F146" s="3">
        <f t="shared" si="60"/>
        <v>1600</v>
      </c>
      <c r="G146" s="11">
        <f t="shared" si="61"/>
        <v>34</v>
      </c>
      <c r="H146" s="3" t="s">
        <v>43</v>
      </c>
      <c r="L146" s="2">
        <f t="shared" si="62"/>
        <v>1</v>
      </c>
      <c r="M146" s="2" t="s">
        <v>21</v>
      </c>
      <c r="N146" s="14">
        <v>10</v>
      </c>
      <c r="O146" s="2">
        <v>132460</v>
      </c>
      <c r="P146" s="2">
        <v>132453</v>
      </c>
      <c r="Q146" s="2">
        <v>132759</v>
      </c>
      <c r="R146" s="6">
        <f t="shared" si="63"/>
        <v>1.7</v>
      </c>
      <c r="S146" s="6">
        <f t="shared" si="64"/>
        <v>28.9</v>
      </c>
      <c r="U146" s="6">
        <f t="shared" si="65"/>
        <v>-1.7</v>
      </c>
      <c r="V146" s="6">
        <f t="shared" si="66"/>
        <v>28.9</v>
      </c>
      <c r="W146" s="7">
        <f t="shared" si="67"/>
        <v>1</v>
      </c>
      <c r="X146" s="7">
        <f t="shared" si="68"/>
        <v>1</v>
      </c>
      <c r="Y146" s="6">
        <f t="shared" si="69"/>
        <v>0</v>
      </c>
      <c r="Z146" s="6"/>
      <c r="AA146" s="6">
        <f t="shared" si="70"/>
        <v>0</v>
      </c>
      <c r="AB146" s="6">
        <f t="shared" si="71"/>
        <v>15</v>
      </c>
      <c r="AC146" s="13">
        <f t="shared" si="72"/>
        <v>295</v>
      </c>
      <c r="AD146" s="7">
        <f t="shared" si="73"/>
        <v>1</v>
      </c>
      <c r="AE146" s="13">
        <f t="shared" si="74"/>
        <v>0</v>
      </c>
      <c r="AF146" s="13">
        <f t="shared" si="75"/>
        <v>0</v>
      </c>
      <c r="AG146" s="13">
        <f t="shared" si="76"/>
        <v>0</v>
      </c>
      <c r="AH146" s="13">
        <f t="shared" si="77"/>
        <v>15</v>
      </c>
      <c r="AI146" s="13">
        <f t="shared" si="78"/>
        <v>455</v>
      </c>
      <c r="AJ146" s="14">
        <f t="shared" si="79"/>
        <v>1</v>
      </c>
      <c r="AL146" s="12">
        <f t="shared" si="80"/>
        <v>430.5</v>
      </c>
      <c r="AM146" s="12">
        <f t="shared" si="81"/>
        <v>21</v>
      </c>
      <c r="AN146" s="12">
        <f t="shared" si="82"/>
        <v>315</v>
      </c>
      <c r="AO146" s="12">
        <f t="shared" si="83"/>
        <v>9240</v>
      </c>
      <c r="AP146" s="12">
        <f>MAX(AO$4:AO146)</f>
        <v>9240</v>
      </c>
      <c r="AQ146" s="8">
        <f t="shared" si="84"/>
        <v>0</v>
      </c>
      <c r="AS146" s="12">
        <f t="shared" si="85"/>
        <v>517.5</v>
      </c>
      <c r="AT146" s="12">
        <f t="shared" si="86"/>
        <v>25</v>
      </c>
      <c r="AU146" s="12">
        <f t="shared" si="87"/>
        <v>375</v>
      </c>
      <c r="AV146" s="12">
        <f t="shared" si="88"/>
        <v>12225</v>
      </c>
      <c r="AW146" s="12">
        <f>MAX(AV$4:AV146)</f>
        <v>12225</v>
      </c>
      <c r="AX146" s="8">
        <f t="shared" si="89"/>
        <v>0</v>
      </c>
      <c r="BH146" s="19"/>
      <c r="BI146" s="19"/>
      <c r="BJ146" s="12"/>
      <c r="BK146" s="12"/>
      <c r="BL146" s="12"/>
      <c r="BM146" s="8"/>
    </row>
    <row r="147" spans="1:65" x14ac:dyDescent="0.3">
      <c r="A147" s="1">
        <v>42709</v>
      </c>
      <c r="B147" s="1">
        <v>42709</v>
      </c>
      <c r="C147" s="1" t="s">
        <v>44</v>
      </c>
      <c r="D147" s="3">
        <v>1805</v>
      </c>
      <c r="E147" s="3">
        <v>-200</v>
      </c>
      <c r="F147" s="3">
        <f t="shared" si="60"/>
        <v>1605</v>
      </c>
      <c r="G147" s="11">
        <f t="shared" si="61"/>
        <v>0</v>
      </c>
      <c r="H147" s="3" t="s">
        <v>37</v>
      </c>
      <c r="L147" s="2">
        <f t="shared" si="62"/>
        <v>1</v>
      </c>
      <c r="M147" s="2" t="s">
        <v>20</v>
      </c>
      <c r="N147" s="14">
        <v>8</v>
      </c>
      <c r="O147" s="2">
        <v>74780</v>
      </c>
      <c r="P147" s="2">
        <v>74931</v>
      </c>
      <c r="Q147" s="2">
        <v>74305</v>
      </c>
      <c r="R147" s="6">
        <f t="shared" si="63"/>
        <v>15.9</v>
      </c>
      <c r="S147" s="6">
        <f t="shared" si="64"/>
        <v>46.7</v>
      </c>
      <c r="U147" s="6">
        <f t="shared" si="65"/>
        <v>-15.9</v>
      </c>
      <c r="V147" s="6">
        <f t="shared" si="66"/>
        <v>46.7</v>
      </c>
      <c r="W147" s="7">
        <f t="shared" si="67"/>
        <v>1</v>
      </c>
      <c r="X147" s="7">
        <f t="shared" si="68"/>
        <v>1</v>
      </c>
      <c r="Y147" s="6">
        <f t="shared" si="69"/>
        <v>0</v>
      </c>
      <c r="Z147" s="6"/>
      <c r="AA147" s="6">
        <f t="shared" si="70"/>
        <v>0</v>
      </c>
      <c r="AB147" s="6">
        <f t="shared" si="71"/>
        <v>15</v>
      </c>
      <c r="AC147" s="13">
        <f t="shared" si="72"/>
        <v>310</v>
      </c>
      <c r="AD147" s="7">
        <f t="shared" si="73"/>
        <v>1</v>
      </c>
      <c r="AE147" s="13">
        <f t="shared" si="74"/>
        <v>0</v>
      </c>
      <c r="AF147" s="13">
        <f t="shared" si="75"/>
        <v>0</v>
      </c>
      <c r="AG147" s="13">
        <f t="shared" si="76"/>
        <v>0</v>
      </c>
      <c r="AH147" s="13">
        <f t="shared" si="77"/>
        <v>15</v>
      </c>
      <c r="AI147" s="13">
        <f t="shared" si="78"/>
        <v>470</v>
      </c>
      <c r="AJ147" s="14">
        <f t="shared" si="79"/>
        <v>1</v>
      </c>
      <c r="AL147" s="12">
        <f t="shared" si="80"/>
        <v>430.5</v>
      </c>
      <c r="AM147" s="12">
        <f t="shared" si="81"/>
        <v>21</v>
      </c>
      <c r="AN147" s="12">
        <f t="shared" si="82"/>
        <v>315</v>
      </c>
      <c r="AO147" s="12">
        <f t="shared" si="83"/>
        <v>9555</v>
      </c>
      <c r="AP147" s="12">
        <f>MAX(AO$4:AO147)</f>
        <v>9555</v>
      </c>
      <c r="AQ147" s="8">
        <f t="shared" si="84"/>
        <v>0</v>
      </c>
      <c r="AS147" s="12">
        <f t="shared" si="85"/>
        <v>517.5</v>
      </c>
      <c r="AT147" s="12">
        <f t="shared" si="86"/>
        <v>25</v>
      </c>
      <c r="AU147" s="12">
        <f t="shared" si="87"/>
        <v>375</v>
      </c>
      <c r="AV147" s="12">
        <f t="shared" si="88"/>
        <v>12600</v>
      </c>
      <c r="AW147" s="12">
        <f>MAX(AV$4:AV147)</f>
        <v>12600</v>
      </c>
      <c r="AX147" s="8">
        <f t="shared" si="89"/>
        <v>0</v>
      </c>
      <c r="BH147" s="19"/>
      <c r="BI147" s="19"/>
      <c r="BJ147" s="12"/>
      <c r="BK147" s="12"/>
      <c r="BL147" s="12"/>
      <c r="BM147" s="8"/>
    </row>
    <row r="148" spans="1:65" x14ac:dyDescent="0.3">
      <c r="A148" s="1">
        <v>42691</v>
      </c>
      <c r="B148" s="1">
        <v>42709</v>
      </c>
      <c r="C148" s="1" t="s">
        <v>45</v>
      </c>
      <c r="D148" s="3">
        <v>1805</v>
      </c>
      <c r="E148" s="3">
        <v>0</v>
      </c>
      <c r="F148" s="3">
        <f t="shared" si="60"/>
        <v>1805</v>
      </c>
      <c r="G148" s="11">
        <f t="shared" si="61"/>
        <v>18</v>
      </c>
      <c r="H148" s="3" t="s">
        <v>17</v>
      </c>
      <c r="I148" s="2" t="s">
        <v>11</v>
      </c>
      <c r="J148" s="2">
        <v>52</v>
      </c>
      <c r="L148" s="2">
        <f t="shared" si="62"/>
        <v>1</v>
      </c>
      <c r="M148" s="2" t="s">
        <v>20</v>
      </c>
      <c r="N148" s="14">
        <v>7</v>
      </c>
      <c r="O148" s="2">
        <v>107710</v>
      </c>
      <c r="P148" s="2">
        <v>107956</v>
      </c>
      <c r="Q148" s="2">
        <v>107364</v>
      </c>
      <c r="R148" s="6">
        <f t="shared" si="63"/>
        <v>25.3</v>
      </c>
      <c r="S148" s="6">
        <f t="shared" si="64"/>
        <v>33.9</v>
      </c>
      <c r="U148" s="6">
        <f t="shared" si="65"/>
        <v>-25.3</v>
      </c>
      <c r="V148" s="6">
        <f t="shared" si="66"/>
        <v>33.9</v>
      </c>
      <c r="W148" s="7">
        <f t="shared" si="67"/>
        <v>1</v>
      </c>
      <c r="X148" s="7">
        <f t="shared" si="68"/>
        <v>0</v>
      </c>
      <c r="Y148" s="6">
        <f t="shared" si="69"/>
        <v>-20</v>
      </c>
      <c r="Z148" s="6"/>
      <c r="AA148" s="6">
        <f t="shared" si="70"/>
        <v>-20</v>
      </c>
      <c r="AB148" s="6">
        <f t="shared" si="71"/>
        <v>-20</v>
      </c>
      <c r="AC148" s="13">
        <f t="shared" si="72"/>
        <v>290</v>
      </c>
      <c r="AD148" s="7">
        <f t="shared" si="73"/>
        <v>0</v>
      </c>
      <c r="AE148" s="13">
        <f t="shared" si="74"/>
        <v>-20</v>
      </c>
      <c r="AF148" s="13">
        <f t="shared" si="75"/>
        <v>0</v>
      </c>
      <c r="AG148" s="13">
        <f t="shared" si="76"/>
        <v>0</v>
      </c>
      <c r="AH148" s="13">
        <f t="shared" si="77"/>
        <v>0</v>
      </c>
      <c r="AI148" s="13">
        <f t="shared" si="78"/>
        <v>470</v>
      </c>
      <c r="AJ148" s="14">
        <f t="shared" si="79"/>
        <v>0</v>
      </c>
      <c r="AL148" s="12">
        <f t="shared" si="80"/>
        <v>430.5</v>
      </c>
      <c r="AM148" s="12">
        <f t="shared" si="81"/>
        <v>21</v>
      </c>
      <c r="AN148" s="12">
        <f t="shared" si="82"/>
        <v>-420</v>
      </c>
      <c r="AO148" s="12">
        <f t="shared" si="83"/>
        <v>9135</v>
      </c>
      <c r="AP148" s="12">
        <f>MAX(AO$4:AO148)</f>
        <v>9555</v>
      </c>
      <c r="AQ148" s="8">
        <f t="shared" si="84"/>
        <v>-4.3956043956043959E-2</v>
      </c>
      <c r="AS148" s="12">
        <f t="shared" si="85"/>
        <v>630</v>
      </c>
      <c r="AT148" s="12">
        <f t="shared" si="86"/>
        <v>31</v>
      </c>
      <c r="AU148" s="12">
        <f t="shared" si="87"/>
        <v>0</v>
      </c>
      <c r="AV148" s="12">
        <f t="shared" si="88"/>
        <v>12600</v>
      </c>
      <c r="AW148" s="12">
        <f>MAX(AV$4:AV148)</f>
        <v>12600</v>
      </c>
      <c r="AX148" s="8">
        <f t="shared" si="89"/>
        <v>0</v>
      </c>
      <c r="BH148" s="19"/>
      <c r="BI148" s="19"/>
      <c r="BJ148" s="12"/>
      <c r="BK148" s="12"/>
      <c r="BL148" s="12"/>
      <c r="BM148" s="8"/>
    </row>
    <row r="149" spans="1:65" x14ac:dyDescent="0.3">
      <c r="A149" s="1">
        <v>42691</v>
      </c>
      <c r="B149" s="1">
        <v>42709</v>
      </c>
      <c r="C149" s="1" t="s">
        <v>45</v>
      </c>
      <c r="D149" s="3">
        <v>1805</v>
      </c>
      <c r="E149" s="3">
        <v>0</v>
      </c>
      <c r="F149" s="3">
        <f t="shared" si="60"/>
        <v>1805</v>
      </c>
      <c r="G149" s="11">
        <f t="shared" si="61"/>
        <v>18</v>
      </c>
      <c r="H149" s="3" t="s">
        <v>17</v>
      </c>
      <c r="I149" s="2" t="s">
        <v>11</v>
      </c>
      <c r="J149" s="2">
        <v>60</v>
      </c>
      <c r="L149" s="2">
        <f t="shared" si="62"/>
        <v>1</v>
      </c>
      <c r="M149" s="2" t="s">
        <v>20</v>
      </c>
      <c r="N149" s="14">
        <v>7</v>
      </c>
      <c r="O149" s="2">
        <v>107960</v>
      </c>
      <c r="P149" s="2">
        <v>107956</v>
      </c>
      <c r="Q149" s="2">
        <v>107383</v>
      </c>
      <c r="R149" s="6">
        <f t="shared" si="63"/>
        <v>0.3</v>
      </c>
      <c r="S149" s="6">
        <f t="shared" si="64"/>
        <v>57</v>
      </c>
      <c r="U149" s="6">
        <f t="shared" si="65"/>
        <v>-0.3</v>
      </c>
      <c r="V149" s="6">
        <f t="shared" si="66"/>
        <v>57</v>
      </c>
      <c r="W149" s="7">
        <f t="shared" si="67"/>
        <v>0</v>
      </c>
      <c r="X149" s="7">
        <f t="shared" si="68"/>
        <v>0</v>
      </c>
      <c r="Y149" s="6">
        <f t="shared" si="69"/>
        <v>0</v>
      </c>
      <c r="Z149" s="6"/>
      <c r="AA149" s="6">
        <f t="shared" si="70"/>
        <v>0</v>
      </c>
      <c r="AB149" s="6">
        <f t="shared" si="71"/>
        <v>0</v>
      </c>
      <c r="AC149" s="13">
        <f t="shared" si="72"/>
        <v>290</v>
      </c>
      <c r="AD149" s="7">
        <f t="shared" si="73"/>
        <v>0</v>
      </c>
      <c r="AE149" s="13">
        <f t="shared" si="74"/>
        <v>0</v>
      </c>
      <c r="AF149" s="13">
        <f t="shared" si="75"/>
        <v>0</v>
      </c>
      <c r="AG149" s="13">
        <f t="shared" si="76"/>
        <v>0</v>
      </c>
      <c r="AH149" s="13">
        <f t="shared" si="77"/>
        <v>0</v>
      </c>
      <c r="AI149" s="13">
        <f t="shared" si="78"/>
        <v>470</v>
      </c>
      <c r="AJ149" s="14">
        <f t="shared" si="79"/>
        <v>0</v>
      </c>
      <c r="AL149" s="12">
        <f t="shared" si="80"/>
        <v>430.5</v>
      </c>
      <c r="AM149" s="12">
        <f t="shared" si="81"/>
        <v>21</v>
      </c>
      <c r="AN149" s="12">
        <f t="shared" si="82"/>
        <v>0</v>
      </c>
      <c r="AO149" s="12">
        <f t="shared" si="83"/>
        <v>9135</v>
      </c>
      <c r="AP149" s="12">
        <f>MAX(AO$4:AO149)</f>
        <v>9555</v>
      </c>
      <c r="AQ149" s="8">
        <f t="shared" si="84"/>
        <v>-4.3956043956043959E-2</v>
      </c>
      <c r="AS149" s="12">
        <f t="shared" si="85"/>
        <v>630</v>
      </c>
      <c r="AT149" s="12">
        <f t="shared" si="86"/>
        <v>31</v>
      </c>
      <c r="AU149" s="12">
        <f t="shared" si="87"/>
        <v>0</v>
      </c>
      <c r="AV149" s="12">
        <f t="shared" si="88"/>
        <v>12600</v>
      </c>
      <c r="AW149" s="12">
        <f>MAX(AV$4:AV149)</f>
        <v>12600</v>
      </c>
      <c r="AX149" s="8">
        <f t="shared" si="89"/>
        <v>0</v>
      </c>
      <c r="BH149" s="19"/>
      <c r="BI149" s="19"/>
      <c r="BJ149" s="12"/>
      <c r="BK149" s="12"/>
      <c r="BL149" s="12"/>
      <c r="BM149" s="8"/>
    </row>
    <row r="150" spans="1:65" x14ac:dyDescent="0.3">
      <c r="A150" s="1">
        <v>42710</v>
      </c>
      <c r="B150" s="1">
        <v>42710</v>
      </c>
      <c r="C150" s="1" t="s">
        <v>45</v>
      </c>
      <c r="D150" s="3">
        <v>1245</v>
      </c>
      <c r="E150" s="3">
        <v>0</v>
      </c>
      <c r="F150" s="3">
        <f t="shared" si="60"/>
        <v>1245</v>
      </c>
      <c r="G150" s="11">
        <f t="shared" si="61"/>
        <v>0</v>
      </c>
      <c r="H150" s="3" t="s">
        <v>17</v>
      </c>
      <c r="I150" s="2" t="s">
        <v>11</v>
      </c>
      <c r="J150" s="2">
        <v>22</v>
      </c>
      <c r="L150" s="2">
        <f t="shared" si="62"/>
        <v>1</v>
      </c>
      <c r="M150" s="2" t="s">
        <v>21</v>
      </c>
      <c r="N150" s="14">
        <v>7</v>
      </c>
      <c r="O150" s="2">
        <v>107250</v>
      </c>
      <c r="P150" s="2">
        <v>107227</v>
      </c>
      <c r="Q150" s="2">
        <v>107493</v>
      </c>
      <c r="R150" s="6">
        <f t="shared" si="63"/>
        <v>3</v>
      </c>
      <c r="S150" s="6">
        <f t="shared" si="64"/>
        <v>23.6</v>
      </c>
      <c r="U150" s="6">
        <f t="shared" si="65"/>
        <v>-3</v>
      </c>
      <c r="V150" s="6">
        <f t="shared" si="66"/>
        <v>23.6</v>
      </c>
      <c r="W150" s="7">
        <f t="shared" si="67"/>
        <v>1</v>
      </c>
      <c r="X150" s="7">
        <f t="shared" si="68"/>
        <v>0</v>
      </c>
      <c r="Y150" s="6">
        <f t="shared" si="69"/>
        <v>0</v>
      </c>
      <c r="Z150" s="6"/>
      <c r="AA150" s="6">
        <f t="shared" si="70"/>
        <v>0</v>
      </c>
      <c r="AB150" s="6">
        <f t="shared" si="71"/>
        <v>15</v>
      </c>
      <c r="AC150" s="13">
        <f t="shared" si="72"/>
        <v>305</v>
      </c>
      <c r="AD150" s="7">
        <f t="shared" si="73"/>
        <v>1</v>
      </c>
      <c r="AE150" s="13">
        <f t="shared" si="74"/>
        <v>15</v>
      </c>
      <c r="AF150" s="13">
        <f t="shared" si="75"/>
        <v>0</v>
      </c>
      <c r="AG150" s="13">
        <f t="shared" si="76"/>
        <v>0</v>
      </c>
      <c r="AH150" s="13">
        <f t="shared" si="77"/>
        <v>0</v>
      </c>
      <c r="AI150" s="13">
        <f t="shared" si="78"/>
        <v>470</v>
      </c>
      <c r="AJ150" s="14">
        <f t="shared" si="79"/>
        <v>0</v>
      </c>
      <c r="AL150" s="12">
        <f t="shared" si="80"/>
        <v>456.75</v>
      </c>
      <c r="AM150" s="12">
        <f t="shared" si="81"/>
        <v>22</v>
      </c>
      <c r="AN150" s="12">
        <f t="shared" si="82"/>
        <v>330</v>
      </c>
      <c r="AO150" s="12">
        <f t="shared" si="83"/>
        <v>9465</v>
      </c>
      <c r="AP150" s="12">
        <f>MAX(AO$4:AO150)</f>
        <v>9555</v>
      </c>
      <c r="AQ150" s="8">
        <f t="shared" si="84"/>
        <v>-9.4191522762951327E-3</v>
      </c>
      <c r="AS150" s="12">
        <f t="shared" si="85"/>
        <v>630</v>
      </c>
      <c r="AT150" s="12">
        <f t="shared" si="86"/>
        <v>31</v>
      </c>
      <c r="AU150" s="12">
        <f t="shared" si="87"/>
        <v>0</v>
      </c>
      <c r="AV150" s="12">
        <f t="shared" si="88"/>
        <v>12600</v>
      </c>
      <c r="AW150" s="12">
        <f>MAX(AV$4:AV150)</f>
        <v>12600</v>
      </c>
      <c r="AX150" s="8">
        <f t="shared" si="89"/>
        <v>0</v>
      </c>
      <c r="BH150" s="19"/>
      <c r="BI150" s="19"/>
      <c r="BJ150" s="12"/>
      <c r="BK150" s="12"/>
      <c r="BL150" s="12"/>
      <c r="BM150" s="8"/>
    </row>
    <row r="151" spans="1:65" x14ac:dyDescent="0.3">
      <c r="A151" s="1">
        <v>42710</v>
      </c>
      <c r="B151" s="1">
        <v>42711</v>
      </c>
      <c r="C151" s="1" t="s">
        <v>44</v>
      </c>
      <c r="D151" s="3">
        <v>200</v>
      </c>
      <c r="E151" s="3">
        <v>-200</v>
      </c>
      <c r="F151" s="3">
        <f t="shared" si="60"/>
        <v>0</v>
      </c>
      <c r="G151" s="11">
        <f t="shared" si="61"/>
        <v>1</v>
      </c>
      <c r="H151" s="3" t="s">
        <v>37</v>
      </c>
      <c r="L151" s="2">
        <f t="shared" si="62"/>
        <v>0</v>
      </c>
      <c r="M151" s="2" t="s">
        <v>20</v>
      </c>
      <c r="N151" s="14">
        <v>8</v>
      </c>
      <c r="O151" s="2">
        <v>74740</v>
      </c>
      <c r="P151" s="2">
        <v>74733</v>
      </c>
      <c r="Q151" s="2">
        <v>74166</v>
      </c>
      <c r="R151" s="6">
        <f t="shared" si="63"/>
        <v>0.1</v>
      </c>
      <c r="S151" s="6">
        <f t="shared" si="64"/>
        <v>56.6</v>
      </c>
      <c r="U151" s="6">
        <f t="shared" si="65"/>
        <v>-0.1</v>
      </c>
      <c r="V151" s="6">
        <f t="shared" si="66"/>
        <v>56.6</v>
      </c>
      <c r="W151" s="7">
        <f t="shared" si="67"/>
        <v>0</v>
      </c>
      <c r="X151" s="7">
        <f t="shared" si="68"/>
        <v>0</v>
      </c>
      <c r="Y151" s="6">
        <f t="shared" si="69"/>
        <v>0</v>
      </c>
      <c r="Z151" s="6"/>
      <c r="AA151" s="6">
        <f t="shared" si="70"/>
        <v>0</v>
      </c>
      <c r="AB151" s="6">
        <f t="shared" si="71"/>
        <v>0</v>
      </c>
      <c r="AC151" s="13">
        <f t="shared" si="72"/>
        <v>305</v>
      </c>
      <c r="AD151" s="7">
        <f t="shared" si="73"/>
        <v>0</v>
      </c>
      <c r="AE151" s="13">
        <f t="shared" si="74"/>
        <v>0</v>
      </c>
      <c r="AF151" s="13">
        <f t="shared" si="75"/>
        <v>0</v>
      </c>
      <c r="AG151" s="13">
        <f t="shared" si="76"/>
        <v>0</v>
      </c>
      <c r="AH151" s="13">
        <f t="shared" si="77"/>
        <v>0</v>
      </c>
      <c r="AI151" s="13">
        <f t="shared" si="78"/>
        <v>470</v>
      </c>
      <c r="AJ151" s="14">
        <f t="shared" si="79"/>
        <v>0</v>
      </c>
      <c r="AL151" s="12">
        <f t="shared" si="80"/>
        <v>473.25</v>
      </c>
      <c r="AM151" s="12">
        <f t="shared" si="81"/>
        <v>23</v>
      </c>
      <c r="AN151" s="12">
        <f t="shared" si="82"/>
        <v>0</v>
      </c>
      <c r="AO151" s="12">
        <f t="shared" si="83"/>
        <v>9465</v>
      </c>
      <c r="AP151" s="12">
        <f>MAX(AO$4:AO151)</f>
        <v>9555</v>
      </c>
      <c r="AQ151" s="8">
        <f t="shared" si="84"/>
        <v>-9.4191522762951327E-3</v>
      </c>
      <c r="AS151" s="12">
        <f t="shared" si="85"/>
        <v>630</v>
      </c>
      <c r="AT151" s="12">
        <f t="shared" si="86"/>
        <v>31</v>
      </c>
      <c r="AU151" s="12">
        <f t="shared" si="87"/>
        <v>0</v>
      </c>
      <c r="AV151" s="12">
        <f t="shared" si="88"/>
        <v>12600</v>
      </c>
      <c r="AW151" s="12">
        <f>MAX(AV$4:AV151)</f>
        <v>12600</v>
      </c>
      <c r="AX151" s="8">
        <f t="shared" si="89"/>
        <v>0</v>
      </c>
      <c r="BH151" s="19"/>
      <c r="BI151" s="19"/>
      <c r="BJ151" s="12"/>
      <c r="BK151" s="12"/>
      <c r="BL151" s="12"/>
      <c r="BM151" s="8"/>
    </row>
    <row r="152" spans="1:65" x14ac:dyDescent="0.3">
      <c r="A152" s="1">
        <v>42711</v>
      </c>
      <c r="B152" s="1">
        <v>42711</v>
      </c>
      <c r="C152" s="1" t="s">
        <v>45</v>
      </c>
      <c r="D152" s="3">
        <v>820</v>
      </c>
      <c r="E152" s="3">
        <v>0</v>
      </c>
      <c r="F152" s="3">
        <f t="shared" si="60"/>
        <v>820</v>
      </c>
      <c r="G152" s="11">
        <f t="shared" si="61"/>
        <v>0</v>
      </c>
      <c r="H152" s="3" t="s">
        <v>17</v>
      </c>
      <c r="I152" s="2" t="s">
        <v>11</v>
      </c>
      <c r="J152" s="2">
        <v>21</v>
      </c>
      <c r="L152" s="2">
        <f t="shared" si="62"/>
        <v>1</v>
      </c>
      <c r="M152" s="2" t="s">
        <v>20</v>
      </c>
      <c r="N152" s="14">
        <v>7</v>
      </c>
      <c r="O152" s="2">
        <v>107330</v>
      </c>
      <c r="P152" s="2">
        <v>107325</v>
      </c>
      <c r="Q152" s="2">
        <v>107098</v>
      </c>
      <c r="R152" s="6">
        <f t="shared" si="63"/>
        <v>0.2</v>
      </c>
      <c r="S152" s="6">
        <f t="shared" si="64"/>
        <v>22.5</v>
      </c>
      <c r="U152" s="6">
        <f t="shared" si="65"/>
        <v>-0.2</v>
      </c>
      <c r="V152" s="6">
        <f t="shared" si="66"/>
        <v>22.5</v>
      </c>
      <c r="W152" s="7">
        <f t="shared" si="67"/>
        <v>0</v>
      </c>
      <c r="X152" s="7">
        <f t="shared" si="68"/>
        <v>0</v>
      </c>
      <c r="Y152" s="6">
        <f t="shared" si="69"/>
        <v>0</v>
      </c>
      <c r="Z152" s="6"/>
      <c r="AA152" s="6">
        <f t="shared" si="70"/>
        <v>0</v>
      </c>
      <c r="AB152" s="6">
        <f t="shared" si="71"/>
        <v>0</v>
      </c>
      <c r="AC152" s="13">
        <f t="shared" si="72"/>
        <v>305</v>
      </c>
      <c r="AD152" s="7">
        <f t="shared" si="73"/>
        <v>0</v>
      </c>
      <c r="AE152" s="13">
        <f t="shared" si="74"/>
        <v>0</v>
      </c>
      <c r="AF152" s="13">
        <f t="shared" si="75"/>
        <v>0</v>
      </c>
      <c r="AG152" s="13">
        <f t="shared" si="76"/>
        <v>0</v>
      </c>
      <c r="AH152" s="13">
        <f t="shared" si="77"/>
        <v>0</v>
      </c>
      <c r="AI152" s="13">
        <f t="shared" si="78"/>
        <v>470</v>
      </c>
      <c r="AJ152" s="14">
        <f t="shared" si="79"/>
        <v>0</v>
      </c>
      <c r="AL152" s="12">
        <f t="shared" si="80"/>
        <v>473.25</v>
      </c>
      <c r="AM152" s="12">
        <f t="shared" si="81"/>
        <v>23</v>
      </c>
      <c r="AN152" s="12">
        <f t="shared" si="82"/>
        <v>0</v>
      </c>
      <c r="AO152" s="12">
        <f t="shared" si="83"/>
        <v>9465</v>
      </c>
      <c r="AP152" s="12">
        <f>MAX(AO$4:AO152)</f>
        <v>9555</v>
      </c>
      <c r="AQ152" s="8">
        <f t="shared" si="84"/>
        <v>-9.4191522762951327E-3</v>
      </c>
      <c r="AS152" s="12">
        <f t="shared" si="85"/>
        <v>630</v>
      </c>
      <c r="AT152" s="12">
        <f t="shared" si="86"/>
        <v>31</v>
      </c>
      <c r="AU152" s="12">
        <f t="shared" si="87"/>
        <v>0</v>
      </c>
      <c r="AV152" s="12">
        <f t="shared" si="88"/>
        <v>12600</v>
      </c>
      <c r="AW152" s="12">
        <f>MAX(AV$4:AV152)</f>
        <v>12600</v>
      </c>
      <c r="AX152" s="8">
        <f t="shared" si="89"/>
        <v>0</v>
      </c>
      <c r="BH152" s="19"/>
      <c r="BI152" s="19"/>
      <c r="BJ152" s="12"/>
      <c r="BK152" s="12"/>
      <c r="BL152" s="12"/>
      <c r="BM152" s="8"/>
    </row>
    <row r="153" spans="1:65" x14ac:dyDescent="0.3">
      <c r="A153" s="1">
        <v>42711</v>
      </c>
      <c r="B153" s="1">
        <v>42711</v>
      </c>
      <c r="C153" s="1" t="s">
        <v>45</v>
      </c>
      <c r="D153" s="3">
        <v>1525</v>
      </c>
      <c r="E153" s="3">
        <v>0</v>
      </c>
      <c r="F153" s="3">
        <f t="shared" si="60"/>
        <v>1525</v>
      </c>
      <c r="G153" s="11">
        <f t="shared" si="61"/>
        <v>0</v>
      </c>
      <c r="H153" s="3" t="s">
        <v>17</v>
      </c>
      <c r="L153" s="2">
        <f t="shared" si="62"/>
        <v>1</v>
      </c>
      <c r="M153" s="2" t="s">
        <v>20</v>
      </c>
      <c r="N153" s="14">
        <v>7</v>
      </c>
      <c r="O153" s="2">
        <v>107680</v>
      </c>
      <c r="P153" s="2">
        <v>107682</v>
      </c>
      <c r="Q153" s="2">
        <v>107414</v>
      </c>
      <c r="R153" s="6">
        <f t="shared" si="63"/>
        <v>0.9</v>
      </c>
      <c r="S153" s="6">
        <f t="shared" si="64"/>
        <v>25.9</v>
      </c>
      <c r="U153" s="6">
        <f t="shared" si="65"/>
        <v>-0.9</v>
      </c>
      <c r="V153" s="6">
        <f t="shared" si="66"/>
        <v>25.9</v>
      </c>
      <c r="W153" s="7">
        <f t="shared" si="67"/>
        <v>1</v>
      </c>
      <c r="X153" s="7">
        <f t="shared" si="68"/>
        <v>1</v>
      </c>
      <c r="Y153" s="6">
        <f t="shared" si="69"/>
        <v>0</v>
      </c>
      <c r="Z153" s="6"/>
      <c r="AA153" s="6">
        <f t="shared" si="70"/>
        <v>0</v>
      </c>
      <c r="AB153" s="6">
        <f t="shared" si="71"/>
        <v>15</v>
      </c>
      <c r="AC153" s="13">
        <f t="shared" si="72"/>
        <v>320</v>
      </c>
      <c r="AD153" s="7">
        <f t="shared" si="73"/>
        <v>1</v>
      </c>
      <c r="AE153" s="13">
        <f t="shared" si="74"/>
        <v>0</v>
      </c>
      <c r="AF153" s="13">
        <f t="shared" si="75"/>
        <v>0</v>
      </c>
      <c r="AG153" s="13">
        <f t="shared" si="76"/>
        <v>0</v>
      </c>
      <c r="AH153" s="13">
        <f t="shared" si="77"/>
        <v>15</v>
      </c>
      <c r="AI153" s="13">
        <f t="shared" si="78"/>
        <v>485</v>
      </c>
      <c r="AJ153" s="14">
        <f t="shared" si="79"/>
        <v>1</v>
      </c>
      <c r="AL153" s="12">
        <f t="shared" si="80"/>
        <v>473.25</v>
      </c>
      <c r="AM153" s="12">
        <f t="shared" si="81"/>
        <v>23</v>
      </c>
      <c r="AN153" s="12">
        <f t="shared" si="82"/>
        <v>345</v>
      </c>
      <c r="AO153" s="12">
        <f t="shared" si="83"/>
        <v>9810</v>
      </c>
      <c r="AP153" s="12">
        <f>MAX(AO$4:AO153)</f>
        <v>9810</v>
      </c>
      <c r="AQ153" s="8">
        <f t="shared" si="84"/>
        <v>0</v>
      </c>
      <c r="AS153" s="12">
        <f t="shared" si="85"/>
        <v>630</v>
      </c>
      <c r="AT153" s="12">
        <f t="shared" si="86"/>
        <v>31</v>
      </c>
      <c r="AU153" s="12">
        <f t="shared" si="87"/>
        <v>465</v>
      </c>
      <c r="AV153" s="12">
        <f t="shared" si="88"/>
        <v>13065</v>
      </c>
      <c r="AW153" s="12">
        <f>MAX(AV$4:AV153)</f>
        <v>13065</v>
      </c>
      <c r="AX153" s="8">
        <f t="shared" si="89"/>
        <v>0</v>
      </c>
      <c r="BH153" s="19"/>
      <c r="BI153" s="19"/>
      <c r="BJ153" s="12"/>
      <c r="BK153" s="12"/>
      <c r="BL153" s="12"/>
      <c r="BM153" s="8"/>
    </row>
    <row r="154" spans="1:65" x14ac:dyDescent="0.3">
      <c r="A154" s="1">
        <v>42669</v>
      </c>
      <c r="B154" s="1">
        <v>42712</v>
      </c>
      <c r="C154" s="1" t="s">
        <v>44</v>
      </c>
      <c r="D154" s="3">
        <v>1445</v>
      </c>
      <c r="E154" s="3">
        <v>-200</v>
      </c>
      <c r="F154" s="3">
        <f t="shared" si="60"/>
        <v>1245</v>
      </c>
      <c r="G154" s="11">
        <f t="shared" si="61"/>
        <v>43</v>
      </c>
      <c r="H154" s="3" t="s">
        <v>43</v>
      </c>
      <c r="K154" s="2" t="s">
        <v>11</v>
      </c>
      <c r="L154" s="2">
        <f t="shared" si="62"/>
        <v>1</v>
      </c>
      <c r="M154" s="2" t="s">
        <v>21</v>
      </c>
      <c r="N154" s="14">
        <v>10</v>
      </c>
      <c r="O154" s="2">
        <v>131960</v>
      </c>
      <c r="P154" s="2">
        <v>131982</v>
      </c>
      <c r="Q154" s="2">
        <v>132492</v>
      </c>
      <c r="R154" s="6">
        <f t="shared" si="63"/>
        <v>-1.2</v>
      </c>
      <c r="S154" s="6">
        <f t="shared" si="64"/>
        <v>52.2</v>
      </c>
      <c r="U154" s="6">
        <f t="shared" si="65"/>
        <v>1.2</v>
      </c>
      <c r="V154" s="6">
        <f t="shared" si="66"/>
        <v>52.2</v>
      </c>
      <c r="W154" s="7">
        <f t="shared" si="67"/>
        <v>0</v>
      </c>
      <c r="X154" s="7">
        <f t="shared" si="68"/>
        <v>0</v>
      </c>
      <c r="Y154" s="6">
        <f t="shared" si="69"/>
        <v>0</v>
      </c>
      <c r="Z154" s="6"/>
      <c r="AA154" s="6">
        <f t="shared" si="70"/>
        <v>0</v>
      </c>
      <c r="AB154" s="6">
        <f t="shared" si="71"/>
        <v>0</v>
      </c>
      <c r="AC154" s="13">
        <f t="shared" si="72"/>
        <v>320</v>
      </c>
      <c r="AD154" s="7">
        <f t="shared" si="73"/>
        <v>0</v>
      </c>
      <c r="AE154" s="13">
        <f t="shared" si="74"/>
        <v>0</v>
      </c>
      <c r="AF154" s="13">
        <f t="shared" si="75"/>
        <v>0</v>
      </c>
      <c r="AG154" s="13">
        <f t="shared" si="76"/>
        <v>0</v>
      </c>
      <c r="AH154" s="13">
        <f t="shared" si="77"/>
        <v>0</v>
      </c>
      <c r="AI154" s="13">
        <f t="shared" si="78"/>
        <v>485</v>
      </c>
      <c r="AJ154" s="14">
        <f t="shared" si="79"/>
        <v>0</v>
      </c>
      <c r="AL154" s="12">
        <f t="shared" si="80"/>
        <v>490.5</v>
      </c>
      <c r="AM154" s="12">
        <f t="shared" si="81"/>
        <v>24</v>
      </c>
      <c r="AN154" s="12">
        <f t="shared" si="82"/>
        <v>0</v>
      </c>
      <c r="AO154" s="12">
        <f t="shared" si="83"/>
        <v>9810</v>
      </c>
      <c r="AP154" s="12">
        <f>MAX(AO$4:AO154)</f>
        <v>9810</v>
      </c>
      <c r="AQ154" s="8">
        <f t="shared" si="84"/>
        <v>0</v>
      </c>
      <c r="AS154" s="12">
        <f t="shared" si="85"/>
        <v>630</v>
      </c>
      <c r="AT154" s="12">
        <f t="shared" si="86"/>
        <v>31</v>
      </c>
      <c r="AU154" s="12">
        <f t="shared" si="87"/>
        <v>0</v>
      </c>
      <c r="AV154" s="12">
        <f t="shared" si="88"/>
        <v>13065</v>
      </c>
      <c r="AW154" s="12">
        <f>MAX(AV$4:AV154)</f>
        <v>13065</v>
      </c>
      <c r="AX154" s="8">
        <f t="shared" si="89"/>
        <v>0</v>
      </c>
      <c r="BH154" s="19"/>
      <c r="BI154" s="19"/>
      <c r="BJ154" s="12"/>
      <c r="BK154" s="12"/>
      <c r="BL154" s="12"/>
      <c r="BM154" s="8"/>
    </row>
    <row r="155" spans="1:65" x14ac:dyDescent="0.3">
      <c r="A155" s="1">
        <v>42688</v>
      </c>
      <c r="B155" s="1">
        <v>42712</v>
      </c>
      <c r="C155" s="1" t="s">
        <v>45</v>
      </c>
      <c r="D155" s="3">
        <v>1245</v>
      </c>
      <c r="E155" s="3">
        <v>0</v>
      </c>
      <c r="F155" s="3">
        <f t="shared" si="60"/>
        <v>1245</v>
      </c>
      <c r="G155" s="11">
        <f t="shared" si="61"/>
        <v>24</v>
      </c>
      <c r="H155" s="3" t="s">
        <v>17</v>
      </c>
      <c r="K155" s="2" t="s">
        <v>11</v>
      </c>
      <c r="L155" s="2">
        <f t="shared" si="62"/>
        <v>1</v>
      </c>
      <c r="M155" s="2" t="s">
        <v>20</v>
      </c>
      <c r="N155" s="14">
        <v>7</v>
      </c>
      <c r="O155" s="2">
        <v>108750</v>
      </c>
      <c r="P155" s="2">
        <v>108734</v>
      </c>
      <c r="Q155" s="2">
        <v>105253</v>
      </c>
      <c r="R155" s="6">
        <f t="shared" si="63"/>
        <v>-0.9</v>
      </c>
      <c r="S155" s="6">
        <f t="shared" si="64"/>
        <v>349</v>
      </c>
      <c r="U155" s="6">
        <f t="shared" si="65"/>
        <v>0.9</v>
      </c>
      <c r="V155" s="6">
        <f t="shared" si="66"/>
        <v>349</v>
      </c>
      <c r="W155" s="7">
        <f t="shared" si="67"/>
        <v>0</v>
      </c>
      <c r="X155" s="7">
        <f t="shared" si="68"/>
        <v>0</v>
      </c>
      <c r="Y155" s="6">
        <f t="shared" si="69"/>
        <v>0</v>
      </c>
      <c r="Z155" s="6"/>
      <c r="AA155" s="6">
        <f t="shared" si="70"/>
        <v>0</v>
      </c>
      <c r="AB155" s="6">
        <f t="shared" si="71"/>
        <v>0</v>
      </c>
      <c r="AC155" s="13">
        <f t="shared" si="72"/>
        <v>320</v>
      </c>
      <c r="AD155" s="7">
        <f t="shared" si="73"/>
        <v>0</v>
      </c>
      <c r="AE155" s="13">
        <f t="shared" si="74"/>
        <v>0</v>
      </c>
      <c r="AF155" s="13">
        <f t="shared" si="75"/>
        <v>0</v>
      </c>
      <c r="AG155" s="13">
        <f t="shared" si="76"/>
        <v>0</v>
      </c>
      <c r="AH155" s="13">
        <f t="shared" si="77"/>
        <v>0</v>
      </c>
      <c r="AI155" s="13">
        <f t="shared" si="78"/>
        <v>485</v>
      </c>
      <c r="AJ155" s="14">
        <f t="shared" si="79"/>
        <v>0</v>
      </c>
      <c r="AL155" s="12">
        <f t="shared" si="80"/>
        <v>490.5</v>
      </c>
      <c r="AM155" s="12">
        <f t="shared" si="81"/>
        <v>24</v>
      </c>
      <c r="AN155" s="12">
        <f t="shared" si="82"/>
        <v>0</v>
      </c>
      <c r="AO155" s="12">
        <f t="shared" si="83"/>
        <v>9810</v>
      </c>
      <c r="AP155" s="12">
        <f>MAX(AO$4:AO155)</f>
        <v>9810</v>
      </c>
      <c r="AQ155" s="8">
        <f t="shared" si="84"/>
        <v>0</v>
      </c>
      <c r="AS155" s="12">
        <f t="shared" si="85"/>
        <v>630</v>
      </c>
      <c r="AT155" s="12">
        <f t="shared" si="86"/>
        <v>31</v>
      </c>
      <c r="AU155" s="12">
        <f t="shared" si="87"/>
        <v>0</v>
      </c>
      <c r="AV155" s="12">
        <f t="shared" si="88"/>
        <v>13065</v>
      </c>
      <c r="AW155" s="12">
        <f>MAX(AV$4:AV155)</f>
        <v>13065</v>
      </c>
      <c r="AX155" s="8">
        <f t="shared" si="89"/>
        <v>0</v>
      </c>
      <c r="BH155" s="19"/>
      <c r="BI155" s="19"/>
      <c r="BJ155" s="12"/>
      <c r="BK155" s="12"/>
      <c r="BL155" s="12"/>
      <c r="BM155" s="8"/>
    </row>
    <row r="156" spans="1:65" x14ac:dyDescent="0.3">
      <c r="A156" s="1">
        <v>42689</v>
      </c>
      <c r="B156" s="1">
        <v>42712</v>
      </c>
      <c r="C156" s="1" t="s">
        <v>45</v>
      </c>
      <c r="D156" s="3">
        <v>1245</v>
      </c>
      <c r="E156" s="3">
        <v>0</v>
      </c>
      <c r="F156" s="3">
        <f t="shared" si="60"/>
        <v>1245</v>
      </c>
      <c r="G156" s="11">
        <f t="shared" si="61"/>
        <v>23</v>
      </c>
      <c r="H156" s="3" t="s">
        <v>17</v>
      </c>
      <c r="I156" s="2" t="s">
        <v>11</v>
      </c>
      <c r="J156" s="2">
        <v>344</v>
      </c>
      <c r="K156" s="2" t="s">
        <v>11</v>
      </c>
      <c r="L156" s="2">
        <f t="shared" si="62"/>
        <v>1</v>
      </c>
      <c r="M156" s="2" t="s">
        <v>20</v>
      </c>
      <c r="N156" s="14">
        <v>7</v>
      </c>
      <c r="O156" s="2">
        <v>108360</v>
      </c>
      <c r="P156" s="2">
        <v>108725</v>
      </c>
      <c r="Q156" s="2">
        <v>105970</v>
      </c>
      <c r="R156" s="6">
        <f t="shared" si="63"/>
        <v>37.200000000000003</v>
      </c>
      <c r="S156" s="6">
        <f t="shared" si="64"/>
        <v>238.3</v>
      </c>
      <c r="U156" s="6">
        <f t="shared" si="65"/>
        <v>-37.200000000000003</v>
      </c>
      <c r="V156" s="6">
        <f t="shared" si="66"/>
        <v>238.3</v>
      </c>
      <c r="W156" s="7">
        <f t="shared" si="67"/>
        <v>1</v>
      </c>
      <c r="X156" s="7">
        <f t="shared" si="68"/>
        <v>0</v>
      </c>
      <c r="Y156" s="6">
        <f t="shared" si="69"/>
        <v>-20</v>
      </c>
      <c r="Z156" s="6"/>
      <c r="AA156" s="6">
        <f t="shared" si="70"/>
        <v>-20</v>
      </c>
      <c r="AB156" s="6">
        <f t="shared" si="71"/>
        <v>-20</v>
      </c>
      <c r="AC156" s="13">
        <f t="shared" si="72"/>
        <v>300</v>
      </c>
      <c r="AD156" s="7">
        <f t="shared" si="73"/>
        <v>0</v>
      </c>
      <c r="AE156" s="13">
        <f t="shared" si="74"/>
        <v>-20</v>
      </c>
      <c r="AF156" s="13">
        <f t="shared" si="75"/>
        <v>-20</v>
      </c>
      <c r="AG156" s="13">
        <f t="shared" si="76"/>
        <v>0</v>
      </c>
      <c r="AH156" s="13">
        <f t="shared" si="77"/>
        <v>0</v>
      </c>
      <c r="AI156" s="13">
        <f t="shared" si="78"/>
        <v>485</v>
      </c>
      <c r="AJ156" s="14">
        <f t="shared" si="79"/>
        <v>0</v>
      </c>
      <c r="AL156" s="12">
        <f t="shared" si="80"/>
        <v>490.5</v>
      </c>
      <c r="AM156" s="12">
        <f t="shared" si="81"/>
        <v>24</v>
      </c>
      <c r="AN156" s="12">
        <f t="shared" si="82"/>
        <v>-480</v>
      </c>
      <c r="AO156" s="12">
        <f t="shared" si="83"/>
        <v>9330</v>
      </c>
      <c r="AP156" s="12">
        <f>MAX(AO$4:AO156)</f>
        <v>9810</v>
      </c>
      <c r="AQ156" s="8">
        <f t="shared" si="84"/>
        <v>-4.8929663608562692E-2</v>
      </c>
      <c r="AS156" s="12">
        <f t="shared" si="85"/>
        <v>653.25</v>
      </c>
      <c r="AT156" s="12">
        <f t="shared" si="86"/>
        <v>32</v>
      </c>
      <c r="AU156" s="12">
        <f t="shared" si="87"/>
        <v>0</v>
      </c>
      <c r="AV156" s="12">
        <f t="shared" si="88"/>
        <v>13065</v>
      </c>
      <c r="AW156" s="12">
        <f>MAX(AV$4:AV156)</f>
        <v>13065</v>
      </c>
      <c r="AX156" s="8">
        <f t="shared" si="89"/>
        <v>0</v>
      </c>
      <c r="BH156" s="19"/>
      <c r="BI156" s="19"/>
      <c r="BJ156" s="12"/>
      <c r="BK156" s="12"/>
      <c r="BL156" s="12"/>
      <c r="BM156" s="8"/>
    </row>
    <row r="157" spans="1:65" x14ac:dyDescent="0.3">
      <c r="A157" s="1">
        <v>42712</v>
      </c>
      <c r="B157" s="1">
        <v>42712</v>
      </c>
      <c r="C157" s="1" t="s">
        <v>44</v>
      </c>
      <c r="D157" s="3">
        <v>1540</v>
      </c>
      <c r="E157" s="3">
        <v>-200</v>
      </c>
      <c r="F157" s="3">
        <f t="shared" si="60"/>
        <v>1340</v>
      </c>
      <c r="G157" s="11">
        <f t="shared" si="61"/>
        <v>0</v>
      </c>
      <c r="H157" s="3" t="s">
        <v>37</v>
      </c>
      <c r="K157" s="2" t="s">
        <v>11</v>
      </c>
      <c r="L157" s="2">
        <f t="shared" si="62"/>
        <v>1</v>
      </c>
      <c r="M157" s="2" t="s">
        <v>21</v>
      </c>
      <c r="N157" s="14">
        <v>8</v>
      </c>
      <c r="O157" s="2">
        <v>74510</v>
      </c>
      <c r="P157" s="2">
        <v>74401</v>
      </c>
      <c r="Q157" s="2">
        <v>74744</v>
      </c>
      <c r="R157" s="6">
        <f t="shared" si="63"/>
        <v>11.7</v>
      </c>
      <c r="S157" s="6">
        <f t="shared" si="64"/>
        <v>22.6</v>
      </c>
      <c r="U157" s="6">
        <f t="shared" si="65"/>
        <v>-11.7</v>
      </c>
      <c r="V157" s="6">
        <f t="shared" si="66"/>
        <v>22.6</v>
      </c>
      <c r="W157" s="7">
        <f t="shared" si="67"/>
        <v>1</v>
      </c>
      <c r="X157" s="7">
        <f t="shared" si="68"/>
        <v>0</v>
      </c>
      <c r="Y157" s="6">
        <f t="shared" si="69"/>
        <v>0</v>
      </c>
      <c r="Z157" s="6"/>
      <c r="AA157" s="6">
        <f t="shared" si="70"/>
        <v>0</v>
      </c>
      <c r="AB157" s="6">
        <f t="shared" si="71"/>
        <v>15</v>
      </c>
      <c r="AC157" s="13">
        <f t="shared" si="72"/>
        <v>315</v>
      </c>
      <c r="AD157" s="7">
        <f t="shared" si="73"/>
        <v>1</v>
      </c>
      <c r="AE157" s="13">
        <f t="shared" si="74"/>
        <v>0</v>
      </c>
      <c r="AF157" s="13">
        <f t="shared" si="75"/>
        <v>15</v>
      </c>
      <c r="AG157" s="13">
        <f t="shared" si="76"/>
        <v>0</v>
      </c>
      <c r="AH157" s="13">
        <f t="shared" si="77"/>
        <v>0</v>
      </c>
      <c r="AI157" s="13">
        <f t="shared" si="78"/>
        <v>485</v>
      </c>
      <c r="AJ157" s="14">
        <f t="shared" si="79"/>
        <v>0</v>
      </c>
      <c r="AL157" s="12">
        <f t="shared" si="80"/>
        <v>490.5</v>
      </c>
      <c r="AM157" s="12">
        <f t="shared" si="81"/>
        <v>24</v>
      </c>
      <c r="AN157" s="12">
        <f t="shared" si="82"/>
        <v>360</v>
      </c>
      <c r="AO157" s="12">
        <f t="shared" si="83"/>
        <v>9690</v>
      </c>
      <c r="AP157" s="12">
        <f>MAX(AO$4:AO157)</f>
        <v>9810</v>
      </c>
      <c r="AQ157" s="8">
        <f t="shared" si="84"/>
        <v>-1.2232415902140673E-2</v>
      </c>
      <c r="AS157" s="12">
        <f t="shared" si="85"/>
        <v>653.25</v>
      </c>
      <c r="AT157" s="12">
        <f t="shared" si="86"/>
        <v>32</v>
      </c>
      <c r="AU157" s="12">
        <f t="shared" si="87"/>
        <v>0</v>
      </c>
      <c r="AV157" s="12">
        <f t="shared" si="88"/>
        <v>13065</v>
      </c>
      <c r="AW157" s="12">
        <f>MAX(AV$4:AV157)</f>
        <v>13065</v>
      </c>
      <c r="AX157" s="8">
        <f t="shared" si="89"/>
        <v>0</v>
      </c>
      <c r="BH157" s="19"/>
      <c r="BI157" s="19"/>
      <c r="BJ157" s="12"/>
      <c r="BK157" s="12"/>
      <c r="BL157" s="12"/>
      <c r="BM157" s="8"/>
    </row>
    <row r="158" spans="1:65" x14ac:dyDescent="0.3">
      <c r="A158" s="1">
        <v>42712</v>
      </c>
      <c r="B158" s="1">
        <v>42712</v>
      </c>
      <c r="C158" s="1" t="s">
        <v>44</v>
      </c>
      <c r="D158" s="3">
        <v>1545</v>
      </c>
      <c r="E158" s="3">
        <v>-200</v>
      </c>
      <c r="F158" s="3">
        <f t="shared" si="60"/>
        <v>1345</v>
      </c>
      <c r="G158" s="11">
        <f t="shared" si="61"/>
        <v>0</v>
      </c>
      <c r="H158" s="3" t="s">
        <v>43</v>
      </c>
      <c r="L158" s="2">
        <f t="shared" si="62"/>
        <v>1</v>
      </c>
      <c r="M158" s="2" t="s">
        <v>20</v>
      </c>
      <c r="N158" s="14">
        <v>10</v>
      </c>
      <c r="O158" s="2">
        <v>132420</v>
      </c>
      <c r="P158" s="2">
        <v>132492</v>
      </c>
      <c r="Q158" s="2">
        <v>131941</v>
      </c>
      <c r="R158" s="6">
        <f t="shared" si="63"/>
        <v>8.1999999999999993</v>
      </c>
      <c r="S158" s="6">
        <f t="shared" si="64"/>
        <v>46.9</v>
      </c>
      <c r="U158" s="6">
        <f t="shared" si="65"/>
        <v>-8.1999999999999993</v>
      </c>
      <c r="V158" s="6">
        <f t="shared" si="66"/>
        <v>46.9</v>
      </c>
      <c r="W158" s="7">
        <f t="shared" si="67"/>
        <v>1</v>
      </c>
      <c r="X158" s="7">
        <f t="shared" si="68"/>
        <v>1</v>
      </c>
      <c r="Y158" s="6">
        <f t="shared" si="69"/>
        <v>0</v>
      </c>
      <c r="Z158" s="6"/>
      <c r="AA158" s="6">
        <f t="shared" si="70"/>
        <v>0</v>
      </c>
      <c r="AB158" s="6">
        <f t="shared" si="71"/>
        <v>15</v>
      </c>
      <c r="AC158" s="13">
        <f t="shared" si="72"/>
        <v>330</v>
      </c>
      <c r="AD158" s="7">
        <f t="shared" si="73"/>
        <v>1</v>
      </c>
      <c r="AE158" s="13">
        <f t="shared" si="74"/>
        <v>0</v>
      </c>
      <c r="AF158" s="13">
        <f t="shared" si="75"/>
        <v>0</v>
      </c>
      <c r="AG158" s="13">
        <f t="shared" si="76"/>
        <v>0</v>
      </c>
      <c r="AH158" s="13">
        <f t="shared" si="77"/>
        <v>15</v>
      </c>
      <c r="AI158" s="13">
        <f t="shared" si="78"/>
        <v>500</v>
      </c>
      <c r="AJ158" s="14">
        <f t="shared" si="79"/>
        <v>1</v>
      </c>
      <c r="AL158" s="12">
        <f t="shared" si="80"/>
        <v>490.5</v>
      </c>
      <c r="AM158" s="12">
        <f t="shared" si="81"/>
        <v>24</v>
      </c>
      <c r="AN158" s="12">
        <f t="shared" si="82"/>
        <v>360</v>
      </c>
      <c r="AO158" s="12">
        <f t="shared" si="83"/>
        <v>10050</v>
      </c>
      <c r="AP158" s="12">
        <f>MAX(AO$4:AO158)</f>
        <v>10050</v>
      </c>
      <c r="AQ158" s="8">
        <f t="shared" si="84"/>
        <v>0</v>
      </c>
      <c r="AS158" s="12">
        <f t="shared" si="85"/>
        <v>653.25</v>
      </c>
      <c r="AT158" s="12">
        <f t="shared" si="86"/>
        <v>32</v>
      </c>
      <c r="AU158" s="12">
        <f t="shared" si="87"/>
        <v>480</v>
      </c>
      <c r="AV158" s="12">
        <f t="shared" si="88"/>
        <v>13545</v>
      </c>
      <c r="AW158" s="12">
        <f>MAX(AV$4:AV158)</f>
        <v>13545</v>
      </c>
      <c r="AX158" s="8">
        <f t="shared" si="89"/>
        <v>0</v>
      </c>
      <c r="BH158" s="19"/>
      <c r="BI158" s="19"/>
      <c r="BJ158" s="12"/>
      <c r="BK158" s="12"/>
      <c r="BL158" s="12"/>
      <c r="BM158" s="8"/>
    </row>
    <row r="159" spans="1:65" x14ac:dyDescent="0.3">
      <c r="A159" s="1">
        <v>42711</v>
      </c>
      <c r="B159" s="1">
        <v>42712</v>
      </c>
      <c r="C159" s="1" t="s">
        <v>45</v>
      </c>
      <c r="D159" s="3">
        <v>1350</v>
      </c>
      <c r="E159" s="3">
        <v>0</v>
      </c>
      <c r="F159" s="3">
        <f t="shared" si="60"/>
        <v>1350</v>
      </c>
      <c r="G159" s="11">
        <f t="shared" si="61"/>
        <v>1</v>
      </c>
      <c r="H159" s="3" t="s">
        <v>17</v>
      </c>
      <c r="K159" s="2" t="s">
        <v>11</v>
      </c>
      <c r="L159" s="2">
        <f t="shared" si="62"/>
        <v>1</v>
      </c>
      <c r="M159" s="2" t="s">
        <v>21</v>
      </c>
      <c r="N159" s="14">
        <v>7</v>
      </c>
      <c r="O159" s="2">
        <v>106400</v>
      </c>
      <c r="P159" s="2">
        <v>106390</v>
      </c>
      <c r="Q159" s="2">
        <v>106786</v>
      </c>
      <c r="R159" s="6">
        <f t="shared" si="63"/>
        <v>1.7</v>
      </c>
      <c r="S159" s="6">
        <f t="shared" si="64"/>
        <v>37.9</v>
      </c>
      <c r="U159" s="6">
        <f t="shared" si="65"/>
        <v>-1.7</v>
      </c>
      <c r="V159" s="6">
        <f t="shared" si="66"/>
        <v>37.9</v>
      </c>
      <c r="W159" s="7">
        <f t="shared" si="67"/>
        <v>1</v>
      </c>
      <c r="X159" s="7">
        <f t="shared" si="68"/>
        <v>0</v>
      </c>
      <c r="Y159" s="6">
        <f t="shared" si="69"/>
        <v>0</v>
      </c>
      <c r="Z159" s="6"/>
      <c r="AA159" s="6">
        <f t="shared" si="70"/>
        <v>0</v>
      </c>
      <c r="AB159" s="6">
        <f t="shared" si="71"/>
        <v>15</v>
      </c>
      <c r="AC159" s="13">
        <f t="shared" si="72"/>
        <v>345</v>
      </c>
      <c r="AD159" s="7">
        <f t="shared" si="73"/>
        <v>1</v>
      </c>
      <c r="AE159" s="13">
        <f t="shared" si="74"/>
        <v>0</v>
      </c>
      <c r="AF159" s="13">
        <f t="shared" si="75"/>
        <v>15</v>
      </c>
      <c r="AG159" s="13">
        <f t="shared" si="76"/>
        <v>0</v>
      </c>
      <c r="AH159" s="13">
        <f t="shared" si="77"/>
        <v>0</v>
      </c>
      <c r="AI159" s="13">
        <f t="shared" si="78"/>
        <v>500</v>
      </c>
      <c r="AJ159" s="14">
        <f t="shared" si="79"/>
        <v>0</v>
      </c>
      <c r="AL159" s="12">
        <f t="shared" si="80"/>
        <v>490.5</v>
      </c>
      <c r="AM159" s="12">
        <f t="shared" si="81"/>
        <v>24</v>
      </c>
      <c r="AN159" s="12">
        <f t="shared" si="82"/>
        <v>360</v>
      </c>
      <c r="AO159" s="12">
        <f t="shared" si="83"/>
        <v>10410</v>
      </c>
      <c r="AP159" s="12">
        <f>MAX(AO$4:AO159)</f>
        <v>10410</v>
      </c>
      <c r="AQ159" s="8">
        <f t="shared" si="84"/>
        <v>0</v>
      </c>
      <c r="AS159" s="12">
        <f t="shared" si="85"/>
        <v>653.25</v>
      </c>
      <c r="AT159" s="12">
        <f t="shared" si="86"/>
        <v>32</v>
      </c>
      <c r="AU159" s="12">
        <f t="shared" si="87"/>
        <v>0</v>
      </c>
      <c r="AV159" s="12">
        <f t="shared" si="88"/>
        <v>13545</v>
      </c>
      <c r="AW159" s="12">
        <f>MAX(AV$4:AV159)</f>
        <v>13545</v>
      </c>
      <c r="AX159" s="8">
        <f t="shared" si="89"/>
        <v>0</v>
      </c>
      <c r="BH159" s="19"/>
      <c r="BI159" s="19"/>
      <c r="BJ159" s="12"/>
      <c r="BK159" s="12"/>
      <c r="BL159" s="12"/>
      <c r="BM159" s="8"/>
    </row>
    <row r="160" spans="1:65" x14ac:dyDescent="0.3">
      <c r="A160" s="1">
        <v>42712</v>
      </c>
      <c r="B160" s="1">
        <v>42712</v>
      </c>
      <c r="C160" s="1" t="s">
        <v>44</v>
      </c>
      <c r="D160" s="3">
        <v>1725</v>
      </c>
      <c r="E160" s="3">
        <v>-200</v>
      </c>
      <c r="F160" s="3">
        <f t="shared" si="60"/>
        <v>1525</v>
      </c>
      <c r="G160" s="11">
        <f t="shared" si="61"/>
        <v>0</v>
      </c>
      <c r="H160" s="3" t="s">
        <v>37</v>
      </c>
      <c r="L160" s="2">
        <f t="shared" si="62"/>
        <v>1</v>
      </c>
      <c r="M160" s="2" t="s">
        <v>21</v>
      </c>
      <c r="N160" s="14">
        <v>8</v>
      </c>
      <c r="O160" s="2">
        <v>74340</v>
      </c>
      <c r="P160" s="2">
        <v>74280</v>
      </c>
      <c r="Q160" s="2">
        <v>74952</v>
      </c>
      <c r="R160" s="6">
        <f t="shared" si="63"/>
        <v>6.8</v>
      </c>
      <c r="S160" s="6">
        <f t="shared" si="64"/>
        <v>60.4</v>
      </c>
      <c r="U160" s="6">
        <f t="shared" si="65"/>
        <v>-6.8</v>
      </c>
      <c r="V160" s="6">
        <f t="shared" si="66"/>
        <v>60.4</v>
      </c>
      <c r="W160" s="7">
        <f t="shared" si="67"/>
        <v>1</v>
      </c>
      <c r="X160" s="7">
        <f t="shared" si="68"/>
        <v>1</v>
      </c>
      <c r="Y160" s="6">
        <f t="shared" si="69"/>
        <v>0</v>
      </c>
      <c r="Z160" s="6"/>
      <c r="AA160" s="6">
        <f t="shared" si="70"/>
        <v>0</v>
      </c>
      <c r="AB160" s="6">
        <f t="shared" si="71"/>
        <v>15</v>
      </c>
      <c r="AC160" s="13">
        <f t="shared" si="72"/>
        <v>360</v>
      </c>
      <c r="AD160" s="7">
        <f t="shared" si="73"/>
        <v>1</v>
      </c>
      <c r="AE160" s="13">
        <f t="shared" si="74"/>
        <v>0</v>
      </c>
      <c r="AF160" s="13">
        <f t="shared" si="75"/>
        <v>0</v>
      </c>
      <c r="AG160" s="13">
        <f t="shared" si="76"/>
        <v>0</v>
      </c>
      <c r="AH160" s="13">
        <f t="shared" si="77"/>
        <v>15</v>
      </c>
      <c r="AI160" s="13">
        <f t="shared" si="78"/>
        <v>515</v>
      </c>
      <c r="AJ160" s="14">
        <f t="shared" si="79"/>
        <v>1</v>
      </c>
      <c r="AL160" s="12">
        <f t="shared" si="80"/>
        <v>490.5</v>
      </c>
      <c r="AM160" s="12">
        <f t="shared" si="81"/>
        <v>24</v>
      </c>
      <c r="AN160" s="12">
        <f t="shared" si="82"/>
        <v>360</v>
      </c>
      <c r="AO160" s="12">
        <f t="shared" si="83"/>
        <v>10770</v>
      </c>
      <c r="AP160" s="12">
        <f>MAX(AO$4:AO160)</f>
        <v>10770</v>
      </c>
      <c r="AQ160" s="8">
        <f t="shared" si="84"/>
        <v>0</v>
      </c>
      <c r="AS160" s="12">
        <f t="shared" si="85"/>
        <v>653.25</v>
      </c>
      <c r="AT160" s="12">
        <f t="shared" si="86"/>
        <v>32</v>
      </c>
      <c r="AU160" s="12">
        <f t="shared" si="87"/>
        <v>480</v>
      </c>
      <c r="AV160" s="12">
        <f t="shared" si="88"/>
        <v>14025</v>
      </c>
      <c r="AW160" s="12">
        <f>MAX(AV$4:AV160)</f>
        <v>14025</v>
      </c>
      <c r="AX160" s="8">
        <f t="shared" si="89"/>
        <v>0</v>
      </c>
      <c r="BH160" s="19"/>
      <c r="BI160" s="19"/>
      <c r="BJ160" s="12"/>
      <c r="BK160" s="12"/>
      <c r="BL160" s="12"/>
      <c r="BM160" s="8"/>
    </row>
    <row r="161" spans="1:65" x14ac:dyDescent="0.3">
      <c r="A161" s="1">
        <v>42713</v>
      </c>
      <c r="B161" s="1">
        <v>42713</v>
      </c>
      <c r="C161" s="1" t="s">
        <v>44</v>
      </c>
      <c r="D161" s="3">
        <v>1325</v>
      </c>
      <c r="E161" s="3">
        <v>-200</v>
      </c>
      <c r="F161" s="3">
        <f t="shared" si="60"/>
        <v>1125</v>
      </c>
      <c r="G161" s="11">
        <f t="shared" si="61"/>
        <v>0</v>
      </c>
      <c r="H161" s="3" t="s">
        <v>37</v>
      </c>
      <c r="L161" s="2">
        <f t="shared" si="62"/>
        <v>1</v>
      </c>
      <c r="M161" s="2" t="s">
        <v>20</v>
      </c>
      <c r="N161" s="14">
        <v>8</v>
      </c>
      <c r="O161" s="2">
        <v>74930</v>
      </c>
      <c r="P161" s="2">
        <v>74952</v>
      </c>
      <c r="Q161" s="2">
        <v>74343</v>
      </c>
      <c r="R161" s="6">
        <f t="shared" si="63"/>
        <v>3</v>
      </c>
      <c r="S161" s="6">
        <f t="shared" si="64"/>
        <v>57.9</v>
      </c>
      <c r="U161" s="6">
        <f t="shared" si="65"/>
        <v>-3</v>
      </c>
      <c r="V161" s="6">
        <f t="shared" si="66"/>
        <v>57.9</v>
      </c>
      <c r="W161" s="7">
        <f t="shared" si="67"/>
        <v>1</v>
      </c>
      <c r="X161" s="7">
        <f t="shared" si="68"/>
        <v>1</v>
      </c>
      <c r="Y161" s="6">
        <f t="shared" si="69"/>
        <v>0</v>
      </c>
      <c r="Z161" s="6"/>
      <c r="AA161" s="6">
        <f t="shared" si="70"/>
        <v>0</v>
      </c>
      <c r="AB161" s="6">
        <f t="shared" si="71"/>
        <v>15</v>
      </c>
      <c r="AC161" s="13">
        <f t="shared" si="72"/>
        <v>375</v>
      </c>
      <c r="AD161" s="7">
        <f t="shared" si="73"/>
        <v>1</v>
      </c>
      <c r="AE161" s="13">
        <f t="shared" si="74"/>
        <v>0</v>
      </c>
      <c r="AF161" s="13">
        <f t="shared" si="75"/>
        <v>0</v>
      </c>
      <c r="AG161" s="13">
        <f t="shared" si="76"/>
        <v>0</v>
      </c>
      <c r="AH161" s="13">
        <f t="shared" si="77"/>
        <v>15</v>
      </c>
      <c r="AI161" s="13">
        <f t="shared" si="78"/>
        <v>530</v>
      </c>
      <c r="AJ161" s="14">
        <f t="shared" si="79"/>
        <v>1</v>
      </c>
      <c r="AL161" s="12">
        <f t="shared" si="80"/>
        <v>538.5</v>
      </c>
      <c r="AM161" s="12">
        <f t="shared" si="81"/>
        <v>26</v>
      </c>
      <c r="AN161" s="12">
        <f t="shared" si="82"/>
        <v>390</v>
      </c>
      <c r="AO161" s="12">
        <f t="shared" si="83"/>
        <v>11160</v>
      </c>
      <c r="AP161" s="12">
        <f>MAX(AO$4:AO161)</f>
        <v>11160</v>
      </c>
      <c r="AQ161" s="8">
        <f t="shared" si="84"/>
        <v>0</v>
      </c>
      <c r="AS161" s="12">
        <f t="shared" si="85"/>
        <v>653.25</v>
      </c>
      <c r="AT161" s="12">
        <f t="shared" si="86"/>
        <v>32</v>
      </c>
      <c r="AU161" s="12">
        <f t="shared" si="87"/>
        <v>480</v>
      </c>
      <c r="AV161" s="12">
        <f t="shared" si="88"/>
        <v>14505</v>
      </c>
      <c r="AW161" s="12">
        <f>MAX(AV$4:AV161)</f>
        <v>14505</v>
      </c>
      <c r="AX161" s="8">
        <f t="shared" si="89"/>
        <v>0</v>
      </c>
      <c r="BH161" s="19"/>
      <c r="BI161" s="19"/>
      <c r="BJ161" s="12"/>
      <c r="BK161" s="12"/>
      <c r="BL161" s="12"/>
      <c r="BM161" s="8"/>
    </row>
    <row r="162" spans="1:65" x14ac:dyDescent="0.3">
      <c r="A162" s="1">
        <v>42713</v>
      </c>
      <c r="B162" s="1">
        <v>42713</v>
      </c>
      <c r="C162" s="1" t="s">
        <v>45</v>
      </c>
      <c r="D162" s="3">
        <v>1210</v>
      </c>
      <c r="E162" s="3">
        <v>0</v>
      </c>
      <c r="F162" s="3">
        <f t="shared" si="60"/>
        <v>1210</v>
      </c>
      <c r="G162" s="11">
        <f t="shared" si="61"/>
        <v>0</v>
      </c>
      <c r="H162" s="3" t="s">
        <v>17</v>
      </c>
      <c r="I162" s="2" t="s">
        <v>11</v>
      </c>
      <c r="J162" s="2">
        <v>19</v>
      </c>
      <c r="L162" s="2">
        <f t="shared" si="62"/>
        <v>1</v>
      </c>
      <c r="M162" s="2" t="s">
        <v>21</v>
      </c>
      <c r="N162" s="14">
        <v>7</v>
      </c>
      <c r="O162" s="2">
        <v>105660</v>
      </c>
      <c r="P162" s="2">
        <v>105500</v>
      </c>
      <c r="Q162" s="2">
        <v>105800</v>
      </c>
      <c r="R162" s="6">
        <f t="shared" si="63"/>
        <v>16.7</v>
      </c>
      <c r="S162" s="6">
        <f t="shared" si="64"/>
        <v>13.3</v>
      </c>
      <c r="U162" s="6">
        <f t="shared" si="65"/>
        <v>-16.7</v>
      </c>
      <c r="V162" s="6">
        <f t="shared" si="66"/>
        <v>13.3</v>
      </c>
      <c r="W162" s="7">
        <f t="shared" si="67"/>
        <v>1</v>
      </c>
      <c r="X162" s="7">
        <f t="shared" si="68"/>
        <v>0</v>
      </c>
      <c r="Y162" s="6">
        <f t="shared" si="69"/>
        <v>0</v>
      </c>
      <c r="Z162" s="6"/>
      <c r="AA162" s="6">
        <f t="shared" si="70"/>
        <v>-20</v>
      </c>
      <c r="AB162" s="6">
        <f t="shared" si="71"/>
        <v>-20</v>
      </c>
      <c r="AC162" s="13">
        <f t="shared" si="72"/>
        <v>355</v>
      </c>
      <c r="AD162" s="7">
        <f t="shared" si="73"/>
        <v>0</v>
      </c>
      <c r="AE162" s="13">
        <f t="shared" si="74"/>
        <v>-20</v>
      </c>
      <c r="AF162" s="13">
        <f t="shared" si="75"/>
        <v>0</v>
      </c>
      <c r="AG162" s="13">
        <f t="shared" si="76"/>
        <v>0</v>
      </c>
      <c r="AH162" s="13">
        <f t="shared" si="77"/>
        <v>0</v>
      </c>
      <c r="AI162" s="13">
        <f t="shared" si="78"/>
        <v>530</v>
      </c>
      <c r="AJ162" s="14">
        <f t="shared" si="79"/>
        <v>0</v>
      </c>
      <c r="AL162" s="12">
        <f t="shared" si="80"/>
        <v>538.5</v>
      </c>
      <c r="AM162" s="12">
        <f t="shared" si="81"/>
        <v>26</v>
      </c>
      <c r="AN162" s="12">
        <f t="shared" si="82"/>
        <v>-520</v>
      </c>
      <c r="AO162" s="12">
        <f t="shared" si="83"/>
        <v>10640</v>
      </c>
      <c r="AP162" s="12">
        <f>MAX(AO$4:AO162)</f>
        <v>11160</v>
      </c>
      <c r="AQ162" s="8">
        <f t="shared" si="84"/>
        <v>-4.6594982078853049E-2</v>
      </c>
      <c r="AS162" s="12">
        <f t="shared" si="85"/>
        <v>725.25</v>
      </c>
      <c r="AT162" s="12">
        <f t="shared" si="86"/>
        <v>36</v>
      </c>
      <c r="AU162" s="12">
        <f t="shared" si="87"/>
        <v>0</v>
      </c>
      <c r="AV162" s="12">
        <f t="shared" si="88"/>
        <v>14505</v>
      </c>
      <c r="AW162" s="12">
        <f>MAX(AV$4:AV162)</f>
        <v>14505</v>
      </c>
      <c r="AX162" s="8">
        <f t="shared" si="89"/>
        <v>0</v>
      </c>
      <c r="BH162" s="19"/>
      <c r="BI162" s="19"/>
      <c r="BJ162" s="12"/>
      <c r="BK162" s="12"/>
      <c r="BL162" s="12"/>
      <c r="BM162" s="8"/>
    </row>
    <row r="163" spans="1:65" x14ac:dyDescent="0.3">
      <c r="A163" s="1">
        <v>42716</v>
      </c>
      <c r="B163" s="1">
        <v>42716</v>
      </c>
      <c r="C163" s="1" t="s">
        <v>44</v>
      </c>
      <c r="D163" s="3">
        <v>1620</v>
      </c>
      <c r="E163" s="3">
        <v>-200</v>
      </c>
      <c r="F163" s="3">
        <f t="shared" si="60"/>
        <v>1420</v>
      </c>
      <c r="G163" s="11">
        <f t="shared" si="61"/>
        <v>0</v>
      </c>
      <c r="H163" s="3" t="s">
        <v>38</v>
      </c>
      <c r="L163" s="2">
        <f t="shared" si="62"/>
        <v>1</v>
      </c>
      <c r="M163" s="2" t="s">
        <v>21</v>
      </c>
      <c r="N163" s="14">
        <v>7</v>
      </c>
      <c r="O163" s="2">
        <v>115240</v>
      </c>
      <c r="P163" s="2">
        <v>115202</v>
      </c>
      <c r="Q163" s="2">
        <v>115594</v>
      </c>
      <c r="R163" s="6">
        <f t="shared" si="63"/>
        <v>4.5</v>
      </c>
      <c r="S163" s="6">
        <f t="shared" si="64"/>
        <v>34.700000000000003</v>
      </c>
      <c r="U163" s="6">
        <f t="shared" si="65"/>
        <v>-4.5</v>
      </c>
      <c r="V163" s="6">
        <f t="shared" si="66"/>
        <v>34.700000000000003</v>
      </c>
      <c r="W163" s="7">
        <f t="shared" si="67"/>
        <v>1</v>
      </c>
      <c r="X163" s="7">
        <f t="shared" si="68"/>
        <v>1</v>
      </c>
      <c r="Y163" s="6">
        <f t="shared" si="69"/>
        <v>0</v>
      </c>
      <c r="Z163" s="6"/>
      <c r="AA163" s="6">
        <f t="shared" si="70"/>
        <v>0</v>
      </c>
      <c r="AB163" s="6">
        <f t="shared" si="71"/>
        <v>15</v>
      </c>
      <c r="AC163" s="13">
        <f t="shared" si="72"/>
        <v>370</v>
      </c>
      <c r="AD163" s="7">
        <f t="shared" si="73"/>
        <v>1</v>
      </c>
      <c r="AE163" s="13">
        <f t="shared" si="74"/>
        <v>0</v>
      </c>
      <c r="AF163" s="13">
        <f t="shared" si="75"/>
        <v>0</v>
      </c>
      <c r="AG163" s="13">
        <f t="shared" si="76"/>
        <v>0</v>
      </c>
      <c r="AH163" s="13">
        <f t="shared" si="77"/>
        <v>15</v>
      </c>
      <c r="AI163" s="13">
        <f t="shared" si="78"/>
        <v>545</v>
      </c>
      <c r="AJ163" s="14">
        <f t="shared" si="79"/>
        <v>1</v>
      </c>
      <c r="AL163" s="12">
        <f t="shared" si="80"/>
        <v>532</v>
      </c>
      <c r="AM163" s="12">
        <f t="shared" si="81"/>
        <v>26</v>
      </c>
      <c r="AN163" s="12">
        <f t="shared" si="82"/>
        <v>390</v>
      </c>
      <c r="AO163" s="12">
        <f t="shared" si="83"/>
        <v>11030</v>
      </c>
      <c r="AP163" s="12">
        <f>MAX(AO$4:AO163)</f>
        <v>11160</v>
      </c>
      <c r="AQ163" s="8">
        <f t="shared" si="84"/>
        <v>-1.1648745519713262E-2</v>
      </c>
      <c r="AS163" s="12">
        <f t="shared" si="85"/>
        <v>725.25</v>
      </c>
      <c r="AT163" s="12">
        <f t="shared" si="86"/>
        <v>36</v>
      </c>
      <c r="AU163" s="12">
        <f t="shared" si="87"/>
        <v>540</v>
      </c>
      <c r="AV163" s="12">
        <f t="shared" si="88"/>
        <v>15045</v>
      </c>
      <c r="AW163" s="12">
        <f>MAX(AV$4:AV163)</f>
        <v>15045</v>
      </c>
      <c r="AX163" s="8">
        <f t="shared" si="89"/>
        <v>0</v>
      </c>
      <c r="BH163" s="19"/>
      <c r="BI163" s="19"/>
      <c r="BJ163" s="12"/>
      <c r="BK163" s="12"/>
      <c r="BL163" s="12"/>
      <c r="BM163" s="8"/>
    </row>
    <row r="164" spans="1:65" x14ac:dyDescent="0.3">
      <c r="A164" s="1">
        <v>42713</v>
      </c>
      <c r="B164" s="1">
        <v>42716</v>
      </c>
      <c r="C164" s="1" t="s">
        <v>44</v>
      </c>
      <c r="D164" s="3">
        <v>2510</v>
      </c>
      <c r="E164" s="3">
        <v>-200</v>
      </c>
      <c r="F164" s="3">
        <f t="shared" si="60"/>
        <v>2310</v>
      </c>
      <c r="G164" s="11">
        <f t="shared" si="61"/>
        <v>3</v>
      </c>
      <c r="H164" s="3" t="s">
        <v>43</v>
      </c>
      <c r="I164" s="2" t="s">
        <v>11</v>
      </c>
      <c r="J164" s="2">
        <v>15</v>
      </c>
      <c r="L164" s="2">
        <f t="shared" si="62"/>
        <v>1</v>
      </c>
      <c r="M164" s="2" t="s">
        <v>21</v>
      </c>
      <c r="N164" s="14">
        <v>10</v>
      </c>
      <c r="O164" s="2">
        <v>131280</v>
      </c>
      <c r="P164" s="2">
        <v>131107</v>
      </c>
      <c r="Q164" s="2">
        <v>131427</v>
      </c>
      <c r="R164" s="6">
        <f t="shared" si="63"/>
        <v>18.3</v>
      </c>
      <c r="S164" s="6">
        <f t="shared" si="64"/>
        <v>13.7</v>
      </c>
      <c r="U164" s="6">
        <f t="shared" si="65"/>
        <v>-18.3</v>
      </c>
      <c r="V164" s="6">
        <f t="shared" si="66"/>
        <v>13.7</v>
      </c>
      <c r="W164" s="7">
        <f t="shared" si="67"/>
        <v>1</v>
      </c>
      <c r="X164" s="7">
        <f t="shared" si="68"/>
        <v>0</v>
      </c>
      <c r="Y164" s="6">
        <f t="shared" si="69"/>
        <v>0</v>
      </c>
      <c r="Z164" s="6"/>
      <c r="AA164" s="6">
        <f t="shared" si="70"/>
        <v>-20</v>
      </c>
      <c r="AB164" s="6">
        <f t="shared" si="71"/>
        <v>-20</v>
      </c>
      <c r="AC164" s="13">
        <f t="shared" si="72"/>
        <v>350</v>
      </c>
      <c r="AD164" s="7">
        <f t="shared" si="73"/>
        <v>0</v>
      </c>
      <c r="AE164" s="13">
        <f t="shared" si="74"/>
        <v>-20</v>
      </c>
      <c r="AF164" s="13">
        <f t="shared" si="75"/>
        <v>0</v>
      </c>
      <c r="AG164" s="13">
        <f t="shared" si="76"/>
        <v>0</v>
      </c>
      <c r="AH164" s="13">
        <f t="shared" si="77"/>
        <v>0</v>
      </c>
      <c r="AI164" s="13">
        <f t="shared" si="78"/>
        <v>545</v>
      </c>
      <c r="AJ164" s="14">
        <f t="shared" si="79"/>
        <v>0</v>
      </c>
      <c r="AL164" s="12">
        <f t="shared" si="80"/>
        <v>532</v>
      </c>
      <c r="AM164" s="12">
        <f t="shared" si="81"/>
        <v>26</v>
      </c>
      <c r="AN164" s="12">
        <f t="shared" si="82"/>
        <v>-520</v>
      </c>
      <c r="AO164" s="12">
        <f t="shared" si="83"/>
        <v>10510</v>
      </c>
      <c r="AP164" s="12">
        <f>MAX(AO$4:AO164)</f>
        <v>11160</v>
      </c>
      <c r="AQ164" s="8">
        <f t="shared" si="84"/>
        <v>-5.824372759856631E-2</v>
      </c>
      <c r="AS164" s="12">
        <f t="shared" si="85"/>
        <v>752.25</v>
      </c>
      <c r="AT164" s="12">
        <f t="shared" si="86"/>
        <v>37</v>
      </c>
      <c r="AU164" s="12">
        <f t="shared" si="87"/>
        <v>0</v>
      </c>
      <c r="AV164" s="12">
        <f t="shared" si="88"/>
        <v>15045</v>
      </c>
      <c r="AW164" s="12">
        <f>MAX(AV$4:AV164)</f>
        <v>15045</v>
      </c>
      <c r="AX164" s="8">
        <f t="shared" si="89"/>
        <v>0</v>
      </c>
      <c r="BH164" s="19"/>
      <c r="BI164" s="19"/>
      <c r="BJ164" s="12"/>
      <c r="BK164" s="12"/>
      <c r="BL164" s="12"/>
      <c r="BM164" s="8"/>
    </row>
    <row r="165" spans="1:65" x14ac:dyDescent="0.3">
      <c r="A165" s="1">
        <v>42717</v>
      </c>
      <c r="B165" s="1">
        <v>42717</v>
      </c>
      <c r="C165" s="1" t="s">
        <v>44</v>
      </c>
      <c r="D165" s="3">
        <v>1130</v>
      </c>
      <c r="E165" s="3">
        <v>-200</v>
      </c>
      <c r="F165" s="3">
        <f t="shared" si="60"/>
        <v>930</v>
      </c>
      <c r="G165" s="11">
        <f t="shared" si="61"/>
        <v>0</v>
      </c>
      <c r="H165" s="3" t="s">
        <v>37</v>
      </c>
      <c r="L165" s="2">
        <f t="shared" si="62"/>
        <v>1</v>
      </c>
      <c r="M165" s="2" t="s">
        <v>21</v>
      </c>
      <c r="N165" s="14">
        <v>8</v>
      </c>
      <c r="O165" s="2">
        <v>74760</v>
      </c>
      <c r="P165" s="2">
        <v>74749</v>
      </c>
      <c r="Q165" s="2">
        <v>75226</v>
      </c>
      <c r="R165" s="6">
        <f t="shared" si="63"/>
        <v>1.9</v>
      </c>
      <c r="S165" s="6">
        <f t="shared" si="64"/>
        <v>45.8</v>
      </c>
      <c r="U165" s="6">
        <f t="shared" si="65"/>
        <v>-1.9</v>
      </c>
      <c r="V165" s="6">
        <f t="shared" si="66"/>
        <v>45.8</v>
      </c>
      <c r="W165" s="7">
        <f t="shared" si="67"/>
        <v>1</v>
      </c>
      <c r="X165" s="7">
        <f t="shared" si="68"/>
        <v>1</v>
      </c>
      <c r="Y165" s="6">
        <f t="shared" si="69"/>
        <v>0</v>
      </c>
      <c r="Z165" s="6"/>
      <c r="AA165" s="6">
        <f t="shared" si="70"/>
        <v>0</v>
      </c>
      <c r="AB165" s="6">
        <f t="shared" si="71"/>
        <v>15</v>
      </c>
      <c r="AC165" s="13">
        <f t="shared" si="72"/>
        <v>365</v>
      </c>
      <c r="AD165" s="7">
        <f t="shared" si="73"/>
        <v>1</v>
      </c>
      <c r="AE165" s="13">
        <f t="shared" si="74"/>
        <v>0</v>
      </c>
      <c r="AF165" s="13">
        <f t="shared" si="75"/>
        <v>0</v>
      </c>
      <c r="AG165" s="13">
        <f t="shared" si="76"/>
        <v>0</v>
      </c>
      <c r="AH165" s="13">
        <f t="shared" si="77"/>
        <v>15</v>
      </c>
      <c r="AI165" s="13">
        <f t="shared" si="78"/>
        <v>560</v>
      </c>
      <c r="AJ165" s="14">
        <f t="shared" si="79"/>
        <v>1</v>
      </c>
      <c r="AL165" s="12">
        <f t="shared" si="80"/>
        <v>525.5</v>
      </c>
      <c r="AM165" s="12">
        <f t="shared" si="81"/>
        <v>26</v>
      </c>
      <c r="AN165" s="12">
        <f t="shared" si="82"/>
        <v>390</v>
      </c>
      <c r="AO165" s="12">
        <f t="shared" si="83"/>
        <v>10900</v>
      </c>
      <c r="AP165" s="12">
        <f>MAX(AO$4:AO165)</f>
        <v>11160</v>
      </c>
      <c r="AQ165" s="8">
        <f t="shared" si="84"/>
        <v>-2.3297491039426525E-2</v>
      </c>
      <c r="AS165" s="12">
        <f t="shared" si="85"/>
        <v>752.25</v>
      </c>
      <c r="AT165" s="12">
        <f t="shared" si="86"/>
        <v>37</v>
      </c>
      <c r="AU165" s="12">
        <f t="shared" si="87"/>
        <v>555</v>
      </c>
      <c r="AV165" s="12">
        <f t="shared" si="88"/>
        <v>15600</v>
      </c>
      <c r="AW165" s="12">
        <f>MAX(AV$4:AV165)</f>
        <v>15600</v>
      </c>
      <c r="AX165" s="8">
        <f t="shared" si="89"/>
        <v>0</v>
      </c>
      <c r="BH165" s="19"/>
      <c r="BI165" s="19"/>
      <c r="BJ165" s="12"/>
      <c r="BK165" s="12"/>
      <c r="BL165" s="12"/>
      <c r="BM165" s="8"/>
    </row>
    <row r="166" spans="1:65" x14ac:dyDescent="0.3">
      <c r="A166" s="1">
        <v>42717</v>
      </c>
      <c r="B166" s="1">
        <v>42717</v>
      </c>
      <c r="C166" s="1" t="s">
        <v>44</v>
      </c>
      <c r="D166" s="3">
        <v>1300</v>
      </c>
      <c r="E166" s="3">
        <v>-200</v>
      </c>
      <c r="F166" s="3">
        <f t="shared" si="60"/>
        <v>1100</v>
      </c>
      <c r="G166" s="11">
        <f t="shared" si="61"/>
        <v>0</v>
      </c>
      <c r="H166" s="3" t="s">
        <v>38</v>
      </c>
      <c r="L166" s="2">
        <f t="shared" si="62"/>
        <v>1</v>
      </c>
      <c r="M166" s="2" t="s">
        <v>20</v>
      </c>
      <c r="N166" s="14">
        <v>7</v>
      </c>
      <c r="O166" s="2">
        <v>115480</v>
      </c>
      <c r="P166" s="2">
        <v>115468</v>
      </c>
      <c r="Q166" s="2">
        <v>114955</v>
      </c>
      <c r="R166" s="6">
        <f t="shared" si="63"/>
        <v>-0.5</v>
      </c>
      <c r="S166" s="6">
        <f t="shared" si="64"/>
        <v>51.8</v>
      </c>
      <c r="U166" s="6">
        <f t="shared" si="65"/>
        <v>0.5</v>
      </c>
      <c r="V166" s="6">
        <f t="shared" si="66"/>
        <v>51.8</v>
      </c>
      <c r="W166" s="7">
        <f t="shared" si="67"/>
        <v>0</v>
      </c>
      <c r="X166" s="7">
        <f t="shared" si="68"/>
        <v>0</v>
      </c>
      <c r="Y166" s="6">
        <f t="shared" si="69"/>
        <v>0</v>
      </c>
      <c r="Z166" s="6"/>
      <c r="AA166" s="6">
        <f t="shared" si="70"/>
        <v>0</v>
      </c>
      <c r="AB166" s="6">
        <f t="shared" si="71"/>
        <v>0</v>
      </c>
      <c r="AC166" s="13">
        <f t="shared" si="72"/>
        <v>365</v>
      </c>
      <c r="AD166" s="7">
        <f t="shared" si="73"/>
        <v>0</v>
      </c>
      <c r="AE166" s="13">
        <f t="shared" si="74"/>
        <v>0</v>
      </c>
      <c r="AF166" s="13">
        <f t="shared" si="75"/>
        <v>0</v>
      </c>
      <c r="AG166" s="13">
        <f t="shared" si="76"/>
        <v>0</v>
      </c>
      <c r="AH166" s="13">
        <f t="shared" si="77"/>
        <v>0</v>
      </c>
      <c r="AI166" s="13">
        <f t="shared" si="78"/>
        <v>560</v>
      </c>
      <c r="AJ166" s="14">
        <f t="shared" si="79"/>
        <v>0</v>
      </c>
      <c r="AL166" s="12">
        <f t="shared" si="80"/>
        <v>525.5</v>
      </c>
      <c r="AM166" s="12">
        <f t="shared" si="81"/>
        <v>26</v>
      </c>
      <c r="AN166" s="12">
        <f t="shared" si="82"/>
        <v>0</v>
      </c>
      <c r="AO166" s="12">
        <f t="shared" si="83"/>
        <v>10900</v>
      </c>
      <c r="AP166" s="12">
        <f>MAX(AO$4:AO166)</f>
        <v>11160</v>
      </c>
      <c r="AQ166" s="8">
        <f t="shared" si="84"/>
        <v>-2.3297491039426525E-2</v>
      </c>
      <c r="AS166" s="12">
        <f t="shared" si="85"/>
        <v>752.25</v>
      </c>
      <c r="AT166" s="12">
        <f t="shared" si="86"/>
        <v>37</v>
      </c>
      <c r="AU166" s="12">
        <f t="shared" si="87"/>
        <v>0</v>
      </c>
      <c r="AV166" s="12">
        <f t="shared" si="88"/>
        <v>15600</v>
      </c>
      <c r="AW166" s="12">
        <f>MAX(AV$4:AV166)</f>
        <v>15600</v>
      </c>
      <c r="AX166" s="8">
        <f t="shared" si="89"/>
        <v>0</v>
      </c>
      <c r="BH166" s="19"/>
      <c r="BI166" s="19"/>
      <c r="BJ166" s="12"/>
      <c r="BK166" s="12"/>
      <c r="BL166" s="12"/>
      <c r="BM166" s="8"/>
    </row>
    <row r="167" spans="1:65" x14ac:dyDescent="0.3">
      <c r="A167" s="1">
        <v>42712</v>
      </c>
      <c r="B167" s="1">
        <v>42717</v>
      </c>
      <c r="C167" s="1" t="s">
        <v>44</v>
      </c>
      <c r="D167" s="3">
        <v>1640</v>
      </c>
      <c r="E167" s="3">
        <v>-200</v>
      </c>
      <c r="F167" s="3">
        <f t="shared" si="60"/>
        <v>1440</v>
      </c>
      <c r="G167" s="11">
        <f t="shared" si="61"/>
        <v>5</v>
      </c>
      <c r="H167" s="3" t="s">
        <v>37</v>
      </c>
      <c r="L167" s="2">
        <f t="shared" si="62"/>
        <v>1</v>
      </c>
      <c r="M167" s="2" t="s">
        <v>20</v>
      </c>
      <c r="N167" s="14">
        <v>8</v>
      </c>
      <c r="O167" s="2">
        <v>75240</v>
      </c>
      <c r="P167" s="2">
        <v>75226</v>
      </c>
      <c r="Q167" s="2">
        <v>74806</v>
      </c>
      <c r="R167" s="6">
        <f t="shared" si="63"/>
        <v>-0.6</v>
      </c>
      <c r="S167" s="6">
        <f t="shared" si="64"/>
        <v>42.6</v>
      </c>
      <c r="U167" s="6">
        <f t="shared" si="65"/>
        <v>0.6</v>
      </c>
      <c r="V167" s="6">
        <f t="shared" si="66"/>
        <v>42.6</v>
      </c>
      <c r="W167" s="7">
        <f t="shared" si="67"/>
        <v>0</v>
      </c>
      <c r="X167" s="7">
        <f t="shared" si="68"/>
        <v>0</v>
      </c>
      <c r="Y167" s="6">
        <f t="shared" si="69"/>
        <v>0</v>
      </c>
      <c r="Z167" s="6"/>
      <c r="AA167" s="6">
        <f t="shared" si="70"/>
        <v>0</v>
      </c>
      <c r="AB167" s="6">
        <f t="shared" si="71"/>
        <v>0</v>
      </c>
      <c r="AC167" s="13">
        <f t="shared" si="72"/>
        <v>365</v>
      </c>
      <c r="AD167" s="7">
        <f t="shared" si="73"/>
        <v>0</v>
      </c>
      <c r="AE167" s="13">
        <f t="shared" si="74"/>
        <v>0</v>
      </c>
      <c r="AF167" s="13">
        <f t="shared" si="75"/>
        <v>0</v>
      </c>
      <c r="AG167" s="13">
        <f t="shared" si="76"/>
        <v>0</v>
      </c>
      <c r="AH167" s="13">
        <f t="shared" si="77"/>
        <v>0</v>
      </c>
      <c r="AI167" s="13">
        <f t="shared" si="78"/>
        <v>560</v>
      </c>
      <c r="AJ167" s="14">
        <f t="shared" si="79"/>
        <v>0</v>
      </c>
      <c r="AL167" s="12">
        <f t="shared" si="80"/>
        <v>525.5</v>
      </c>
      <c r="AM167" s="12">
        <f t="shared" si="81"/>
        <v>26</v>
      </c>
      <c r="AN167" s="12">
        <f t="shared" si="82"/>
        <v>0</v>
      </c>
      <c r="AO167" s="12">
        <f t="shared" si="83"/>
        <v>10900</v>
      </c>
      <c r="AP167" s="12">
        <f>MAX(AO$4:AO167)</f>
        <v>11160</v>
      </c>
      <c r="AQ167" s="8">
        <f t="shared" si="84"/>
        <v>-2.3297491039426525E-2</v>
      </c>
      <c r="AS167" s="12">
        <f t="shared" si="85"/>
        <v>752.25</v>
      </c>
      <c r="AT167" s="12">
        <f t="shared" si="86"/>
        <v>37</v>
      </c>
      <c r="AU167" s="12">
        <f t="shared" si="87"/>
        <v>0</v>
      </c>
      <c r="AV167" s="12">
        <f t="shared" si="88"/>
        <v>15600</v>
      </c>
      <c r="AW167" s="12">
        <f>MAX(AV$4:AV167)</f>
        <v>15600</v>
      </c>
      <c r="AX167" s="8">
        <f t="shared" si="89"/>
        <v>0</v>
      </c>
      <c r="BH167" s="19"/>
      <c r="BI167" s="19"/>
      <c r="BJ167" s="12"/>
      <c r="BK167" s="12"/>
      <c r="BL167" s="12"/>
      <c r="BM167" s="8"/>
    </row>
    <row r="168" spans="1:65" x14ac:dyDescent="0.3">
      <c r="A168" s="1">
        <v>42717</v>
      </c>
      <c r="B168" s="1">
        <v>42717</v>
      </c>
      <c r="C168" s="1" t="s">
        <v>45</v>
      </c>
      <c r="D168" s="3">
        <v>1610</v>
      </c>
      <c r="E168" s="3">
        <v>0</v>
      </c>
      <c r="F168" s="3">
        <f t="shared" si="60"/>
        <v>1610</v>
      </c>
      <c r="G168" s="11">
        <f t="shared" si="61"/>
        <v>0</v>
      </c>
      <c r="H168" s="3" t="s">
        <v>17</v>
      </c>
      <c r="L168" s="2">
        <f t="shared" si="62"/>
        <v>1</v>
      </c>
      <c r="M168" s="2" t="s">
        <v>20</v>
      </c>
      <c r="N168" s="14">
        <v>7</v>
      </c>
      <c r="O168" s="2">
        <v>106650</v>
      </c>
      <c r="P168" s="2">
        <v>106663</v>
      </c>
      <c r="Q168" s="2">
        <v>106142</v>
      </c>
      <c r="R168" s="6">
        <f t="shared" si="63"/>
        <v>2</v>
      </c>
      <c r="S168" s="6">
        <f t="shared" si="64"/>
        <v>50.1</v>
      </c>
      <c r="U168" s="6">
        <f t="shared" si="65"/>
        <v>-2</v>
      </c>
      <c r="V168" s="6">
        <f t="shared" si="66"/>
        <v>50.1</v>
      </c>
      <c r="W168" s="7">
        <f t="shared" si="67"/>
        <v>1</v>
      </c>
      <c r="X168" s="7">
        <f t="shared" si="68"/>
        <v>1</v>
      </c>
      <c r="Y168" s="6">
        <f t="shared" si="69"/>
        <v>0</v>
      </c>
      <c r="Z168" s="6"/>
      <c r="AA168" s="6">
        <f t="shared" si="70"/>
        <v>0</v>
      </c>
      <c r="AB168" s="6">
        <f t="shared" si="71"/>
        <v>15</v>
      </c>
      <c r="AC168" s="13">
        <f t="shared" si="72"/>
        <v>380</v>
      </c>
      <c r="AD168" s="7">
        <f t="shared" si="73"/>
        <v>1</v>
      </c>
      <c r="AE168" s="13">
        <f t="shared" si="74"/>
        <v>0</v>
      </c>
      <c r="AF168" s="13">
        <f t="shared" si="75"/>
        <v>0</v>
      </c>
      <c r="AG168" s="13">
        <f t="shared" si="76"/>
        <v>0</v>
      </c>
      <c r="AH168" s="13">
        <f t="shared" si="77"/>
        <v>15</v>
      </c>
      <c r="AI168" s="13">
        <f t="shared" si="78"/>
        <v>575</v>
      </c>
      <c r="AJ168" s="14">
        <f t="shared" si="79"/>
        <v>1</v>
      </c>
      <c r="AL168" s="12">
        <f t="shared" si="80"/>
        <v>525.5</v>
      </c>
      <c r="AM168" s="12">
        <f t="shared" si="81"/>
        <v>26</v>
      </c>
      <c r="AN168" s="12">
        <f t="shared" si="82"/>
        <v>390</v>
      </c>
      <c r="AO168" s="12">
        <f t="shared" si="83"/>
        <v>11290</v>
      </c>
      <c r="AP168" s="12">
        <f>MAX(AO$4:AO168)</f>
        <v>11290</v>
      </c>
      <c r="AQ168" s="8">
        <f t="shared" si="84"/>
        <v>0</v>
      </c>
      <c r="AS168" s="12">
        <f t="shared" si="85"/>
        <v>752.25</v>
      </c>
      <c r="AT168" s="12">
        <f t="shared" si="86"/>
        <v>37</v>
      </c>
      <c r="AU168" s="12">
        <f t="shared" si="87"/>
        <v>555</v>
      </c>
      <c r="AV168" s="12">
        <f t="shared" si="88"/>
        <v>16155</v>
      </c>
      <c r="AW168" s="12">
        <f>MAX(AV$4:AV168)</f>
        <v>16155</v>
      </c>
      <c r="AX168" s="8">
        <f t="shared" si="89"/>
        <v>0</v>
      </c>
      <c r="BH168" s="19"/>
      <c r="BI168" s="19"/>
      <c r="BJ168" s="12"/>
      <c r="BK168" s="12"/>
      <c r="BL168" s="12"/>
      <c r="BM168" s="8"/>
    </row>
    <row r="169" spans="1:65" x14ac:dyDescent="0.3">
      <c r="A169" s="1">
        <v>42717</v>
      </c>
      <c r="B169" s="1">
        <v>42717</v>
      </c>
      <c r="C169" s="1" t="s">
        <v>45</v>
      </c>
      <c r="D169" s="3">
        <v>2330</v>
      </c>
      <c r="E169" s="3">
        <v>0</v>
      </c>
      <c r="F169" s="3">
        <f t="shared" si="60"/>
        <v>2330</v>
      </c>
      <c r="G169" s="11">
        <f t="shared" si="61"/>
        <v>0</v>
      </c>
      <c r="H169" s="3" t="s">
        <v>17</v>
      </c>
      <c r="L169" s="2">
        <f t="shared" si="62"/>
        <v>1</v>
      </c>
      <c r="M169" s="2" t="s">
        <v>20</v>
      </c>
      <c r="N169" s="14">
        <v>7</v>
      </c>
      <c r="O169" s="2">
        <v>106380</v>
      </c>
      <c r="P169" s="2">
        <v>106646</v>
      </c>
      <c r="Q169" s="2">
        <v>106116</v>
      </c>
      <c r="R169" s="6">
        <f t="shared" si="63"/>
        <v>27.3</v>
      </c>
      <c r="S169" s="6">
        <f t="shared" si="64"/>
        <v>25.7</v>
      </c>
      <c r="U169" s="6">
        <f t="shared" si="65"/>
        <v>-27.3</v>
      </c>
      <c r="V169" s="6">
        <f t="shared" si="66"/>
        <v>25.7</v>
      </c>
      <c r="W169" s="7">
        <f t="shared" si="67"/>
        <v>1</v>
      </c>
      <c r="X169" s="7">
        <f t="shared" si="68"/>
        <v>1</v>
      </c>
      <c r="Y169" s="6">
        <f t="shared" si="69"/>
        <v>-20</v>
      </c>
      <c r="Z169" s="6"/>
      <c r="AA169" s="6">
        <f t="shared" si="70"/>
        <v>-20</v>
      </c>
      <c r="AB169" s="6">
        <f t="shared" si="71"/>
        <v>-20</v>
      </c>
      <c r="AC169" s="13">
        <f t="shared" si="72"/>
        <v>360</v>
      </c>
      <c r="AD169" s="7">
        <f t="shared" si="73"/>
        <v>0</v>
      </c>
      <c r="AE169" s="13">
        <f t="shared" si="74"/>
        <v>0</v>
      </c>
      <c r="AF169" s="13">
        <f t="shared" si="75"/>
        <v>0</v>
      </c>
      <c r="AG169" s="13">
        <f t="shared" si="76"/>
        <v>0</v>
      </c>
      <c r="AH169" s="13">
        <f t="shared" si="77"/>
        <v>-20</v>
      </c>
      <c r="AI169" s="13">
        <f t="shared" si="78"/>
        <v>555</v>
      </c>
      <c r="AJ169" s="14">
        <f t="shared" si="79"/>
        <v>0</v>
      </c>
      <c r="AL169" s="12">
        <f t="shared" si="80"/>
        <v>525.5</v>
      </c>
      <c r="AM169" s="12">
        <f t="shared" si="81"/>
        <v>26</v>
      </c>
      <c r="AN169" s="12">
        <f t="shared" si="82"/>
        <v>-520</v>
      </c>
      <c r="AO169" s="12">
        <f t="shared" si="83"/>
        <v>10770</v>
      </c>
      <c r="AP169" s="12">
        <f>MAX(AO$4:AO169)</f>
        <v>11290</v>
      </c>
      <c r="AQ169" s="8">
        <f t="shared" si="84"/>
        <v>-4.6058458813108945E-2</v>
      </c>
      <c r="AS169" s="12">
        <f t="shared" si="85"/>
        <v>752.25</v>
      </c>
      <c r="AT169" s="12">
        <f t="shared" si="86"/>
        <v>37</v>
      </c>
      <c r="AU169" s="12">
        <f t="shared" si="87"/>
        <v>-740</v>
      </c>
      <c r="AV169" s="12">
        <f t="shared" si="88"/>
        <v>15415</v>
      </c>
      <c r="AW169" s="12">
        <f>MAX(AV$4:AV169)</f>
        <v>16155</v>
      </c>
      <c r="AX169" s="8">
        <f t="shared" si="89"/>
        <v>-4.5806251934385638E-2</v>
      </c>
      <c r="BH169" s="19"/>
      <c r="BI169" s="19"/>
      <c r="BJ169" s="12"/>
      <c r="BK169" s="12"/>
      <c r="BL169" s="12"/>
      <c r="BM169" s="8"/>
    </row>
    <row r="170" spans="1:65" x14ac:dyDescent="0.3">
      <c r="A170" s="1">
        <v>42718</v>
      </c>
      <c r="B170" s="1">
        <v>42718</v>
      </c>
      <c r="C170" s="1" t="s">
        <v>44</v>
      </c>
      <c r="D170" s="3">
        <v>2050</v>
      </c>
      <c r="E170" s="3">
        <v>-200</v>
      </c>
      <c r="F170" s="3">
        <f t="shared" si="60"/>
        <v>1850</v>
      </c>
      <c r="G170" s="11">
        <f t="shared" si="61"/>
        <v>0</v>
      </c>
      <c r="H170" s="3" t="s">
        <v>43</v>
      </c>
      <c r="K170" s="2" t="s">
        <v>11</v>
      </c>
      <c r="L170" s="2">
        <f t="shared" si="62"/>
        <v>1</v>
      </c>
      <c r="M170" s="2" t="s">
        <v>20</v>
      </c>
      <c r="N170" s="14">
        <v>10</v>
      </c>
      <c r="O170" s="2">
        <v>131750</v>
      </c>
      <c r="P170" s="2">
        <v>131832</v>
      </c>
      <c r="Q170" s="2">
        <v>131571</v>
      </c>
      <c r="R170" s="6">
        <f t="shared" si="63"/>
        <v>9.1999999999999993</v>
      </c>
      <c r="S170" s="6">
        <f t="shared" si="64"/>
        <v>16.899999999999999</v>
      </c>
      <c r="U170" s="6">
        <f t="shared" si="65"/>
        <v>-9.1999999999999993</v>
      </c>
      <c r="V170" s="6">
        <f t="shared" si="66"/>
        <v>16.899999999999999</v>
      </c>
      <c r="W170" s="7">
        <f t="shared" si="67"/>
        <v>1</v>
      </c>
      <c r="X170" s="7">
        <f t="shared" si="68"/>
        <v>0</v>
      </c>
      <c r="Y170" s="6">
        <f t="shared" si="69"/>
        <v>0</v>
      </c>
      <c r="Z170" s="6"/>
      <c r="AA170" s="6">
        <f t="shared" si="70"/>
        <v>-20</v>
      </c>
      <c r="AB170" s="6">
        <f t="shared" si="71"/>
        <v>15</v>
      </c>
      <c r="AC170" s="13">
        <f t="shared" si="72"/>
        <v>375</v>
      </c>
      <c r="AD170" s="7">
        <f t="shared" si="73"/>
        <v>1</v>
      </c>
      <c r="AE170" s="13">
        <f t="shared" si="74"/>
        <v>0</v>
      </c>
      <c r="AF170" s="13">
        <f t="shared" si="75"/>
        <v>15</v>
      </c>
      <c r="AG170" s="13">
        <f t="shared" si="76"/>
        <v>0</v>
      </c>
      <c r="AH170" s="13">
        <f t="shared" si="77"/>
        <v>0</v>
      </c>
      <c r="AI170" s="13">
        <f t="shared" si="78"/>
        <v>555</v>
      </c>
      <c r="AJ170" s="14">
        <f t="shared" si="79"/>
        <v>0</v>
      </c>
      <c r="AL170" s="12">
        <f t="shared" si="80"/>
        <v>538.5</v>
      </c>
      <c r="AM170" s="12">
        <f t="shared" si="81"/>
        <v>26</v>
      </c>
      <c r="AN170" s="12">
        <f t="shared" si="82"/>
        <v>390</v>
      </c>
      <c r="AO170" s="12">
        <f t="shared" si="83"/>
        <v>11160</v>
      </c>
      <c r="AP170" s="12">
        <f>MAX(AO$4:AO170)</f>
        <v>11290</v>
      </c>
      <c r="AQ170" s="8">
        <f t="shared" si="84"/>
        <v>-1.1514614703277236E-2</v>
      </c>
      <c r="AS170" s="12">
        <f t="shared" si="85"/>
        <v>752.25</v>
      </c>
      <c r="AT170" s="12">
        <f t="shared" si="86"/>
        <v>37</v>
      </c>
      <c r="AU170" s="12">
        <f t="shared" si="87"/>
        <v>0</v>
      </c>
      <c r="AV170" s="12">
        <f t="shared" si="88"/>
        <v>15415</v>
      </c>
      <c r="AW170" s="12">
        <f>MAX(AV$4:AV170)</f>
        <v>16155</v>
      </c>
      <c r="AX170" s="8">
        <f t="shared" si="89"/>
        <v>-4.5806251934385638E-2</v>
      </c>
      <c r="BH170" s="19"/>
      <c r="BI170" s="19"/>
      <c r="BJ170" s="12"/>
      <c r="BK170" s="12"/>
      <c r="BL170" s="12"/>
      <c r="BM170" s="8"/>
    </row>
    <row r="171" spans="1:65" x14ac:dyDescent="0.3">
      <c r="A171" s="1">
        <v>42718</v>
      </c>
      <c r="B171" s="1">
        <v>42718</v>
      </c>
      <c r="C171" s="1" t="s">
        <v>44</v>
      </c>
      <c r="D171" s="3">
        <v>2100</v>
      </c>
      <c r="E171" s="3">
        <v>-200</v>
      </c>
      <c r="F171" s="3">
        <f t="shared" si="60"/>
        <v>1900</v>
      </c>
      <c r="G171" s="11">
        <f t="shared" si="61"/>
        <v>0</v>
      </c>
      <c r="H171" s="3" t="s">
        <v>43</v>
      </c>
      <c r="K171" s="2" t="s">
        <v>11</v>
      </c>
      <c r="L171" s="2">
        <f t="shared" si="62"/>
        <v>1</v>
      </c>
      <c r="M171" s="2" t="s">
        <v>20</v>
      </c>
      <c r="N171" s="14">
        <v>10</v>
      </c>
      <c r="O171" s="2">
        <v>132190</v>
      </c>
      <c r="P171" s="2">
        <v>132193</v>
      </c>
      <c r="Q171" s="2">
        <v>131995</v>
      </c>
      <c r="R171" s="6">
        <f t="shared" si="63"/>
        <v>1.3</v>
      </c>
      <c r="S171" s="6">
        <f t="shared" si="64"/>
        <v>18.5</v>
      </c>
      <c r="U171" s="6">
        <f t="shared" si="65"/>
        <v>-1.3</v>
      </c>
      <c r="V171" s="6">
        <f t="shared" si="66"/>
        <v>18.5</v>
      </c>
      <c r="W171" s="7">
        <f t="shared" si="67"/>
        <v>1</v>
      </c>
      <c r="X171" s="7">
        <f t="shared" si="68"/>
        <v>0</v>
      </c>
      <c r="Y171" s="6">
        <f t="shared" si="69"/>
        <v>0</v>
      </c>
      <c r="Z171" s="6"/>
      <c r="AA171" s="6">
        <f t="shared" si="70"/>
        <v>-20</v>
      </c>
      <c r="AB171" s="6">
        <f t="shared" si="71"/>
        <v>15</v>
      </c>
      <c r="AC171" s="13">
        <f t="shared" si="72"/>
        <v>390</v>
      </c>
      <c r="AD171" s="7">
        <f t="shared" si="73"/>
        <v>1</v>
      </c>
      <c r="AE171" s="13">
        <f t="shared" si="74"/>
        <v>0</v>
      </c>
      <c r="AF171" s="13">
        <f t="shared" si="75"/>
        <v>15</v>
      </c>
      <c r="AG171" s="13">
        <f t="shared" si="76"/>
        <v>0</v>
      </c>
      <c r="AH171" s="13">
        <f t="shared" si="77"/>
        <v>0</v>
      </c>
      <c r="AI171" s="13">
        <f t="shared" si="78"/>
        <v>555</v>
      </c>
      <c r="AJ171" s="14">
        <f t="shared" si="79"/>
        <v>0</v>
      </c>
      <c r="AL171" s="12">
        <f t="shared" si="80"/>
        <v>538.5</v>
      </c>
      <c r="AM171" s="12">
        <f t="shared" si="81"/>
        <v>26</v>
      </c>
      <c r="AN171" s="12">
        <f t="shared" si="82"/>
        <v>390</v>
      </c>
      <c r="AO171" s="12">
        <f t="shared" si="83"/>
        <v>11550</v>
      </c>
      <c r="AP171" s="12">
        <f>MAX(AO$4:AO171)</f>
        <v>11550</v>
      </c>
      <c r="AQ171" s="8">
        <f t="shared" si="84"/>
        <v>0</v>
      </c>
      <c r="AS171" s="12">
        <f t="shared" si="85"/>
        <v>752.25</v>
      </c>
      <c r="AT171" s="12">
        <f t="shared" si="86"/>
        <v>37</v>
      </c>
      <c r="AU171" s="12">
        <f t="shared" si="87"/>
        <v>0</v>
      </c>
      <c r="AV171" s="12">
        <f t="shared" si="88"/>
        <v>15415</v>
      </c>
      <c r="AW171" s="12">
        <f>MAX(AV$4:AV171)</f>
        <v>16155</v>
      </c>
      <c r="AX171" s="8">
        <f t="shared" si="89"/>
        <v>-4.5806251934385638E-2</v>
      </c>
      <c r="BH171" s="19"/>
      <c r="BI171" s="19"/>
      <c r="BJ171" s="12"/>
      <c r="BK171" s="12"/>
      <c r="BL171" s="12"/>
      <c r="BM171" s="8"/>
    </row>
    <row r="172" spans="1:65" x14ac:dyDescent="0.3">
      <c r="A172" s="1">
        <v>42718</v>
      </c>
      <c r="B172" s="1">
        <v>42718</v>
      </c>
      <c r="C172" s="1" t="s">
        <v>45</v>
      </c>
      <c r="D172" s="3">
        <v>1900</v>
      </c>
      <c r="E172" s="3">
        <v>0</v>
      </c>
      <c r="F172" s="3">
        <f t="shared" si="60"/>
        <v>1900</v>
      </c>
      <c r="G172" s="11">
        <f t="shared" si="61"/>
        <v>0</v>
      </c>
      <c r="H172" s="3" t="s">
        <v>17</v>
      </c>
      <c r="K172" s="2" t="s">
        <v>11</v>
      </c>
      <c r="L172" s="2">
        <f t="shared" si="62"/>
        <v>1</v>
      </c>
      <c r="M172" s="2" t="s">
        <v>21</v>
      </c>
      <c r="N172" s="14">
        <v>7</v>
      </c>
      <c r="O172" s="2">
        <v>105980</v>
      </c>
      <c r="P172" s="2">
        <v>105970</v>
      </c>
      <c r="Q172" s="2">
        <v>105990</v>
      </c>
      <c r="R172" s="9">
        <f t="shared" si="63"/>
        <v>1.7</v>
      </c>
      <c r="S172" s="9">
        <f t="shared" si="64"/>
        <v>0.3</v>
      </c>
      <c r="U172" s="9">
        <f t="shared" si="65"/>
        <v>-1.7</v>
      </c>
      <c r="V172" s="9">
        <f t="shared" si="66"/>
        <v>0.3</v>
      </c>
      <c r="W172" s="7">
        <f t="shared" si="67"/>
        <v>1</v>
      </c>
      <c r="X172" s="7">
        <f t="shared" si="68"/>
        <v>0</v>
      </c>
      <c r="Y172" s="9">
        <f t="shared" si="69"/>
        <v>0</v>
      </c>
      <c r="Z172" s="9"/>
      <c r="AA172" s="9">
        <f t="shared" si="70"/>
        <v>-20</v>
      </c>
      <c r="AB172" s="9">
        <f t="shared" si="71"/>
        <v>-20</v>
      </c>
      <c r="AC172" s="13">
        <f t="shared" si="72"/>
        <v>370</v>
      </c>
      <c r="AD172" s="7">
        <f t="shared" si="73"/>
        <v>0</v>
      </c>
      <c r="AE172" s="13">
        <f t="shared" si="74"/>
        <v>0</v>
      </c>
      <c r="AF172" s="13">
        <f t="shared" si="75"/>
        <v>-20</v>
      </c>
      <c r="AG172" s="13">
        <f t="shared" si="76"/>
        <v>0</v>
      </c>
      <c r="AH172" s="13">
        <f t="shared" si="77"/>
        <v>0</v>
      </c>
      <c r="AI172" s="13">
        <f t="shared" si="78"/>
        <v>555</v>
      </c>
      <c r="AJ172" s="14">
        <f t="shared" si="79"/>
        <v>0</v>
      </c>
      <c r="AL172" s="12">
        <f t="shared" si="80"/>
        <v>538.5</v>
      </c>
      <c r="AM172" s="12">
        <f t="shared" si="81"/>
        <v>26</v>
      </c>
      <c r="AN172" s="12">
        <f t="shared" si="82"/>
        <v>-520</v>
      </c>
      <c r="AO172" s="12">
        <f t="shared" si="83"/>
        <v>11030</v>
      </c>
      <c r="AP172" s="12">
        <f>MAX(AO$4:AO172)</f>
        <v>11550</v>
      </c>
      <c r="AQ172" s="8">
        <f t="shared" si="84"/>
        <v>-4.5021645021645025E-2</v>
      </c>
      <c r="AS172" s="12">
        <f t="shared" si="85"/>
        <v>752.25</v>
      </c>
      <c r="AT172" s="12">
        <f t="shared" si="86"/>
        <v>37</v>
      </c>
      <c r="AU172" s="12">
        <f t="shared" si="87"/>
        <v>0</v>
      </c>
      <c r="AV172" s="12">
        <f t="shared" si="88"/>
        <v>15415</v>
      </c>
      <c r="AW172" s="12">
        <f>MAX(AV$4:AV172)</f>
        <v>16155</v>
      </c>
      <c r="AX172" s="8">
        <f t="shared" si="89"/>
        <v>-4.5806251934385638E-2</v>
      </c>
      <c r="BH172" s="19"/>
      <c r="BI172" s="19"/>
      <c r="BJ172" s="12"/>
      <c r="BK172" s="12"/>
      <c r="BL172" s="12"/>
      <c r="BM172" s="8"/>
    </row>
    <row r="173" spans="1:65" x14ac:dyDescent="0.3">
      <c r="A173" s="1">
        <v>42718</v>
      </c>
      <c r="B173" s="1">
        <v>42718</v>
      </c>
      <c r="C173" s="1" t="s">
        <v>44</v>
      </c>
      <c r="D173" s="3">
        <v>2100</v>
      </c>
      <c r="E173" s="3">
        <v>-200</v>
      </c>
      <c r="F173" s="3">
        <f t="shared" si="60"/>
        <v>1900</v>
      </c>
      <c r="G173" s="11">
        <f t="shared" si="61"/>
        <v>0</v>
      </c>
      <c r="H173" s="3" t="s">
        <v>38</v>
      </c>
      <c r="K173" s="2" t="s">
        <v>11</v>
      </c>
      <c r="L173" s="2">
        <f t="shared" si="62"/>
        <v>1</v>
      </c>
      <c r="M173" s="2" t="s">
        <v>20</v>
      </c>
      <c r="N173" s="14">
        <v>7</v>
      </c>
      <c r="O173" s="2">
        <v>115770</v>
      </c>
      <c r="P173" s="2">
        <v>115780</v>
      </c>
      <c r="Q173" s="2">
        <v>115760</v>
      </c>
      <c r="R173" s="9">
        <f t="shared" si="63"/>
        <v>1.7</v>
      </c>
      <c r="S173" s="9">
        <f t="shared" si="64"/>
        <v>0.3</v>
      </c>
      <c r="U173" s="9">
        <f t="shared" si="65"/>
        <v>-1.7</v>
      </c>
      <c r="V173" s="9">
        <f t="shared" si="66"/>
        <v>0.3</v>
      </c>
      <c r="W173" s="7">
        <f t="shared" si="67"/>
        <v>1</v>
      </c>
      <c r="X173" s="7">
        <f t="shared" si="68"/>
        <v>0</v>
      </c>
      <c r="Y173" s="9">
        <f t="shared" si="69"/>
        <v>0</v>
      </c>
      <c r="Z173" s="9"/>
      <c r="AA173" s="9">
        <f t="shared" si="70"/>
        <v>-20</v>
      </c>
      <c r="AB173" s="9">
        <f t="shared" si="71"/>
        <v>-20</v>
      </c>
      <c r="AC173" s="13">
        <f t="shared" si="72"/>
        <v>350</v>
      </c>
      <c r="AD173" s="7">
        <f t="shared" si="73"/>
        <v>0</v>
      </c>
      <c r="AE173" s="13">
        <f t="shared" si="74"/>
        <v>0</v>
      </c>
      <c r="AF173" s="13">
        <f t="shared" si="75"/>
        <v>-20</v>
      </c>
      <c r="AG173" s="13">
        <f t="shared" si="76"/>
        <v>0</v>
      </c>
      <c r="AH173" s="13">
        <f t="shared" si="77"/>
        <v>0</v>
      </c>
      <c r="AI173" s="13">
        <f t="shared" si="78"/>
        <v>555</v>
      </c>
      <c r="AJ173" s="14">
        <f t="shared" si="79"/>
        <v>0</v>
      </c>
      <c r="AL173" s="12">
        <f t="shared" si="80"/>
        <v>538.5</v>
      </c>
      <c r="AM173" s="12">
        <f t="shared" si="81"/>
        <v>26</v>
      </c>
      <c r="AN173" s="12">
        <f t="shared" si="82"/>
        <v>-520</v>
      </c>
      <c r="AO173" s="12">
        <f t="shared" si="83"/>
        <v>10510</v>
      </c>
      <c r="AP173" s="12">
        <f>MAX(AO$4:AO173)</f>
        <v>11550</v>
      </c>
      <c r="AQ173" s="8">
        <f t="shared" si="84"/>
        <v>-9.004329004329005E-2</v>
      </c>
      <c r="AS173" s="12">
        <f t="shared" si="85"/>
        <v>752.25</v>
      </c>
      <c r="AT173" s="12">
        <f t="shared" si="86"/>
        <v>37</v>
      </c>
      <c r="AU173" s="12">
        <f t="shared" si="87"/>
        <v>0</v>
      </c>
      <c r="AV173" s="12">
        <f t="shared" si="88"/>
        <v>15415</v>
      </c>
      <c r="AW173" s="12">
        <f>MAX(AV$4:AV173)</f>
        <v>16155</v>
      </c>
      <c r="AX173" s="8">
        <f t="shared" si="89"/>
        <v>-4.5806251934385638E-2</v>
      </c>
      <c r="BH173" s="19"/>
      <c r="BI173" s="19"/>
      <c r="BJ173" s="12"/>
      <c r="BK173" s="12"/>
      <c r="BL173" s="12"/>
      <c r="BM173" s="8"/>
    </row>
    <row r="174" spans="1:65" x14ac:dyDescent="0.3">
      <c r="A174" s="1">
        <v>42718</v>
      </c>
      <c r="B174" s="1">
        <v>42718</v>
      </c>
      <c r="C174" s="1" t="s">
        <v>44</v>
      </c>
      <c r="D174" s="3">
        <v>2110</v>
      </c>
      <c r="E174" s="3">
        <v>-200</v>
      </c>
      <c r="F174" s="3">
        <f t="shared" si="60"/>
        <v>1910</v>
      </c>
      <c r="G174" s="11">
        <f t="shared" si="61"/>
        <v>0</v>
      </c>
      <c r="H174" s="3" t="s">
        <v>37</v>
      </c>
      <c r="K174" s="2" t="s">
        <v>11</v>
      </c>
      <c r="L174" s="2">
        <f t="shared" si="62"/>
        <v>1</v>
      </c>
      <c r="M174" s="2" t="s">
        <v>21</v>
      </c>
      <c r="N174" s="14">
        <v>8</v>
      </c>
      <c r="O174" s="2">
        <v>74560</v>
      </c>
      <c r="P174" s="2">
        <v>74444</v>
      </c>
      <c r="Q174" s="2">
        <v>74650</v>
      </c>
      <c r="R174" s="9">
        <f t="shared" si="63"/>
        <v>12.4</v>
      </c>
      <c r="S174" s="9">
        <f t="shared" si="64"/>
        <v>8.1999999999999993</v>
      </c>
      <c r="U174" s="9">
        <f t="shared" si="65"/>
        <v>-12.4</v>
      </c>
      <c r="V174" s="9">
        <f t="shared" si="66"/>
        <v>8.1999999999999993</v>
      </c>
      <c r="W174" s="7">
        <f t="shared" si="67"/>
        <v>1</v>
      </c>
      <c r="X174" s="7">
        <f t="shared" si="68"/>
        <v>0</v>
      </c>
      <c r="Y174" s="9">
        <f t="shared" si="69"/>
        <v>0</v>
      </c>
      <c r="Z174" s="9"/>
      <c r="AA174" s="9">
        <f t="shared" si="70"/>
        <v>-20</v>
      </c>
      <c r="AB174" s="9">
        <f t="shared" si="71"/>
        <v>-20</v>
      </c>
      <c r="AC174" s="13">
        <f t="shared" si="72"/>
        <v>330</v>
      </c>
      <c r="AD174" s="7">
        <f t="shared" si="73"/>
        <v>0</v>
      </c>
      <c r="AE174" s="13">
        <f t="shared" si="74"/>
        <v>0</v>
      </c>
      <c r="AF174" s="13">
        <f t="shared" si="75"/>
        <v>-20</v>
      </c>
      <c r="AG174" s="13">
        <f t="shared" si="76"/>
        <v>0</v>
      </c>
      <c r="AH174" s="13">
        <f t="shared" si="77"/>
        <v>0</v>
      </c>
      <c r="AI174" s="13">
        <f t="shared" si="78"/>
        <v>555</v>
      </c>
      <c r="AJ174" s="14">
        <f t="shared" si="79"/>
        <v>0</v>
      </c>
      <c r="AL174" s="12">
        <f t="shared" si="80"/>
        <v>538.5</v>
      </c>
      <c r="AM174" s="12">
        <f t="shared" si="81"/>
        <v>26</v>
      </c>
      <c r="AN174" s="12">
        <f t="shared" si="82"/>
        <v>-520</v>
      </c>
      <c r="AO174" s="12">
        <f t="shared" si="83"/>
        <v>9990</v>
      </c>
      <c r="AP174" s="12">
        <f>MAX(AO$4:AO174)</f>
        <v>11550</v>
      </c>
      <c r="AQ174" s="8">
        <f t="shared" si="84"/>
        <v>-0.13506493506493505</v>
      </c>
      <c r="AS174" s="12">
        <f t="shared" si="85"/>
        <v>752.25</v>
      </c>
      <c r="AT174" s="12">
        <f t="shared" si="86"/>
        <v>37</v>
      </c>
      <c r="AU174" s="12">
        <f t="shared" si="87"/>
        <v>0</v>
      </c>
      <c r="AV174" s="12">
        <f t="shared" si="88"/>
        <v>15415</v>
      </c>
      <c r="AW174" s="12">
        <f>MAX(AV$4:AV174)</f>
        <v>16155</v>
      </c>
      <c r="AX174" s="8">
        <f t="shared" si="89"/>
        <v>-4.5806251934385638E-2</v>
      </c>
      <c r="BH174" s="19"/>
      <c r="BI174" s="19"/>
      <c r="BJ174" s="12"/>
      <c r="BK174" s="12"/>
      <c r="BL174" s="12"/>
      <c r="BM174" s="8"/>
    </row>
    <row r="175" spans="1:65" x14ac:dyDescent="0.3">
      <c r="A175" s="1">
        <v>42713</v>
      </c>
      <c r="B175" s="1">
        <v>42718</v>
      </c>
      <c r="C175" s="1" t="s">
        <v>44</v>
      </c>
      <c r="D175" s="3">
        <v>2235</v>
      </c>
      <c r="E175" s="3">
        <v>-200</v>
      </c>
      <c r="F175" s="3">
        <f t="shared" si="60"/>
        <v>2035</v>
      </c>
      <c r="G175" s="11">
        <f t="shared" si="61"/>
        <v>5</v>
      </c>
      <c r="H175" s="3" t="s">
        <v>43</v>
      </c>
      <c r="K175" s="2" t="s">
        <v>11</v>
      </c>
      <c r="L175" s="2">
        <f t="shared" si="62"/>
        <v>1</v>
      </c>
      <c r="M175" s="2" t="s">
        <v>20</v>
      </c>
      <c r="N175" s="14">
        <v>10</v>
      </c>
      <c r="O175" s="2">
        <v>132850</v>
      </c>
      <c r="P175" s="2">
        <v>132939</v>
      </c>
      <c r="Q175" s="2">
        <v>132671</v>
      </c>
      <c r="R175" s="9">
        <f t="shared" si="63"/>
        <v>9.9</v>
      </c>
      <c r="S175" s="9">
        <f t="shared" si="64"/>
        <v>16.899999999999999</v>
      </c>
      <c r="U175" s="9">
        <f t="shared" si="65"/>
        <v>-9.9</v>
      </c>
      <c r="V175" s="9">
        <f t="shared" si="66"/>
        <v>16.899999999999999</v>
      </c>
      <c r="W175" s="7">
        <f t="shared" si="67"/>
        <v>1</v>
      </c>
      <c r="X175" s="7">
        <f t="shared" si="68"/>
        <v>0</v>
      </c>
      <c r="Y175" s="9">
        <f t="shared" si="69"/>
        <v>0</v>
      </c>
      <c r="Z175" s="9"/>
      <c r="AA175" s="9">
        <f t="shared" si="70"/>
        <v>-20</v>
      </c>
      <c r="AB175" s="9">
        <f t="shared" si="71"/>
        <v>15</v>
      </c>
      <c r="AC175" s="13">
        <f t="shared" si="72"/>
        <v>345</v>
      </c>
      <c r="AD175" s="7">
        <f t="shared" si="73"/>
        <v>1</v>
      </c>
      <c r="AE175" s="13">
        <f t="shared" si="74"/>
        <v>0</v>
      </c>
      <c r="AF175" s="13">
        <f t="shared" si="75"/>
        <v>15</v>
      </c>
      <c r="AG175" s="13">
        <f t="shared" si="76"/>
        <v>0</v>
      </c>
      <c r="AH175" s="13">
        <f t="shared" si="77"/>
        <v>0</v>
      </c>
      <c r="AI175" s="13">
        <f t="shared" si="78"/>
        <v>555</v>
      </c>
      <c r="AJ175" s="14">
        <f t="shared" si="79"/>
        <v>0</v>
      </c>
      <c r="AL175" s="12">
        <f t="shared" si="80"/>
        <v>538.5</v>
      </c>
      <c r="AM175" s="12">
        <f t="shared" si="81"/>
        <v>26</v>
      </c>
      <c r="AN175" s="12">
        <f t="shared" si="82"/>
        <v>390</v>
      </c>
      <c r="AO175" s="12">
        <f t="shared" si="83"/>
        <v>10380</v>
      </c>
      <c r="AP175" s="12">
        <f>MAX(AO$4:AO175)</f>
        <v>11550</v>
      </c>
      <c r="AQ175" s="8">
        <f t="shared" si="84"/>
        <v>-0.1012987012987013</v>
      </c>
      <c r="AS175" s="12">
        <f t="shared" si="85"/>
        <v>752.25</v>
      </c>
      <c r="AT175" s="12">
        <f t="shared" si="86"/>
        <v>37</v>
      </c>
      <c r="AU175" s="12">
        <f t="shared" si="87"/>
        <v>0</v>
      </c>
      <c r="AV175" s="12">
        <f t="shared" si="88"/>
        <v>15415</v>
      </c>
      <c r="AW175" s="12">
        <f>MAX(AV$4:AV175)</f>
        <v>16155</v>
      </c>
      <c r="AX175" s="8">
        <f t="shared" si="89"/>
        <v>-4.5806251934385638E-2</v>
      </c>
      <c r="BH175" s="19"/>
      <c r="BI175" s="19"/>
      <c r="BJ175" s="12"/>
      <c r="BK175" s="12"/>
      <c r="BL175" s="12"/>
      <c r="BM175" s="8"/>
    </row>
    <row r="176" spans="1:65" x14ac:dyDescent="0.3">
      <c r="A176" s="1">
        <v>42718</v>
      </c>
      <c r="B176" s="1">
        <v>42719</v>
      </c>
      <c r="C176" s="1" t="s">
        <v>44</v>
      </c>
      <c r="D176" s="3">
        <v>220</v>
      </c>
      <c r="E176" s="3">
        <v>-200</v>
      </c>
      <c r="F176" s="3">
        <f t="shared" si="60"/>
        <v>20</v>
      </c>
      <c r="G176" s="11">
        <f t="shared" si="61"/>
        <v>1</v>
      </c>
      <c r="H176" s="3" t="s">
        <v>37</v>
      </c>
      <c r="K176" s="2" t="s">
        <v>11</v>
      </c>
      <c r="L176" s="2">
        <f t="shared" si="62"/>
        <v>1</v>
      </c>
      <c r="M176" s="2" t="s">
        <v>21</v>
      </c>
      <c r="N176" s="14">
        <v>8</v>
      </c>
      <c r="O176" s="2">
        <v>73860</v>
      </c>
      <c r="P176" s="2">
        <v>73829</v>
      </c>
      <c r="Q176" s="2">
        <v>74300</v>
      </c>
      <c r="R176" s="9">
        <f t="shared" si="63"/>
        <v>3.9</v>
      </c>
      <c r="S176" s="9">
        <f t="shared" si="64"/>
        <v>43.2</v>
      </c>
      <c r="U176" s="9">
        <f t="shared" si="65"/>
        <v>-3.9</v>
      </c>
      <c r="V176" s="9">
        <f t="shared" si="66"/>
        <v>43.2</v>
      </c>
      <c r="W176" s="7">
        <f t="shared" si="67"/>
        <v>1</v>
      </c>
      <c r="X176" s="7">
        <f t="shared" si="68"/>
        <v>0</v>
      </c>
      <c r="Y176" s="9">
        <f t="shared" si="69"/>
        <v>0</v>
      </c>
      <c r="Z176" s="9"/>
      <c r="AA176" s="9">
        <f t="shared" si="70"/>
        <v>0</v>
      </c>
      <c r="AB176" s="9">
        <f t="shared" si="71"/>
        <v>15</v>
      </c>
      <c r="AC176" s="13">
        <f t="shared" si="72"/>
        <v>360</v>
      </c>
      <c r="AD176" s="7">
        <f t="shared" si="73"/>
        <v>1</v>
      </c>
      <c r="AE176" s="13">
        <f t="shared" si="74"/>
        <v>0</v>
      </c>
      <c r="AF176" s="13">
        <f t="shared" si="75"/>
        <v>15</v>
      </c>
      <c r="AG176" s="13">
        <f t="shared" si="76"/>
        <v>0</v>
      </c>
      <c r="AH176" s="13">
        <f t="shared" si="77"/>
        <v>0</v>
      </c>
      <c r="AI176" s="13">
        <f t="shared" si="78"/>
        <v>555</v>
      </c>
      <c r="AJ176" s="14">
        <f t="shared" si="79"/>
        <v>0</v>
      </c>
      <c r="AL176" s="12">
        <f t="shared" si="80"/>
        <v>519</v>
      </c>
      <c r="AM176" s="12">
        <f t="shared" si="81"/>
        <v>25</v>
      </c>
      <c r="AN176" s="12">
        <f t="shared" si="82"/>
        <v>375</v>
      </c>
      <c r="AO176" s="12">
        <f t="shared" si="83"/>
        <v>10755</v>
      </c>
      <c r="AP176" s="12">
        <f>MAX(AO$4:AO176)</f>
        <v>11550</v>
      </c>
      <c r="AQ176" s="8">
        <f t="shared" si="84"/>
        <v>-6.8831168831168826E-2</v>
      </c>
      <c r="AS176" s="12">
        <f t="shared" si="85"/>
        <v>752.25</v>
      </c>
      <c r="AT176" s="12">
        <f t="shared" si="86"/>
        <v>37</v>
      </c>
      <c r="AU176" s="12">
        <f t="shared" si="87"/>
        <v>0</v>
      </c>
      <c r="AV176" s="12">
        <f t="shared" si="88"/>
        <v>15415</v>
      </c>
      <c r="AW176" s="12">
        <f>MAX(AV$4:AV176)</f>
        <v>16155</v>
      </c>
      <c r="AX176" s="8">
        <f t="shared" si="89"/>
        <v>-4.5806251934385638E-2</v>
      </c>
      <c r="BH176" s="19"/>
      <c r="BI176" s="19"/>
      <c r="BJ176" s="12"/>
      <c r="BK176" s="12"/>
      <c r="BL176" s="12"/>
      <c r="BM176" s="8"/>
    </row>
    <row r="177" spans="1:65" x14ac:dyDescent="0.3">
      <c r="A177" s="1">
        <v>42711</v>
      </c>
      <c r="B177" s="1">
        <v>42719</v>
      </c>
      <c r="C177" s="1" t="s">
        <v>44</v>
      </c>
      <c r="D177" s="3">
        <v>300</v>
      </c>
      <c r="E177" s="3">
        <v>-200</v>
      </c>
      <c r="F177" s="3">
        <f t="shared" si="60"/>
        <v>100</v>
      </c>
      <c r="G177" s="11">
        <f t="shared" si="61"/>
        <v>8</v>
      </c>
      <c r="H177" s="3" t="s">
        <v>43</v>
      </c>
      <c r="K177" s="2" t="s">
        <v>11</v>
      </c>
      <c r="L177" s="2">
        <f t="shared" si="62"/>
        <v>1</v>
      </c>
      <c r="M177" s="2" t="s">
        <v>20</v>
      </c>
      <c r="N177" s="14">
        <v>10</v>
      </c>
      <c r="O177" s="2">
        <v>133240</v>
      </c>
      <c r="P177" s="2">
        <v>133230</v>
      </c>
      <c r="Q177" s="2">
        <v>132732</v>
      </c>
      <c r="R177" s="9">
        <f t="shared" si="63"/>
        <v>0</v>
      </c>
      <c r="S177" s="9">
        <f t="shared" si="64"/>
        <v>49.8</v>
      </c>
      <c r="U177" s="9">
        <f t="shared" si="65"/>
        <v>0</v>
      </c>
      <c r="V177" s="9">
        <f t="shared" si="66"/>
        <v>49.8</v>
      </c>
      <c r="W177" s="7">
        <f t="shared" si="67"/>
        <v>0</v>
      </c>
      <c r="X177" s="7">
        <f t="shared" si="68"/>
        <v>0</v>
      </c>
      <c r="Y177" s="9">
        <f t="shared" si="69"/>
        <v>0</v>
      </c>
      <c r="Z177" s="9"/>
      <c r="AA177" s="9">
        <f t="shared" si="70"/>
        <v>0</v>
      </c>
      <c r="AB177" s="9">
        <f t="shared" si="71"/>
        <v>0</v>
      </c>
      <c r="AC177" s="13">
        <f t="shared" si="72"/>
        <v>360</v>
      </c>
      <c r="AD177" s="7">
        <f t="shared" si="73"/>
        <v>0</v>
      </c>
      <c r="AE177" s="13">
        <f t="shared" si="74"/>
        <v>0</v>
      </c>
      <c r="AF177" s="13">
        <f t="shared" si="75"/>
        <v>0</v>
      </c>
      <c r="AG177" s="13">
        <f t="shared" si="76"/>
        <v>0</v>
      </c>
      <c r="AH177" s="13">
        <f t="shared" si="77"/>
        <v>0</v>
      </c>
      <c r="AI177" s="13">
        <f t="shared" si="78"/>
        <v>555</v>
      </c>
      <c r="AJ177" s="14">
        <f t="shared" si="79"/>
        <v>0</v>
      </c>
      <c r="AL177" s="12">
        <f t="shared" si="80"/>
        <v>519</v>
      </c>
      <c r="AM177" s="12">
        <f t="shared" si="81"/>
        <v>25</v>
      </c>
      <c r="AN177" s="12">
        <f t="shared" si="82"/>
        <v>0</v>
      </c>
      <c r="AO177" s="12">
        <f t="shared" si="83"/>
        <v>10755</v>
      </c>
      <c r="AP177" s="12">
        <f>MAX(AO$4:AO177)</f>
        <v>11550</v>
      </c>
      <c r="AQ177" s="8">
        <f t="shared" si="84"/>
        <v>-6.8831168831168826E-2</v>
      </c>
      <c r="AS177" s="12">
        <f t="shared" si="85"/>
        <v>752.25</v>
      </c>
      <c r="AT177" s="12">
        <f t="shared" si="86"/>
        <v>37</v>
      </c>
      <c r="AU177" s="12">
        <f t="shared" si="87"/>
        <v>0</v>
      </c>
      <c r="AV177" s="12">
        <f t="shared" si="88"/>
        <v>15415</v>
      </c>
      <c r="AW177" s="12">
        <f>MAX(AV$4:AV177)</f>
        <v>16155</v>
      </c>
      <c r="AX177" s="8">
        <f t="shared" si="89"/>
        <v>-4.5806251934385638E-2</v>
      </c>
      <c r="BH177" s="19"/>
      <c r="BI177" s="19"/>
      <c r="BJ177" s="12"/>
      <c r="BK177" s="12"/>
      <c r="BL177" s="12"/>
      <c r="BM177" s="8"/>
    </row>
    <row r="178" spans="1:65" x14ac:dyDescent="0.3">
      <c r="A178" s="1">
        <v>42711</v>
      </c>
      <c r="B178" s="1">
        <v>42719</v>
      </c>
      <c r="C178" s="1" t="s">
        <v>44</v>
      </c>
      <c r="D178" s="3">
        <v>1615</v>
      </c>
      <c r="E178" s="3">
        <v>-200</v>
      </c>
      <c r="F178" s="3">
        <f t="shared" si="60"/>
        <v>1415</v>
      </c>
      <c r="G178" s="11">
        <f t="shared" si="61"/>
        <v>8</v>
      </c>
      <c r="H178" s="3" t="s">
        <v>43</v>
      </c>
      <c r="K178" s="2" t="s">
        <v>11</v>
      </c>
      <c r="L178" s="2">
        <f t="shared" si="62"/>
        <v>1</v>
      </c>
      <c r="M178" s="2" t="s">
        <v>20</v>
      </c>
      <c r="N178" s="14">
        <v>10</v>
      </c>
      <c r="O178" s="2">
        <v>133740</v>
      </c>
      <c r="P178" s="2">
        <v>133975</v>
      </c>
      <c r="Q178" s="2">
        <v>133638</v>
      </c>
      <c r="R178" s="9">
        <f t="shared" si="63"/>
        <v>24.5</v>
      </c>
      <c r="S178" s="9">
        <f t="shared" si="64"/>
        <v>9.1999999999999993</v>
      </c>
      <c r="U178" s="9">
        <f t="shared" si="65"/>
        <v>-24.5</v>
      </c>
      <c r="V178" s="9">
        <f t="shared" si="66"/>
        <v>9.1999999999999993</v>
      </c>
      <c r="W178" s="7">
        <f t="shared" si="67"/>
        <v>1</v>
      </c>
      <c r="X178" s="7">
        <f t="shared" si="68"/>
        <v>0</v>
      </c>
      <c r="Y178" s="9">
        <f t="shared" si="69"/>
        <v>-20</v>
      </c>
      <c r="Z178" s="9"/>
      <c r="AA178" s="9">
        <f t="shared" si="70"/>
        <v>-20</v>
      </c>
      <c r="AB178" s="9">
        <f t="shared" si="71"/>
        <v>-20</v>
      </c>
      <c r="AC178" s="13">
        <f t="shared" si="72"/>
        <v>340</v>
      </c>
      <c r="AD178" s="7">
        <f t="shared" si="73"/>
        <v>0</v>
      </c>
      <c r="AE178" s="13">
        <f t="shared" si="74"/>
        <v>0</v>
      </c>
      <c r="AF178" s="13">
        <f t="shared" si="75"/>
        <v>-20</v>
      </c>
      <c r="AG178" s="13">
        <f t="shared" si="76"/>
        <v>0</v>
      </c>
      <c r="AH178" s="13">
        <f t="shared" si="77"/>
        <v>0</v>
      </c>
      <c r="AI178" s="13">
        <f t="shared" si="78"/>
        <v>555</v>
      </c>
      <c r="AJ178" s="14">
        <f t="shared" si="79"/>
        <v>0</v>
      </c>
      <c r="AL178" s="12">
        <f t="shared" si="80"/>
        <v>519</v>
      </c>
      <c r="AM178" s="12">
        <f t="shared" si="81"/>
        <v>25</v>
      </c>
      <c r="AN178" s="12">
        <f t="shared" si="82"/>
        <v>-500</v>
      </c>
      <c r="AO178" s="12">
        <f t="shared" si="83"/>
        <v>10255</v>
      </c>
      <c r="AP178" s="12">
        <f>MAX(AO$4:AO178)</f>
        <v>11550</v>
      </c>
      <c r="AQ178" s="8">
        <f t="shared" si="84"/>
        <v>-0.11212121212121212</v>
      </c>
      <c r="AS178" s="12">
        <f t="shared" si="85"/>
        <v>752.25</v>
      </c>
      <c r="AT178" s="12">
        <f t="shared" si="86"/>
        <v>37</v>
      </c>
      <c r="AU178" s="12">
        <f t="shared" si="87"/>
        <v>0</v>
      </c>
      <c r="AV178" s="12">
        <f t="shared" si="88"/>
        <v>15415</v>
      </c>
      <c r="AW178" s="12">
        <f>MAX(AV$4:AV178)</f>
        <v>16155</v>
      </c>
      <c r="AX178" s="8">
        <f t="shared" si="89"/>
        <v>-4.5806251934385638E-2</v>
      </c>
      <c r="BH178" s="19"/>
      <c r="BI178" s="19"/>
      <c r="BJ178" s="12"/>
      <c r="BK178" s="12"/>
      <c r="BL178" s="12"/>
      <c r="BM178" s="8"/>
    </row>
    <row r="179" spans="1:65" x14ac:dyDescent="0.3">
      <c r="A179" s="1">
        <v>42696</v>
      </c>
      <c r="B179" s="1">
        <v>42719</v>
      </c>
      <c r="C179" s="1" t="s">
        <v>44</v>
      </c>
      <c r="D179" s="3">
        <v>1715</v>
      </c>
      <c r="E179" s="3">
        <v>-200</v>
      </c>
      <c r="F179" s="3">
        <f t="shared" si="60"/>
        <v>1515</v>
      </c>
      <c r="G179" s="11">
        <f t="shared" si="61"/>
        <v>23</v>
      </c>
      <c r="H179" s="3" t="s">
        <v>37</v>
      </c>
      <c r="L179" s="2">
        <f t="shared" si="62"/>
        <v>1</v>
      </c>
      <c r="M179" s="2" t="s">
        <v>21</v>
      </c>
      <c r="N179" s="14">
        <v>8</v>
      </c>
      <c r="O179" s="2">
        <v>73500</v>
      </c>
      <c r="P179" s="2">
        <v>73366</v>
      </c>
      <c r="Q179" s="2">
        <v>73686</v>
      </c>
      <c r="R179" s="9">
        <f t="shared" si="63"/>
        <v>14.2</v>
      </c>
      <c r="S179" s="9">
        <f t="shared" si="64"/>
        <v>17.8</v>
      </c>
      <c r="U179" s="9">
        <f t="shared" si="65"/>
        <v>-14.2</v>
      </c>
      <c r="V179" s="9">
        <f t="shared" si="66"/>
        <v>17.8</v>
      </c>
      <c r="W179" s="7">
        <f t="shared" si="67"/>
        <v>1</v>
      </c>
      <c r="X179" s="7">
        <f t="shared" si="68"/>
        <v>1</v>
      </c>
      <c r="Y179" s="9">
        <f t="shared" si="69"/>
        <v>0</v>
      </c>
      <c r="Z179" s="9"/>
      <c r="AA179" s="9">
        <f t="shared" si="70"/>
        <v>-20</v>
      </c>
      <c r="AB179" s="9">
        <f t="shared" si="71"/>
        <v>15</v>
      </c>
      <c r="AC179" s="13">
        <f t="shared" si="72"/>
        <v>355</v>
      </c>
      <c r="AD179" s="7">
        <f t="shared" si="73"/>
        <v>1</v>
      </c>
      <c r="AE179" s="13">
        <f t="shared" si="74"/>
        <v>0</v>
      </c>
      <c r="AF179" s="13">
        <f t="shared" si="75"/>
        <v>0</v>
      </c>
      <c r="AG179" s="13">
        <f t="shared" si="76"/>
        <v>0</v>
      </c>
      <c r="AH179" s="13">
        <f t="shared" si="77"/>
        <v>15</v>
      </c>
      <c r="AI179" s="13">
        <f t="shared" si="78"/>
        <v>570</v>
      </c>
      <c r="AJ179" s="14">
        <f t="shared" si="79"/>
        <v>1</v>
      </c>
      <c r="AL179" s="12">
        <f t="shared" si="80"/>
        <v>519</v>
      </c>
      <c r="AM179" s="12">
        <f t="shared" si="81"/>
        <v>25</v>
      </c>
      <c r="AN179" s="12">
        <f t="shared" si="82"/>
        <v>375</v>
      </c>
      <c r="AO179" s="12">
        <f t="shared" si="83"/>
        <v>10630</v>
      </c>
      <c r="AP179" s="12">
        <f>MAX(AO$4:AO179)</f>
        <v>11550</v>
      </c>
      <c r="AQ179" s="8">
        <f t="shared" si="84"/>
        <v>-7.9653679653679657E-2</v>
      </c>
      <c r="AS179" s="12">
        <f t="shared" si="85"/>
        <v>752.25</v>
      </c>
      <c r="AT179" s="12">
        <f t="shared" si="86"/>
        <v>37</v>
      </c>
      <c r="AU179" s="12">
        <f t="shared" si="87"/>
        <v>555</v>
      </c>
      <c r="AV179" s="12">
        <f t="shared" si="88"/>
        <v>15970</v>
      </c>
      <c r="AW179" s="12">
        <f>MAX(AV$4:AV179)</f>
        <v>16155</v>
      </c>
      <c r="AX179" s="8">
        <f t="shared" si="89"/>
        <v>-1.1451562983596409E-2</v>
      </c>
      <c r="BH179" s="19"/>
      <c r="BI179" s="19"/>
      <c r="BJ179" s="12"/>
      <c r="BK179" s="12"/>
      <c r="BL179" s="12"/>
      <c r="BM179" s="8"/>
    </row>
    <row r="180" spans="1:65" x14ac:dyDescent="0.3">
      <c r="A180" s="1">
        <v>42709</v>
      </c>
      <c r="B180" s="1">
        <v>42719</v>
      </c>
      <c r="C180" s="1" t="s">
        <v>44</v>
      </c>
      <c r="D180" s="3">
        <v>1835</v>
      </c>
      <c r="E180" s="3">
        <v>-200</v>
      </c>
      <c r="F180" s="3">
        <f t="shared" si="60"/>
        <v>1635</v>
      </c>
      <c r="G180" s="11">
        <f t="shared" si="61"/>
        <v>10</v>
      </c>
      <c r="H180" s="3" t="s">
        <v>43</v>
      </c>
      <c r="K180" s="2" t="s">
        <v>11</v>
      </c>
      <c r="L180" s="2">
        <f t="shared" si="62"/>
        <v>1</v>
      </c>
      <c r="M180" s="2" t="s">
        <v>20</v>
      </c>
      <c r="N180" s="14">
        <v>10</v>
      </c>
      <c r="O180" s="2">
        <v>134110</v>
      </c>
      <c r="P180" s="2">
        <v>134164</v>
      </c>
      <c r="Q180" s="2">
        <v>133173</v>
      </c>
      <c r="R180" s="9">
        <f t="shared" si="63"/>
        <v>6.4</v>
      </c>
      <c r="S180" s="9">
        <f t="shared" si="64"/>
        <v>92.7</v>
      </c>
      <c r="U180" s="9">
        <f t="shared" si="65"/>
        <v>-6.4</v>
      </c>
      <c r="V180" s="9">
        <f t="shared" si="66"/>
        <v>92.7</v>
      </c>
      <c r="W180" s="7">
        <f t="shared" si="67"/>
        <v>1</v>
      </c>
      <c r="X180" s="7">
        <f t="shared" si="68"/>
        <v>0</v>
      </c>
      <c r="Y180" s="9">
        <f t="shared" si="69"/>
        <v>0</v>
      </c>
      <c r="Z180" s="9"/>
      <c r="AA180" s="9">
        <f t="shared" si="70"/>
        <v>0</v>
      </c>
      <c r="AB180" s="9">
        <f t="shared" si="71"/>
        <v>15</v>
      </c>
      <c r="AC180" s="13">
        <f t="shared" si="72"/>
        <v>370</v>
      </c>
      <c r="AD180" s="7">
        <f t="shared" si="73"/>
        <v>1</v>
      </c>
      <c r="AE180" s="13">
        <f t="shared" si="74"/>
        <v>0</v>
      </c>
      <c r="AF180" s="13">
        <f t="shared" si="75"/>
        <v>15</v>
      </c>
      <c r="AG180" s="13">
        <f t="shared" si="76"/>
        <v>0</v>
      </c>
      <c r="AH180" s="13">
        <f t="shared" si="77"/>
        <v>0</v>
      </c>
      <c r="AI180" s="13">
        <f t="shared" si="78"/>
        <v>570</v>
      </c>
      <c r="AJ180" s="14">
        <f t="shared" si="79"/>
        <v>0</v>
      </c>
      <c r="AL180" s="12">
        <f t="shared" si="80"/>
        <v>519</v>
      </c>
      <c r="AM180" s="12">
        <f t="shared" si="81"/>
        <v>25</v>
      </c>
      <c r="AN180" s="12">
        <f t="shared" si="82"/>
        <v>375</v>
      </c>
      <c r="AO180" s="12">
        <f t="shared" si="83"/>
        <v>11005</v>
      </c>
      <c r="AP180" s="12">
        <f>MAX(AO$4:AO180)</f>
        <v>11550</v>
      </c>
      <c r="AQ180" s="8">
        <f t="shared" si="84"/>
        <v>-4.7186147186147186E-2</v>
      </c>
      <c r="AS180" s="12">
        <f t="shared" si="85"/>
        <v>752.25</v>
      </c>
      <c r="AT180" s="12">
        <f t="shared" si="86"/>
        <v>37</v>
      </c>
      <c r="AU180" s="12">
        <f t="shared" si="87"/>
        <v>0</v>
      </c>
      <c r="AV180" s="12">
        <f t="shared" si="88"/>
        <v>15970</v>
      </c>
      <c r="AW180" s="12">
        <f>MAX(AV$4:AV180)</f>
        <v>16155</v>
      </c>
      <c r="AX180" s="8">
        <f t="shared" si="89"/>
        <v>-1.1451562983596409E-2</v>
      </c>
      <c r="BH180" s="19"/>
      <c r="BI180" s="19"/>
      <c r="BJ180" s="12"/>
      <c r="BK180" s="12"/>
      <c r="BL180" s="12"/>
      <c r="BM180" s="8"/>
    </row>
    <row r="181" spans="1:65" x14ac:dyDescent="0.3">
      <c r="A181" s="1">
        <v>42723</v>
      </c>
      <c r="B181" s="1">
        <v>42723</v>
      </c>
      <c r="C181" s="1" t="s">
        <v>44</v>
      </c>
      <c r="D181" s="3">
        <v>1105</v>
      </c>
      <c r="E181" s="3">
        <v>-200</v>
      </c>
      <c r="F181" s="3">
        <f t="shared" si="60"/>
        <v>905</v>
      </c>
      <c r="G181" s="11">
        <f t="shared" si="61"/>
        <v>0</v>
      </c>
      <c r="H181" s="3" t="s">
        <v>38</v>
      </c>
      <c r="L181" s="2">
        <f t="shared" si="62"/>
        <v>1</v>
      </c>
      <c r="M181" s="2" t="s">
        <v>20</v>
      </c>
      <c r="N181" s="14">
        <v>7</v>
      </c>
      <c r="O181" s="2">
        <v>117560</v>
      </c>
      <c r="P181" s="2">
        <v>117544</v>
      </c>
      <c r="Q181" s="2">
        <v>117318</v>
      </c>
      <c r="R181" s="9">
        <f t="shared" si="63"/>
        <v>-0.9</v>
      </c>
      <c r="S181" s="9">
        <f t="shared" si="64"/>
        <v>23.5</v>
      </c>
      <c r="U181" s="9">
        <f t="shared" si="65"/>
        <v>0.9</v>
      </c>
      <c r="V181" s="9">
        <f t="shared" si="66"/>
        <v>23.5</v>
      </c>
      <c r="W181" s="7">
        <f t="shared" si="67"/>
        <v>0</v>
      </c>
      <c r="X181" s="7">
        <f t="shared" si="68"/>
        <v>0</v>
      </c>
      <c r="Y181" s="9">
        <f t="shared" si="69"/>
        <v>0</v>
      </c>
      <c r="Z181" s="9"/>
      <c r="AA181" s="9">
        <f t="shared" si="70"/>
        <v>0</v>
      </c>
      <c r="AB181" s="9">
        <f t="shared" si="71"/>
        <v>0</v>
      </c>
      <c r="AC181" s="13">
        <f t="shared" si="72"/>
        <v>370</v>
      </c>
      <c r="AD181" s="7">
        <f t="shared" si="73"/>
        <v>0</v>
      </c>
      <c r="AE181" s="13">
        <f t="shared" si="74"/>
        <v>0</v>
      </c>
      <c r="AF181" s="13">
        <f t="shared" si="75"/>
        <v>0</v>
      </c>
      <c r="AG181" s="13">
        <f t="shared" si="76"/>
        <v>0</v>
      </c>
      <c r="AH181" s="13">
        <f t="shared" si="77"/>
        <v>0</v>
      </c>
      <c r="AI181" s="13">
        <f t="shared" si="78"/>
        <v>570</v>
      </c>
      <c r="AJ181" s="14">
        <f t="shared" si="79"/>
        <v>0</v>
      </c>
      <c r="AL181" s="12">
        <f t="shared" si="80"/>
        <v>550.25</v>
      </c>
      <c r="AM181" s="12">
        <f t="shared" si="81"/>
        <v>27</v>
      </c>
      <c r="AN181" s="12">
        <f t="shared" si="82"/>
        <v>0</v>
      </c>
      <c r="AO181" s="12">
        <f t="shared" si="83"/>
        <v>11005</v>
      </c>
      <c r="AP181" s="12">
        <f>MAX(AO$4:AO181)</f>
        <v>11550</v>
      </c>
      <c r="AQ181" s="8">
        <f t="shared" si="84"/>
        <v>-4.7186147186147186E-2</v>
      </c>
      <c r="AS181" s="12">
        <f t="shared" si="85"/>
        <v>752.25</v>
      </c>
      <c r="AT181" s="12">
        <f t="shared" si="86"/>
        <v>37</v>
      </c>
      <c r="AU181" s="12">
        <f t="shared" si="87"/>
        <v>0</v>
      </c>
      <c r="AV181" s="12">
        <f t="shared" si="88"/>
        <v>15970</v>
      </c>
      <c r="AW181" s="12">
        <f>MAX(AV$4:AV181)</f>
        <v>16155</v>
      </c>
      <c r="AX181" s="8">
        <f t="shared" si="89"/>
        <v>-1.1451562983596409E-2</v>
      </c>
      <c r="BH181" s="19"/>
      <c r="BI181" s="19"/>
      <c r="BJ181" s="12"/>
      <c r="BK181" s="12"/>
      <c r="BL181" s="12"/>
      <c r="BM181" s="8"/>
    </row>
    <row r="182" spans="1:65" x14ac:dyDescent="0.3">
      <c r="A182" s="1">
        <v>42723</v>
      </c>
      <c r="B182" s="1">
        <v>42723</v>
      </c>
      <c r="C182" s="1" t="s">
        <v>45</v>
      </c>
      <c r="D182" s="3">
        <v>1320</v>
      </c>
      <c r="E182" s="3">
        <v>0</v>
      </c>
      <c r="F182" s="3">
        <f t="shared" si="60"/>
        <v>1320</v>
      </c>
      <c r="G182" s="11">
        <f t="shared" si="61"/>
        <v>0</v>
      </c>
      <c r="H182" s="3" t="s">
        <v>17</v>
      </c>
      <c r="I182" s="2" t="s">
        <v>11</v>
      </c>
      <c r="J182" s="2">
        <v>127</v>
      </c>
      <c r="L182" s="2">
        <f t="shared" si="62"/>
        <v>1</v>
      </c>
      <c r="M182" s="2" t="s">
        <v>21</v>
      </c>
      <c r="N182" s="14">
        <v>7</v>
      </c>
      <c r="O182" s="2">
        <v>104090</v>
      </c>
      <c r="P182" s="2">
        <v>104113</v>
      </c>
      <c r="Q182" s="2">
        <v>105419</v>
      </c>
      <c r="R182" s="9">
        <f t="shared" si="63"/>
        <v>-1.6</v>
      </c>
      <c r="S182" s="9">
        <f t="shared" si="64"/>
        <v>132.19999999999999</v>
      </c>
      <c r="U182" s="9">
        <f t="shared" si="65"/>
        <v>1.6</v>
      </c>
      <c r="V182" s="9">
        <f t="shared" si="66"/>
        <v>132.19999999999999</v>
      </c>
      <c r="W182" s="7">
        <f t="shared" si="67"/>
        <v>0</v>
      </c>
      <c r="X182" s="7">
        <f t="shared" si="68"/>
        <v>0</v>
      </c>
      <c r="Y182" s="9">
        <f t="shared" si="69"/>
        <v>0</v>
      </c>
      <c r="Z182" s="9"/>
      <c r="AA182" s="9">
        <f t="shared" si="70"/>
        <v>0</v>
      </c>
      <c r="AB182" s="9">
        <f t="shared" si="71"/>
        <v>0</v>
      </c>
      <c r="AC182" s="13">
        <f t="shared" si="72"/>
        <v>370</v>
      </c>
      <c r="AD182" s="7">
        <f t="shared" si="73"/>
        <v>0</v>
      </c>
      <c r="AE182" s="13">
        <f t="shared" si="74"/>
        <v>0</v>
      </c>
      <c r="AF182" s="13">
        <f t="shared" si="75"/>
        <v>0</v>
      </c>
      <c r="AG182" s="13">
        <f t="shared" si="76"/>
        <v>0</v>
      </c>
      <c r="AH182" s="13">
        <f t="shared" si="77"/>
        <v>0</v>
      </c>
      <c r="AI182" s="13">
        <f t="shared" si="78"/>
        <v>570</v>
      </c>
      <c r="AJ182" s="14">
        <f t="shared" si="79"/>
        <v>0</v>
      </c>
      <c r="AL182" s="12">
        <f t="shared" si="80"/>
        <v>550.25</v>
      </c>
      <c r="AM182" s="12">
        <f t="shared" si="81"/>
        <v>27</v>
      </c>
      <c r="AN182" s="12">
        <f t="shared" si="82"/>
        <v>0</v>
      </c>
      <c r="AO182" s="12">
        <f t="shared" si="83"/>
        <v>11005</v>
      </c>
      <c r="AP182" s="12">
        <f>MAX(AO$4:AO182)</f>
        <v>11550</v>
      </c>
      <c r="AQ182" s="8">
        <f t="shared" si="84"/>
        <v>-4.7186147186147186E-2</v>
      </c>
      <c r="AS182" s="12">
        <f t="shared" si="85"/>
        <v>798.5</v>
      </c>
      <c r="AT182" s="12">
        <f t="shared" si="86"/>
        <v>39</v>
      </c>
      <c r="AU182" s="12">
        <f t="shared" si="87"/>
        <v>0</v>
      </c>
      <c r="AV182" s="12">
        <f t="shared" si="88"/>
        <v>15970</v>
      </c>
      <c r="AW182" s="12">
        <f>MAX(AV$4:AV182)</f>
        <v>16155</v>
      </c>
      <c r="AX182" s="8">
        <f t="shared" si="89"/>
        <v>-1.1451562983596409E-2</v>
      </c>
      <c r="BH182" s="19"/>
      <c r="BI182" s="19"/>
      <c r="BJ182" s="12"/>
      <c r="BK182" s="12"/>
      <c r="BL182" s="12"/>
      <c r="BM182" s="8"/>
    </row>
    <row r="183" spans="1:65" x14ac:dyDescent="0.3">
      <c r="A183" s="1">
        <v>42723</v>
      </c>
      <c r="B183" s="1">
        <v>42724</v>
      </c>
      <c r="C183" s="1" t="s">
        <v>44</v>
      </c>
      <c r="D183" s="3">
        <v>845</v>
      </c>
      <c r="E183" s="3">
        <v>-200</v>
      </c>
      <c r="F183" s="3">
        <f t="shared" si="60"/>
        <v>645</v>
      </c>
      <c r="G183" s="11">
        <f t="shared" si="61"/>
        <v>1</v>
      </c>
      <c r="H183" s="3" t="s">
        <v>38</v>
      </c>
      <c r="L183" s="2">
        <f t="shared" si="62"/>
        <v>1</v>
      </c>
      <c r="M183" s="2" t="s">
        <v>20</v>
      </c>
      <c r="N183" s="14">
        <v>7</v>
      </c>
      <c r="O183" s="2">
        <v>117920</v>
      </c>
      <c r="P183" s="2">
        <v>117951</v>
      </c>
      <c r="Q183" s="2">
        <v>117703</v>
      </c>
      <c r="R183" s="9">
        <f t="shared" si="63"/>
        <v>3.8</v>
      </c>
      <c r="S183" s="9">
        <f t="shared" si="64"/>
        <v>21</v>
      </c>
      <c r="U183" s="9">
        <f t="shared" si="65"/>
        <v>-3.8</v>
      </c>
      <c r="V183" s="9">
        <f t="shared" si="66"/>
        <v>21</v>
      </c>
      <c r="W183" s="7">
        <f t="shared" si="67"/>
        <v>1</v>
      </c>
      <c r="X183" s="7">
        <f t="shared" si="68"/>
        <v>1</v>
      </c>
      <c r="Y183" s="9">
        <f t="shared" si="69"/>
        <v>0</v>
      </c>
      <c r="Z183" s="9"/>
      <c r="AA183" s="9">
        <f t="shared" si="70"/>
        <v>0</v>
      </c>
      <c r="AB183" s="9">
        <f t="shared" si="71"/>
        <v>15</v>
      </c>
      <c r="AC183" s="13">
        <f t="shared" si="72"/>
        <v>385</v>
      </c>
      <c r="AD183" s="7">
        <f t="shared" si="73"/>
        <v>1</v>
      </c>
      <c r="AE183" s="13">
        <f t="shared" si="74"/>
        <v>0</v>
      </c>
      <c r="AF183" s="13">
        <f t="shared" si="75"/>
        <v>0</v>
      </c>
      <c r="AG183" s="13">
        <f t="shared" si="76"/>
        <v>0</v>
      </c>
      <c r="AH183" s="13">
        <f t="shared" si="77"/>
        <v>15</v>
      </c>
      <c r="AI183" s="13">
        <f t="shared" si="78"/>
        <v>585</v>
      </c>
      <c r="AJ183" s="14">
        <f t="shared" si="79"/>
        <v>1</v>
      </c>
      <c r="AL183" s="12">
        <f t="shared" si="80"/>
        <v>550.25</v>
      </c>
      <c r="AM183" s="12">
        <f t="shared" si="81"/>
        <v>27</v>
      </c>
      <c r="AN183" s="12">
        <f t="shared" si="82"/>
        <v>405</v>
      </c>
      <c r="AO183" s="12">
        <f t="shared" si="83"/>
        <v>11410</v>
      </c>
      <c r="AP183" s="12">
        <f>MAX(AO$4:AO183)</f>
        <v>11550</v>
      </c>
      <c r="AQ183" s="8">
        <f t="shared" si="84"/>
        <v>-1.2121212121212121E-2</v>
      </c>
      <c r="AS183" s="12">
        <f t="shared" si="85"/>
        <v>798.5</v>
      </c>
      <c r="AT183" s="12">
        <f t="shared" si="86"/>
        <v>39</v>
      </c>
      <c r="AU183" s="12">
        <f t="shared" si="87"/>
        <v>585</v>
      </c>
      <c r="AV183" s="12">
        <f t="shared" si="88"/>
        <v>16555</v>
      </c>
      <c r="AW183" s="12">
        <f>MAX(AV$4:AV183)</f>
        <v>16555</v>
      </c>
      <c r="AX183" s="8">
        <f t="shared" si="89"/>
        <v>0</v>
      </c>
      <c r="BH183" s="19"/>
      <c r="BI183" s="19"/>
      <c r="BJ183" s="12"/>
      <c r="BK183" s="12"/>
      <c r="BL183" s="12"/>
      <c r="BM183" s="8"/>
    </row>
    <row r="184" spans="1:65" x14ac:dyDescent="0.3">
      <c r="A184" s="1">
        <v>42724</v>
      </c>
      <c r="B184" s="1">
        <v>42724</v>
      </c>
      <c r="C184" s="1" t="s">
        <v>44</v>
      </c>
      <c r="D184" s="3">
        <v>1030</v>
      </c>
      <c r="E184" s="3">
        <v>-200</v>
      </c>
      <c r="F184" s="3">
        <f t="shared" si="60"/>
        <v>830</v>
      </c>
      <c r="G184" s="11">
        <f t="shared" si="61"/>
        <v>0</v>
      </c>
      <c r="H184" s="3" t="s">
        <v>38</v>
      </c>
      <c r="L184" s="2">
        <f t="shared" si="62"/>
        <v>1</v>
      </c>
      <c r="M184" s="2" t="s">
        <v>20</v>
      </c>
      <c r="N184" s="14">
        <v>7</v>
      </c>
      <c r="O184" s="2">
        <v>118180</v>
      </c>
      <c r="P184" s="2">
        <v>118234</v>
      </c>
      <c r="Q184" s="2">
        <v>117819</v>
      </c>
      <c r="R184" s="9">
        <f t="shared" si="63"/>
        <v>6.1</v>
      </c>
      <c r="S184" s="9">
        <f t="shared" si="64"/>
        <v>35.4</v>
      </c>
      <c r="U184" s="9">
        <f t="shared" si="65"/>
        <v>-6.1</v>
      </c>
      <c r="V184" s="9">
        <f t="shared" si="66"/>
        <v>35.4</v>
      </c>
      <c r="W184" s="7">
        <f t="shared" si="67"/>
        <v>1</v>
      </c>
      <c r="X184" s="7">
        <f t="shared" si="68"/>
        <v>1</v>
      </c>
      <c r="Y184" s="9">
        <f t="shared" si="69"/>
        <v>0</v>
      </c>
      <c r="Z184" s="9"/>
      <c r="AA184" s="9">
        <f t="shared" si="70"/>
        <v>0</v>
      </c>
      <c r="AB184" s="9">
        <f t="shared" si="71"/>
        <v>15</v>
      </c>
      <c r="AC184" s="13">
        <f t="shared" si="72"/>
        <v>400</v>
      </c>
      <c r="AD184" s="7">
        <f t="shared" si="73"/>
        <v>1</v>
      </c>
      <c r="AE184" s="13">
        <f t="shared" si="74"/>
        <v>0</v>
      </c>
      <c r="AF184" s="13">
        <f t="shared" si="75"/>
        <v>0</v>
      </c>
      <c r="AG184" s="13">
        <f t="shared" si="76"/>
        <v>0</v>
      </c>
      <c r="AH184" s="13">
        <f t="shared" si="77"/>
        <v>15</v>
      </c>
      <c r="AI184" s="13">
        <f t="shared" si="78"/>
        <v>600</v>
      </c>
      <c r="AJ184" s="14">
        <f t="shared" si="79"/>
        <v>1</v>
      </c>
      <c r="AL184" s="12">
        <f t="shared" si="80"/>
        <v>550.25</v>
      </c>
      <c r="AM184" s="12">
        <f t="shared" si="81"/>
        <v>27</v>
      </c>
      <c r="AN184" s="12">
        <f t="shared" si="82"/>
        <v>405</v>
      </c>
      <c r="AO184" s="12">
        <f t="shared" si="83"/>
        <v>11815</v>
      </c>
      <c r="AP184" s="12">
        <f>MAX(AO$4:AO184)</f>
        <v>11815</v>
      </c>
      <c r="AQ184" s="8">
        <f t="shared" si="84"/>
        <v>0</v>
      </c>
      <c r="AS184" s="12">
        <f t="shared" si="85"/>
        <v>798.5</v>
      </c>
      <c r="AT184" s="12">
        <f t="shared" si="86"/>
        <v>39</v>
      </c>
      <c r="AU184" s="12">
        <f t="shared" si="87"/>
        <v>585</v>
      </c>
      <c r="AV184" s="12">
        <f t="shared" si="88"/>
        <v>17140</v>
      </c>
      <c r="AW184" s="12">
        <f>MAX(AV$4:AV184)</f>
        <v>17140</v>
      </c>
      <c r="AX184" s="8">
        <f t="shared" si="89"/>
        <v>0</v>
      </c>
      <c r="BH184" s="19"/>
      <c r="BI184" s="19"/>
      <c r="BJ184" s="12"/>
      <c r="BK184" s="12"/>
      <c r="BL184" s="12"/>
      <c r="BM184" s="8"/>
    </row>
    <row r="185" spans="1:65" x14ac:dyDescent="0.3">
      <c r="A185" s="1">
        <v>42724</v>
      </c>
      <c r="B185" s="1">
        <v>42724</v>
      </c>
      <c r="C185" s="1" t="s">
        <v>44</v>
      </c>
      <c r="D185" s="3">
        <v>1850</v>
      </c>
      <c r="E185" s="3">
        <v>-200</v>
      </c>
      <c r="F185" s="3">
        <f t="shared" si="60"/>
        <v>1650</v>
      </c>
      <c r="G185" s="11">
        <f t="shared" si="61"/>
        <v>0</v>
      </c>
      <c r="H185" s="3" t="s">
        <v>37</v>
      </c>
      <c r="L185" s="2">
        <f t="shared" si="62"/>
        <v>1</v>
      </c>
      <c r="M185" s="2" t="s">
        <v>20</v>
      </c>
      <c r="N185" s="14">
        <v>8</v>
      </c>
      <c r="O185" s="2">
        <v>72540</v>
      </c>
      <c r="P185" s="2">
        <v>72725</v>
      </c>
      <c r="Q185" s="2">
        <v>72394</v>
      </c>
      <c r="R185" s="9">
        <f t="shared" si="63"/>
        <v>19.3</v>
      </c>
      <c r="S185" s="9">
        <f t="shared" si="64"/>
        <v>13.8</v>
      </c>
      <c r="U185" s="9">
        <f t="shared" si="65"/>
        <v>-19.3</v>
      </c>
      <c r="V185" s="9">
        <f t="shared" si="66"/>
        <v>13.8</v>
      </c>
      <c r="W185" s="7">
        <f t="shared" si="67"/>
        <v>1</v>
      </c>
      <c r="X185" s="7">
        <f t="shared" si="68"/>
        <v>1</v>
      </c>
      <c r="Y185" s="9">
        <f t="shared" si="69"/>
        <v>0</v>
      </c>
      <c r="Z185" s="9"/>
      <c r="AA185" s="9">
        <f t="shared" si="70"/>
        <v>-20</v>
      </c>
      <c r="AB185" s="9">
        <f t="shared" si="71"/>
        <v>-20</v>
      </c>
      <c r="AC185" s="13">
        <f t="shared" si="72"/>
        <v>380</v>
      </c>
      <c r="AD185" s="7">
        <f t="shared" si="73"/>
        <v>0</v>
      </c>
      <c r="AE185" s="13">
        <f t="shared" si="74"/>
        <v>0</v>
      </c>
      <c r="AF185" s="13">
        <f t="shared" si="75"/>
        <v>0</v>
      </c>
      <c r="AG185" s="13">
        <f t="shared" si="76"/>
        <v>0</v>
      </c>
      <c r="AH185" s="13">
        <f t="shared" si="77"/>
        <v>-20</v>
      </c>
      <c r="AI185" s="13">
        <f t="shared" si="78"/>
        <v>580</v>
      </c>
      <c r="AJ185" s="14">
        <f t="shared" si="79"/>
        <v>0</v>
      </c>
      <c r="AL185" s="12">
        <f t="shared" si="80"/>
        <v>550.25</v>
      </c>
      <c r="AM185" s="12">
        <f t="shared" si="81"/>
        <v>27</v>
      </c>
      <c r="AN185" s="12">
        <f t="shared" si="82"/>
        <v>-540</v>
      </c>
      <c r="AO185" s="12">
        <f t="shared" si="83"/>
        <v>11275</v>
      </c>
      <c r="AP185" s="12">
        <f>MAX(AO$4:AO185)</f>
        <v>11815</v>
      </c>
      <c r="AQ185" s="8">
        <f t="shared" si="84"/>
        <v>-4.5704612780363946E-2</v>
      </c>
      <c r="AS185" s="12">
        <f t="shared" si="85"/>
        <v>798.5</v>
      </c>
      <c r="AT185" s="12">
        <f t="shared" si="86"/>
        <v>39</v>
      </c>
      <c r="AU185" s="12">
        <f t="shared" si="87"/>
        <v>-780</v>
      </c>
      <c r="AV185" s="12">
        <f t="shared" si="88"/>
        <v>16360</v>
      </c>
      <c r="AW185" s="12">
        <f>MAX(AV$4:AV185)</f>
        <v>17140</v>
      </c>
      <c r="AX185" s="8">
        <f t="shared" si="89"/>
        <v>-4.5507584597432905E-2</v>
      </c>
      <c r="BH185" s="19"/>
      <c r="BI185" s="19"/>
      <c r="BJ185" s="12"/>
      <c r="BK185" s="12"/>
      <c r="BL185" s="12"/>
      <c r="BM185" s="8"/>
    </row>
    <row r="186" spans="1:65" x14ac:dyDescent="0.3">
      <c r="A186" s="1">
        <v>42725</v>
      </c>
      <c r="B186" s="1">
        <v>42725</v>
      </c>
      <c r="C186" s="1" t="s">
        <v>45</v>
      </c>
      <c r="D186" s="3">
        <v>1020</v>
      </c>
      <c r="E186" s="3">
        <v>0</v>
      </c>
      <c r="F186" s="3">
        <f t="shared" si="60"/>
        <v>1020</v>
      </c>
      <c r="G186" s="11">
        <f t="shared" si="61"/>
        <v>0</v>
      </c>
      <c r="H186" s="3" t="s">
        <v>17</v>
      </c>
      <c r="L186" s="2">
        <f t="shared" si="62"/>
        <v>1</v>
      </c>
      <c r="M186" s="2" t="s">
        <v>21</v>
      </c>
      <c r="N186" s="14">
        <v>7</v>
      </c>
      <c r="O186" s="2">
        <v>103930</v>
      </c>
      <c r="P186" s="2">
        <v>103877</v>
      </c>
      <c r="Q186" s="2">
        <v>104504</v>
      </c>
      <c r="R186" s="9">
        <f t="shared" si="63"/>
        <v>6</v>
      </c>
      <c r="S186" s="9">
        <f t="shared" si="64"/>
        <v>56.7</v>
      </c>
      <c r="U186" s="9">
        <f t="shared" si="65"/>
        <v>-6</v>
      </c>
      <c r="V186" s="9">
        <f t="shared" si="66"/>
        <v>56.7</v>
      </c>
      <c r="W186" s="7">
        <f t="shared" si="67"/>
        <v>1</v>
      </c>
      <c r="X186" s="7">
        <f t="shared" si="68"/>
        <v>1</v>
      </c>
      <c r="Y186" s="9">
        <f t="shared" si="69"/>
        <v>0</v>
      </c>
      <c r="Z186" s="9"/>
      <c r="AA186" s="9">
        <f t="shared" si="70"/>
        <v>0</v>
      </c>
      <c r="AB186" s="9">
        <f t="shared" si="71"/>
        <v>15</v>
      </c>
      <c r="AC186" s="13">
        <f t="shared" si="72"/>
        <v>395</v>
      </c>
      <c r="AD186" s="7">
        <f t="shared" si="73"/>
        <v>1</v>
      </c>
      <c r="AE186" s="13">
        <f t="shared" si="74"/>
        <v>0</v>
      </c>
      <c r="AF186" s="13">
        <f t="shared" si="75"/>
        <v>0</v>
      </c>
      <c r="AG186" s="13">
        <f t="shared" si="76"/>
        <v>0</v>
      </c>
      <c r="AH186" s="13">
        <f t="shared" si="77"/>
        <v>15</v>
      </c>
      <c r="AI186" s="13">
        <f t="shared" si="78"/>
        <v>595</v>
      </c>
      <c r="AJ186" s="14">
        <f t="shared" si="79"/>
        <v>1</v>
      </c>
      <c r="AL186" s="12">
        <f t="shared" si="80"/>
        <v>563.75</v>
      </c>
      <c r="AM186" s="12">
        <f t="shared" si="81"/>
        <v>28</v>
      </c>
      <c r="AN186" s="12">
        <f t="shared" si="82"/>
        <v>420</v>
      </c>
      <c r="AO186" s="12">
        <f t="shared" si="83"/>
        <v>11695</v>
      </c>
      <c r="AP186" s="12">
        <f>MAX(AO$4:AO186)</f>
        <v>11815</v>
      </c>
      <c r="AQ186" s="8">
        <f t="shared" si="84"/>
        <v>-1.0156580617858655E-2</v>
      </c>
      <c r="AS186" s="12">
        <f t="shared" si="85"/>
        <v>798.5</v>
      </c>
      <c r="AT186" s="12">
        <f t="shared" si="86"/>
        <v>39</v>
      </c>
      <c r="AU186" s="12">
        <f t="shared" si="87"/>
        <v>585</v>
      </c>
      <c r="AV186" s="12">
        <f t="shared" si="88"/>
        <v>16945</v>
      </c>
      <c r="AW186" s="12">
        <f>MAX(AV$4:AV186)</f>
        <v>17140</v>
      </c>
      <c r="AX186" s="8">
        <f t="shared" si="89"/>
        <v>-1.1376896149358226E-2</v>
      </c>
      <c r="BH186" s="19"/>
      <c r="BI186" s="19"/>
      <c r="BJ186" s="12"/>
      <c r="BK186" s="12"/>
      <c r="BL186" s="12"/>
      <c r="BM186" s="8"/>
    </row>
    <row r="187" spans="1:65" x14ac:dyDescent="0.3">
      <c r="A187" s="1">
        <v>42725</v>
      </c>
      <c r="B187" s="1">
        <v>42725</v>
      </c>
      <c r="C187" s="1" t="s">
        <v>45</v>
      </c>
      <c r="D187" s="3">
        <v>1355</v>
      </c>
      <c r="E187" s="3">
        <v>0</v>
      </c>
      <c r="F187" s="3">
        <f t="shared" si="60"/>
        <v>1355</v>
      </c>
      <c r="G187" s="11">
        <f t="shared" si="61"/>
        <v>0</v>
      </c>
      <c r="H187" s="3" t="s">
        <v>17</v>
      </c>
      <c r="L187" s="2">
        <f t="shared" si="62"/>
        <v>1</v>
      </c>
      <c r="M187" s="2" t="s">
        <v>20</v>
      </c>
      <c r="N187" s="14">
        <v>7</v>
      </c>
      <c r="O187" s="2">
        <v>104410</v>
      </c>
      <c r="P187" s="2">
        <v>104504</v>
      </c>
      <c r="Q187" s="2">
        <v>104190</v>
      </c>
      <c r="R187" s="9">
        <f t="shared" si="63"/>
        <v>10.1</v>
      </c>
      <c r="S187" s="9">
        <f t="shared" si="64"/>
        <v>21.3</v>
      </c>
      <c r="U187" s="9">
        <f t="shared" si="65"/>
        <v>-10.1</v>
      </c>
      <c r="V187" s="9">
        <f t="shared" si="66"/>
        <v>21.3</v>
      </c>
      <c r="W187" s="7">
        <f t="shared" si="67"/>
        <v>1</v>
      </c>
      <c r="X187" s="7">
        <f t="shared" si="68"/>
        <v>1</v>
      </c>
      <c r="Y187" s="9">
        <f t="shared" si="69"/>
        <v>0</v>
      </c>
      <c r="Z187" s="9"/>
      <c r="AA187" s="9">
        <f t="shared" si="70"/>
        <v>0</v>
      </c>
      <c r="AB187" s="9">
        <f t="shared" si="71"/>
        <v>15</v>
      </c>
      <c r="AC187" s="13">
        <f t="shared" si="72"/>
        <v>410</v>
      </c>
      <c r="AD187" s="7">
        <f t="shared" si="73"/>
        <v>1</v>
      </c>
      <c r="AE187" s="13">
        <f t="shared" si="74"/>
        <v>0</v>
      </c>
      <c r="AF187" s="13">
        <f t="shared" si="75"/>
        <v>0</v>
      </c>
      <c r="AG187" s="13">
        <f t="shared" si="76"/>
        <v>0</v>
      </c>
      <c r="AH187" s="13">
        <f t="shared" si="77"/>
        <v>15</v>
      </c>
      <c r="AI187" s="13">
        <f t="shared" si="78"/>
        <v>610</v>
      </c>
      <c r="AJ187" s="14">
        <f t="shared" si="79"/>
        <v>1</v>
      </c>
      <c r="AL187" s="12">
        <f t="shared" si="80"/>
        <v>563.75</v>
      </c>
      <c r="AM187" s="12">
        <f t="shared" si="81"/>
        <v>28</v>
      </c>
      <c r="AN187" s="12">
        <f t="shared" si="82"/>
        <v>420</v>
      </c>
      <c r="AO187" s="12">
        <f t="shared" si="83"/>
        <v>12115</v>
      </c>
      <c r="AP187" s="12">
        <f>MAX(AO$4:AO187)</f>
        <v>12115</v>
      </c>
      <c r="AQ187" s="8">
        <f t="shared" si="84"/>
        <v>0</v>
      </c>
      <c r="AS187" s="12">
        <f t="shared" si="85"/>
        <v>798.5</v>
      </c>
      <c r="AT187" s="12">
        <f t="shared" si="86"/>
        <v>39</v>
      </c>
      <c r="AU187" s="12">
        <f t="shared" si="87"/>
        <v>585</v>
      </c>
      <c r="AV187" s="12">
        <f t="shared" si="88"/>
        <v>17530</v>
      </c>
      <c r="AW187" s="12">
        <f>MAX(AV$4:AV187)</f>
        <v>17530</v>
      </c>
      <c r="AX187" s="8">
        <f t="shared" si="89"/>
        <v>0</v>
      </c>
      <c r="BH187" s="19"/>
      <c r="BI187" s="19"/>
      <c r="BJ187" s="12"/>
      <c r="BK187" s="12"/>
      <c r="BL187" s="12"/>
      <c r="BM187" s="8"/>
    </row>
    <row r="188" spans="1:65" x14ac:dyDescent="0.3">
      <c r="A188" s="1">
        <v>42725</v>
      </c>
      <c r="B188" s="1">
        <v>42726</v>
      </c>
      <c r="C188" s="1" t="s">
        <v>45</v>
      </c>
      <c r="D188" s="3">
        <v>1020</v>
      </c>
      <c r="E188" s="3">
        <v>0</v>
      </c>
      <c r="F188" s="3">
        <f t="shared" si="60"/>
        <v>1020</v>
      </c>
      <c r="G188" s="11">
        <f t="shared" si="61"/>
        <v>1</v>
      </c>
      <c r="H188" s="3" t="s">
        <v>17</v>
      </c>
      <c r="L188" s="2">
        <f t="shared" si="62"/>
        <v>1</v>
      </c>
      <c r="M188" s="2" t="s">
        <v>20</v>
      </c>
      <c r="N188" s="14">
        <v>7</v>
      </c>
      <c r="O188" s="2">
        <v>104660</v>
      </c>
      <c r="P188" s="2">
        <v>104694</v>
      </c>
      <c r="Q188" s="2">
        <v>104287</v>
      </c>
      <c r="R188" s="9">
        <f t="shared" si="63"/>
        <v>4.0999999999999996</v>
      </c>
      <c r="S188" s="9">
        <f t="shared" si="64"/>
        <v>36.6</v>
      </c>
      <c r="U188" s="9">
        <f t="shared" si="65"/>
        <v>-4.0999999999999996</v>
      </c>
      <c r="V188" s="9">
        <f t="shared" si="66"/>
        <v>36.6</v>
      </c>
      <c r="W188" s="7">
        <f t="shared" si="67"/>
        <v>1</v>
      </c>
      <c r="X188" s="7">
        <f t="shared" si="68"/>
        <v>1</v>
      </c>
      <c r="Y188" s="9">
        <f t="shared" si="69"/>
        <v>0</v>
      </c>
      <c r="Z188" s="9"/>
      <c r="AA188" s="9">
        <f t="shared" si="70"/>
        <v>0</v>
      </c>
      <c r="AB188" s="9">
        <f t="shared" si="71"/>
        <v>15</v>
      </c>
      <c r="AC188" s="13">
        <f t="shared" si="72"/>
        <v>425</v>
      </c>
      <c r="AD188" s="7">
        <f t="shared" si="73"/>
        <v>1</v>
      </c>
      <c r="AE188" s="13">
        <f t="shared" si="74"/>
        <v>0</v>
      </c>
      <c r="AF188" s="13">
        <f t="shared" si="75"/>
        <v>0</v>
      </c>
      <c r="AG188" s="13">
        <f t="shared" si="76"/>
        <v>0</v>
      </c>
      <c r="AH188" s="13">
        <f t="shared" si="77"/>
        <v>15</v>
      </c>
      <c r="AI188" s="13">
        <f t="shared" si="78"/>
        <v>625</v>
      </c>
      <c r="AJ188" s="14">
        <f t="shared" si="79"/>
        <v>1</v>
      </c>
      <c r="AL188" s="12">
        <f t="shared" si="80"/>
        <v>605.75</v>
      </c>
      <c r="AM188" s="12">
        <f t="shared" si="81"/>
        <v>30</v>
      </c>
      <c r="AN188" s="12">
        <f t="shared" si="82"/>
        <v>450</v>
      </c>
      <c r="AO188" s="12">
        <f t="shared" si="83"/>
        <v>12565</v>
      </c>
      <c r="AP188" s="12">
        <f>MAX(AO$4:AO188)</f>
        <v>12565</v>
      </c>
      <c r="AQ188" s="8">
        <f t="shared" si="84"/>
        <v>0</v>
      </c>
      <c r="AS188" s="12">
        <f t="shared" si="85"/>
        <v>798.5</v>
      </c>
      <c r="AT188" s="12">
        <f t="shared" si="86"/>
        <v>39</v>
      </c>
      <c r="AU188" s="12">
        <f t="shared" si="87"/>
        <v>585</v>
      </c>
      <c r="AV188" s="12">
        <f t="shared" si="88"/>
        <v>18115</v>
      </c>
      <c r="AW188" s="12">
        <f>MAX(AV$4:AV188)</f>
        <v>18115</v>
      </c>
      <c r="AX188" s="8">
        <f t="shared" si="89"/>
        <v>0</v>
      </c>
      <c r="BH188" s="19"/>
      <c r="BI188" s="19"/>
      <c r="BJ188" s="12"/>
      <c r="BK188" s="12"/>
      <c r="BL188" s="12"/>
      <c r="BM188" s="8"/>
    </row>
    <row r="189" spans="1:65" x14ac:dyDescent="0.3">
      <c r="A189" s="1">
        <v>42739</v>
      </c>
      <c r="B189" s="1">
        <v>42739</v>
      </c>
      <c r="C189" s="1" t="s">
        <v>45</v>
      </c>
      <c r="D189" s="3">
        <v>1455</v>
      </c>
      <c r="E189" s="3">
        <v>0</v>
      </c>
      <c r="F189" s="3">
        <f t="shared" si="60"/>
        <v>1455</v>
      </c>
      <c r="G189" s="11">
        <f t="shared" si="61"/>
        <v>0</v>
      </c>
      <c r="H189" s="3" t="s">
        <v>17</v>
      </c>
      <c r="I189" s="2" t="s">
        <v>11</v>
      </c>
      <c r="J189" s="2">
        <v>11</v>
      </c>
      <c r="L189" s="2">
        <f t="shared" si="62"/>
        <v>1</v>
      </c>
      <c r="M189" s="2" t="s">
        <v>20</v>
      </c>
      <c r="N189" s="14">
        <v>7</v>
      </c>
      <c r="O189" s="2">
        <v>104580</v>
      </c>
      <c r="P189" s="2">
        <v>104632</v>
      </c>
      <c r="Q189" s="2">
        <v>104529</v>
      </c>
      <c r="R189" s="9">
        <f t="shared" si="63"/>
        <v>5.9</v>
      </c>
      <c r="S189" s="9">
        <f t="shared" si="64"/>
        <v>4.4000000000000004</v>
      </c>
      <c r="U189" s="9">
        <f t="shared" si="65"/>
        <v>-5.9</v>
      </c>
      <c r="V189" s="9">
        <f t="shared" si="66"/>
        <v>4.4000000000000004</v>
      </c>
      <c r="W189" s="7">
        <f t="shared" si="67"/>
        <v>1</v>
      </c>
      <c r="X189" s="7">
        <f t="shared" si="68"/>
        <v>0</v>
      </c>
      <c r="Y189" s="9">
        <f t="shared" si="69"/>
        <v>0</v>
      </c>
      <c r="Z189" s="9"/>
      <c r="AA189" s="9">
        <f t="shared" si="70"/>
        <v>-20</v>
      </c>
      <c r="AB189" s="9">
        <f t="shared" si="71"/>
        <v>-20</v>
      </c>
      <c r="AC189" s="13">
        <f t="shared" si="72"/>
        <v>405</v>
      </c>
      <c r="AD189" s="7">
        <f t="shared" si="73"/>
        <v>0</v>
      </c>
      <c r="AE189" s="13">
        <f t="shared" si="74"/>
        <v>-20</v>
      </c>
      <c r="AF189" s="13">
        <f t="shared" si="75"/>
        <v>0</v>
      </c>
      <c r="AG189" s="13">
        <f t="shared" si="76"/>
        <v>0</v>
      </c>
      <c r="AH189" s="13">
        <f t="shared" si="77"/>
        <v>0</v>
      </c>
      <c r="AI189" s="13">
        <f t="shared" si="78"/>
        <v>625</v>
      </c>
      <c r="AJ189" s="14">
        <f t="shared" si="79"/>
        <v>0</v>
      </c>
      <c r="AL189" s="12">
        <f t="shared" si="80"/>
        <v>628.25</v>
      </c>
      <c r="AM189" s="12">
        <f t="shared" si="81"/>
        <v>31</v>
      </c>
      <c r="AN189" s="12">
        <f t="shared" si="82"/>
        <v>-620</v>
      </c>
      <c r="AO189" s="12">
        <f t="shared" si="83"/>
        <v>11945</v>
      </c>
      <c r="AP189" s="12">
        <f>MAX(AO$4:AO189)</f>
        <v>12565</v>
      </c>
      <c r="AQ189" s="8">
        <f t="shared" si="84"/>
        <v>-4.9343414245921209E-2</v>
      </c>
      <c r="AS189" s="12">
        <f t="shared" si="85"/>
        <v>905.75</v>
      </c>
      <c r="AT189" s="12">
        <f t="shared" si="86"/>
        <v>45</v>
      </c>
      <c r="AU189" s="12">
        <f t="shared" si="87"/>
        <v>0</v>
      </c>
      <c r="AV189" s="12">
        <f t="shared" si="88"/>
        <v>18115</v>
      </c>
      <c r="AW189" s="12">
        <f>MAX(AV$4:AV189)</f>
        <v>18115</v>
      </c>
      <c r="AX189" s="8">
        <f t="shared" si="89"/>
        <v>0</v>
      </c>
      <c r="BH189" s="19"/>
      <c r="BI189" s="19"/>
      <c r="BJ189" s="12"/>
      <c r="BK189" s="12"/>
      <c r="BL189" s="12"/>
      <c r="BM189" s="8"/>
    </row>
    <row r="190" spans="1:65" x14ac:dyDescent="0.3">
      <c r="A190" s="1">
        <v>42739</v>
      </c>
      <c r="B190" s="1">
        <v>42740</v>
      </c>
      <c r="C190" s="1" t="s">
        <v>44</v>
      </c>
      <c r="D190" s="3">
        <v>205</v>
      </c>
      <c r="E190" s="3">
        <v>-200</v>
      </c>
      <c r="F190" s="3">
        <f t="shared" si="60"/>
        <v>5</v>
      </c>
      <c r="G190" s="11">
        <f t="shared" si="61"/>
        <v>1</v>
      </c>
      <c r="H190" s="3" t="s">
        <v>37</v>
      </c>
      <c r="L190" s="2">
        <f t="shared" si="62"/>
        <v>1</v>
      </c>
      <c r="M190" s="2" t="s">
        <v>20</v>
      </c>
      <c r="N190" s="14">
        <v>8</v>
      </c>
      <c r="O190" s="2">
        <v>72940</v>
      </c>
      <c r="P190" s="2">
        <v>73021</v>
      </c>
      <c r="Q190" s="2">
        <v>72771</v>
      </c>
      <c r="R190" s="9">
        <f t="shared" si="63"/>
        <v>8.9</v>
      </c>
      <c r="S190" s="9">
        <f t="shared" si="64"/>
        <v>16.100000000000001</v>
      </c>
      <c r="U190" s="9">
        <f t="shared" si="65"/>
        <v>-8.9</v>
      </c>
      <c r="V190" s="9">
        <f t="shared" si="66"/>
        <v>16.100000000000001</v>
      </c>
      <c r="W190" s="7">
        <f t="shared" si="67"/>
        <v>1</v>
      </c>
      <c r="X190" s="7">
        <f t="shared" si="68"/>
        <v>1</v>
      </c>
      <c r="Y190" s="9">
        <f t="shared" si="69"/>
        <v>0</v>
      </c>
      <c r="Z190" s="9"/>
      <c r="AA190" s="9">
        <f t="shared" si="70"/>
        <v>-20</v>
      </c>
      <c r="AB190" s="9">
        <f t="shared" si="71"/>
        <v>15</v>
      </c>
      <c r="AC190" s="13">
        <f t="shared" si="72"/>
        <v>420</v>
      </c>
      <c r="AD190" s="7">
        <f t="shared" si="73"/>
        <v>1</v>
      </c>
      <c r="AE190" s="13">
        <f t="shared" si="74"/>
        <v>0</v>
      </c>
      <c r="AF190" s="13">
        <f t="shared" si="75"/>
        <v>0</v>
      </c>
      <c r="AG190" s="13">
        <f t="shared" si="76"/>
        <v>0</v>
      </c>
      <c r="AH190" s="13">
        <f t="shared" si="77"/>
        <v>15</v>
      </c>
      <c r="AI190" s="13">
        <f t="shared" si="78"/>
        <v>640</v>
      </c>
      <c r="AJ190" s="14">
        <f t="shared" si="79"/>
        <v>1</v>
      </c>
      <c r="AL190" s="12">
        <f t="shared" si="80"/>
        <v>597.25</v>
      </c>
      <c r="AM190" s="12">
        <f t="shared" si="81"/>
        <v>29</v>
      </c>
      <c r="AN190" s="12">
        <f t="shared" si="82"/>
        <v>435</v>
      </c>
      <c r="AO190" s="12">
        <f t="shared" si="83"/>
        <v>12380</v>
      </c>
      <c r="AP190" s="12">
        <f>MAX(AO$4:AO190)</f>
        <v>12565</v>
      </c>
      <c r="AQ190" s="8">
        <f t="shared" si="84"/>
        <v>-1.4723438121766812E-2</v>
      </c>
      <c r="AS190" s="12">
        <f t="shared" si="85"/>
        <v>905.75</v>
      </c>
      <c r="AT190" s="12">
        <f t="shared" si="86"/>
        <v>45</v>
      </c>
      <c r="AU190" s="12">
        <f t="shared" si="87"/>
        <v>675</v>
      </c>
      <c r="AV190" s="12">
        <f t="shared" si="88"/>
        <v>18790</v>
      </c>
      <c r="AW190" s="12">
        <f>MAX(AV$4:AV190)</f>
        <v>18790</v>
      </c>
      <c r="AX190" s="8">
        <f t="shared" si="89"/>
        <v>0</v>
      </c>
      <c r="BH190" s="19"/>
      <c r="BI190" s="19"/>
      <c r="BJ190" s="12"/>
      <c r="BK190" s="12"/>
      <c r="BL190" s="12"/>
      <c r="BM190" s="8"/>
    </row>
    <row r="191" spans="1:65" x14ac:dyDescent="0.3">
      <c r="A191" s="1">
        <v>42740</v>
      </c>
      <c r="B191" s="1">
        <v>42740</v>
      </c>
      <c r="C191" s="1" t="s">
        <v>44</v>
      </c>
      <c r="D191" s="3">
        <v>1315</v>
      </c>
      <c r="E191" s="3">
        <v>-200</v>
      </c>
      <c r="F191" s="3">
        <f t="shared" si="60"/>
        <v>1115</v>
      </c>
      <c r="G191" s="11">
        <f t="shared" si="61"/>
        <v>0</v>
      </c>
      <c r="H191" s="3" t="s">
        <v>37</v>
      </c>
      <c r="I191" s="2" t="s">
        <v>11</v>
      </c>
      <c r="J191" s="2">
        <v>12</v>
      </c>
      <c r="L191" s="2">
        <f t="shared" si="62"/>
        <v>1</v>
      </c>
      <c r="M191" s="2" t="s">
        <v>21</v>
      </c>
      <c r="N191" s="14">
        <v>8</v>
      </c>
      <c r="O191" s="2">
        <v>72840</v>
      </c>
      <c r="P191" s="2">
        <v>72828</v>
      </c>
      <c r="Q191" s="2">
        <v>73560</v>
      </c>
      <c r="R191" s="9">
        <f t="shared" si="63"/>
        <v>2</v>
      </c>
      <c r="S191" s="9">
        <f t="shared" si="64"/>
        <v>71.2</v>
      </c>
      <c r="U191" s="9">
        <f t="shared" si="65"/>
        <v>-2</v>
      </c>
      <c r="V191" s="9">
        <f t="shared" si="66"/>
        <v>71.2</v>
      </c>
      <c r="W191" s="7">
        <f t="shared" si="67"/>
        <v>1</v>
      </c>
      <c r="X191" s="7">
        <f t="shared" si="68"/>
        <v>0</v>
      </c>
      <c r="Y191" s="9">
        <f t="shared" si="69"/>
        <v>0</v>
      </c>
      <c r="Z191" s="9"/>
      <c r="AA191" s="9">
        <f t="shared" si="70"/>
        <v>0</v>
      </c>
      <c r="AB191" s="9">
        <f t="shared" si="71"/>
        <v>15</v>
      </c>
      <c r="AC191" s="13">
        <f t="shared" si="72"/>
        <v>435</v>
      </c>
      <c r="AD191" s="7">
        <f t="shared" si="73"/>
        <v>1</v>
      </c>
      <c r="AE191" s="13">
        <f t="shared" si="74"/>
        <v>15</v>
      </c>
      <c r="AF191" s="13">
        <f t="shared" si="75"/>
        <v>0</v>
      </c>
      <c r="AG191" s="13">
        <f t="shared" si="76"/>
        <v>0</v>
      </c>
      <c r="AH191" s="13">
        <f t="shared" si="77"/>
        <v>0</v>
      </c>
      <c r="AI191" s="13">
        <f t="shared" si="78"/>
        <v>640</v>
      </c>
      <c r="AJ191" s="14">
        <f t="shared" si="79"/>
        <v>0</v>
      </c>
      <c r="AL191" s="12">
        <f t="shared" si="80"/>
        <v>597.25</v>
      </c>
      <c r="AM191" s="12">
        <f t="shared" si="81"/>
        <v>29</v>
      </c>
      <c r="AN191" s="12">
        <f t="shared" si="82"/>
        <v>435</v>
      </c>
      <c r="AO191" s="12">
        <f t="shared" si="83"/>
        <v>12815</v>
      </c>
      <c r="AP191" s="12">
        <f>MAX(AO$4:AO191)</f>
        <v>12815</v>
      </c>
      <c r="AQ191" s="8">
        <f t="shared" si="84"/>
        <v>0</v>
      </c>
      <c r="AS191" s="12">
        <f t="shared" si="85"/>
        <v>939.5</v>
      </c>
      <c r="AT191" s="12">
        <f t="shared" si="86"/>
        <v>46</v>
      </c>
      <c r="AU191" s="12">
        <f t="shared" si="87"/>
        <v>0</v>
      </c>
      <c r="AV191" s="12">
        <f t="shared" si="88"/>
        <v>18790</v>
      </c>
      <c r="AW191" s="12">
        <f>MAX(AV$4:AV191)</f>
        <v>18790</v>
      </c>
      <c r="AX191" s="8">
        <f t="shared" si="89"/>
        <v>0</v>
      </c>
      <c r="BH191" s="19"/>
      <c r="BI191" s="19"/>
      <c r="BJ191" s="12"/>
      <c r="BK191" s="12"/>
      <c r="BL191" s="12"/>
      <c r="BM191" s="8"/>
    </row>
    <row r="192" spans="1:65" x14ac:dyDescent="0.3">
      <c r="A192" s="1">
        <v>42741</v>
      </c>
      <c r="B192" s="1">
        <v>42741</v>
      </c>
      <c r="C192" s="1" t="s">
        <v>45</v>
      </c>
      <c r="D192" s="3">
        <v>1330</v>
      </c>
      <c r="E192" s="3">
        <v>0</v>
      </c>
      <c r="F192" s="3">
        <f t="shared" si="60"/>
        <v>1330</v>
      </c>
      <c r="G192" s="11">
        <f t="shared" si="61"/>
        <v>0</v>
      </c>
      <c r="H192" s="3" t="s">
        <v>17</v>
      </c>
      <c r="K192" s="2" t="s">
        <v>11</v>
      </c>
      <c r="L192" s="2">
        <f t="shared" si="62"/>
        <v>1</v>
      </c>
      <c r="M192" s="2" t="s">
        <v>21</v>
      </c>
      <c r="N192" s="14">
        <v>7</v>
      </c>
      <c r="O192" s="2">
        <v>105520</v>
      </c>
      <c r="P192" s="2">
        <v>105451</v>
      </c>
      <c r="Q192" s="2">
        <v>105869</v>
      </c>
      <c r="R192" s="9">
        <f t="shared" si="63"/>
        <v>7.6</v>
      </c>
      <c r="S192" s="9">
        <f t="shared" si="64"/>
        <v>34.200000000000003</v>
      </c>
      <c r="U192" s="9">
        <f t="shared" si="65"/>
        <v>-7.6</v>
      </c>
      <c r="V192" s="9">
        <f t="shared" si="66"/>
        <v>34.200000000000003</v>
      </c>
      <c r="W192" s="7">
        <f t="shared" si="67"/>
        <v>1</v>
      </c>
      <c r="X192" s="7">
        <f t="shared" si="68"/>
        <v>0</v>
      </c>
      <c r="Y192" s="9">
        <f t="shared" si="69"/>
        <v>0</v>
      </c>
      <c r="Z192" s="9"/>
      <c r="AA192" s="9">
        <f t="shared" si="70"/>
        <v>0</v>
      </c>
      <c r="AB192" s="9">
        <f t="shared" si="71"/>
        <v>15</v>
      </c>
      <c r="AC192" s="13">
        <f t="shared" si="72"/>
        <v>450</v>
      </c>
      <c r="AD192" s="7">
        <f t="shared" si="73"/>
        <v>1</v>
      </c>
      <c r="AE192" s="13">
        <f t="shared" si="74"/>
        <v>0</v>
      </c>
      <c r="AF192" s="13">
        <f t="shared" si="75"/>
        <v>15</v>
      </c>
      <c r="AG192" s="13">
        <f t="shared" si="76"/>
        <v>0</v>
      </c>
      <c r="AH192" s="13">
        <f t="shared" si="77"/>
        <v>0</v>
      </c>
      <c r="AI192" s="13">
        <f t="shared" si="78"/>
        <v>640</v>
      </c>
      <c r="AJ192" s="14">
        <f t="shared" si="79"/>
        <v>0</v>
      </c>
      <c r="AL192" s="12">
        <f t="shared" si="80"/>
        <v>640.75</v>
      </c>
      <c r="AM192" s="12">
        <f t="shared" si="81"/>
        <v>32</v>
      </c>
      <c r="AN192" s="12">
        <f t="shared" si="82"/>
        <v>480</v>
      </c>
      <c r="AO192" s="12">
        <f t="shared" si="83"/>
        <v>13295</v>
      </c>
      <c r="AP192" s="12">
        <f>MAX(AO$4:AO192)</f>
        <v>13295</v>
      </c>
      <c r="AQ192" s="8">
        <f t="shared" si="84"/>
        <v>0</v>
      </c>
      <c r="AS192" s="12">
        <f t="shared" si="85"/>
        <v>939.5</v>
      </c>
      <c r="AT192" s="12">
        <f t="shared" si="86"/>
        <v>46</v>
      </c>
      <c r="AU192" s="12">
        <f t="shared" si="87"/>
        <v>0</v>
      </c>
      <c r="AV192" s="12">
        <f t="shared" si="88"/>
        <v>18790</v>
      </c>
      <c r="AW192" s="12">
        <f>MAX(AV$4:AV192)</f>
        <v>18790</v>
      </c>
      <c r="AX192" s="8">
        <f t="shared" si="89"/>
        <v>0</v>
      </c>
      <c r="BH192" s="19"/>
      <c r="BI192" s="19"/>
      <c r="BJ192" s="12"/>
      <c r="BK192" s="12"/>
      <c r="BL192" s="12"/>
      <c r="BM192" s="8"/>
    </row>
    <row r="193" spans="1:65" x14ac:dyDescent="0.3">
      <c r="A193" s="1">
        <v>42741</v>
      </c>
      <c r="B193" s="1">
        <v>42741</v>
      </c>
      <c r="C193" s="1" t="s">
        <v>44</v>
      </c>
      <c r="D193" s="3">
        <v>1550</v>
      </c>
      <c r="E193" s="3">
        <v>-200</v>
      </c>
      <c r="F193" s="3">
        <f t="shared" si="60"/>
        <v>1350</v>
      </c>
      <c r="G193" s="11">
        <f t="shared" si="61"/>
        <v>0</v>
      </c>
      <c r="H193" s="3" t="s">
        <v>38</v>
      </c>
      <c r="K193" s="2" t="s">
        <v>11</v>
      </c>
      <c r="L193" s="2">
        <f t="shared" si="62"/>
        <v>1</v>
      </c>
      <c r="M193" s="2" t="s">
        <v>20</v>
      </c>
      <c r="N193" s="14">
        <v>7</v>
      </c>
      <c r="O193" s="2">
        <v>116560</v>
      </c>
      <c r="P193" s="2">
        <v>116742</v>
      </c>
      <c r="Q193" s="2">
        <v>116303</v>
      </c>
      <c r="R193" s="9">
        <f t="shared" si="63"/>
        <v>18.899999999999999</v>
      </c>
      <c r="S193" s="9">
        <f t="shared" si="64"/>
        <v>25</v>
      </c>
      <c r="U193" s="9">
        <f t="shared" si="65"/>
        <v>-18.899999999999999</v>
      </c>
      <c r="V193" s="9">
        <f t="shared" si="66"/>
        <v>25</v>
      </c>
      <c r="W193" s="7">
        <f t="shared" si="67"/>
        <v>1</v>
      </c>
      <c r="X193" s="7">
        <f t="shared" si="68"/>
        <v>0</v>
      </c>
      <c r="Y193" s="9">
        <f t="shared" si="69"/>
        <v>0</v>
      </c>
      <c r="Z193" s="9"/>
      <c r="AA193" s="9">
        <f t="shared" si="70"/>
        <v>0</v>
      </c>
      <c r="AB193" s="9">
        <f t="shared" si="71"/>
        <v>15</v>
      </c>
      <c r="AC193" s="13">
        <f t="shared" si="72"/>
        <v>465</v>
      </c>
      <c r="AD193" s="7">
        <f t="shared" si="73"/>
        <v>1</v>
      </c>
      <c r="AE193" s="13">
        <f t="shared" si="74"/>
        <v>0</v>
      </c>
      <c r="AF193" s="13">
        <f t="shared" si="75"/>
        <v>15</v>
      </c>
      <c r="AG193" s="13">
        <f t="shared" si="76"/>
        <v>0</v>
      </c>
      <c r="AH193" s="13">
        <f t="shared" si="77"/>
        <v>0</v>
      </c>
      <c r="AI193" s="13">
        <f t="shared" si="78"/>
        <v>640</v>
      </c>
      <c r="AJ193" s="14">
        <f t="shared" si="79"/>
        <v>0</v>
      </c>
      <c r="AL193" s="12">
        <f t="shared" si="80"/>
        <v>640.75</v>
      </c>
      <c r="AM193" s="12">
        <f t="shared" si="81"/>
        <v>32</v>
      </c>
      <c r="AN193" s="12">
        <f t="shared" si="82"/>
        <v>480</v>
      </c>
      <c r="AO193" s="12">
        <f t="shared" si="83"/>
        <v>13775</v>
      </c>
      <c r="AP193" s="12">
        <f>MAX(AO$4:AO193)</f>
        <v>13775</v>
      </c>
      <c r="AQ193" s="8">
        <f t="shared" si="84"/>
        <v>0</v>
      </c>
      <c r="AS193" s="12">
        <f t="shared" si="85"/>
        <v>939.5</v>
      </c>
      <c r="AT193" s="12">
        <f t="shared" si="86"/>
        <v>46</v>
      </c>
      <c r="AU193" s="12">
        <f t="shared" si="87"/>
        <v>0</v>
      </c>
      <c r="AV193" s="12">
        <f t="shared" si="88"/>
        <v>18790</v>
      </c>
      <c r="AW193" s="12">
        <f>MAX(AV$4:AV193)</f>
        <v>18790</v>
      </c>
      <c r="AX193" s="8">
        <f t="shared" si="89"/>
        <v>0</v>
      </c>
      <c r="BH193" s="19"/>
      <c r="BI193" s="19"/>
      <c r="BJ193" s="12"/>
      <c r="BK193" s="12"/>
      <c r="BL193" s="12"/>
      <c r="BM193" s="8"/>
    </row>
    <row r="194" spans="1:65" x14ac:dyDescent="0.3">
      <c r="A194" s="1">
        <v>42740</v>
      </c>
      <c r="B194" s="1">
        <v>42744</v>
      </c>
      <c r="C194" s="1" t="s">
        <v>44</v>
      </c>
      <c r="D194" s="3">
        <v>530</v>
      </c>
      <c r="E194" s="3">
        <v>-200</v>
      </c>
      <c r="F194" s="3">
        <f t="shared" si="60"/>
        <v>330</v>
      </c>
      <c r="G194" s="11">
        <f t="shared" si="61"/>
        <v>4</v>
      </c>
      <c r="H194" s="3" t="s">
        <v>38</v>
      </c>
      <c r="I194" s="2" t="s">
        <v>11</v>
      </c>
      <c r="J194" s="2">
        <v>16</v>
      </c>
      <c r="L194" s="2">
        <f t="shared" si="62"/>
        <v>1</v>
      </c>
      <c r="M194" s="2" t="s">
        <v>20</v>
      </c>
      <c r="N194" s="14">
        <v>7</v>
      </c>
      <c r="O194" s="2">
        <v>117350</v>
      </c>
      <c r="P194" s="2">
        <v>117525</v>
      </c>
      <c r="Q194" s="2">
        <v>115947</v>
      </c>
      <c r="R194" s="9">
        <f t="shared" si="63"/>
        <v>18.2</v>
      </c>
      <c r="S194" s="9">
        <f t="shared" si="64"/>
        <v>139.6</v>
      </c>
      <c r="U194" s="9">
        <f t="shared" si="65"/>
        <v>-18.2</v>
      </c>
      <c r="V194" s="9">
        <f t="shared" si="66"/>
        <v>139.6</v>
      </c>
      <c r="W194" s="7">
        <f t="shared" si="67"/>
        <v>1</v>
      </c>
      <c r="X194" s="7">
        <f t="shared" si="68"/>
        <v>0</v>
      </c>
      <c r="Y194" s="9">
        <f t="shared" si="69"/>
        <v>0</v>
      </c>
      <c r="Z194" s="9"/>
      <c r="AA194" s="9">
        <f t="shared" si="70"/>
        <v>0</v>
      </c>
      <c r="AB194" s="9">
        <f t="shared" si="71"/>
        <v>15</v>
      </c>
      <c r="AC194" s="13">
        <f t="shared" si="72"/>
        <v>480</v>
      </c>
      <c r="AD194" s="7">
        <f t="shared" si="73"/>
        <v>1</v>
      </c>
      <c r="AE194" s="13">
        <f t="shared" si="74"/>
        <v>15</v>
      </c>
      <c r="AF194" s="13">
        <f t="shared" si="75"/>
        <v>0</v>
      </c>
      <c r="AG194" s="13">
        <f t="shared" si="76"/>
        <v>0</v>
      </c>
      <c r="AH194" s="13">
        <f t="shared" si="77"/>
        <v>0</v>
      </c>
      <c r="AI194" s="13">
        <f t="shared" si="78"/>
        <v>640</v>
      </c>
      <c r="AJ194" s="14">
        <f t="shared" si="79"/>
        <v>0</v>
      </c>
      <c r="AL194" s="12">
        <f t="shared" si="80"/>
        <v>688.75</v>
      </c>
      <c r="AM194" s="12">
        <f t="shared" si="81"/>
        <v>34</v>
      </c>
      <c r="AN194" s="12">
        <f t="shared" si="82"/>
        <v>510</v>
      </c>
      <c r="AO194" s="12">
        <f t="shared" si="83"/>
        <v>14285</v>
      </c>
      <c r="AP194" s="12">
        <f>MAX(AO$4:AO194)</f>
        <v>14285</v>
      </c>
      <c r="AQ194" s="8">
        <f t="shared" si="84"/>
        <v>0</v>
      </c>
      <c r="AS194" s="12">
        <f t="shared" si="85"/>
        <v>939.5</v>
      </c>
      <c r="AT194" s="12">
        <f t="shared" si="86"/>
        <v>46</v>
      </c>
      <c r="AU194" s="12">
        <f t="shared" si="87"/>
        <v>0</v>
      </c>
      <c r="AV194" s="12">
        <f t="shared" si="88"/>
        <v>18790</v>
      </c>
      <c r="AW194" s="12">
        <f>MAX(AV$4:AV194)</f>
        <v>18790</v>
      </c>
      <c r="AX194" s="8">
        <f t="shared" si="89"/>
        <v>0</v>
      </c>
      <c r="BH194" s="19"/>
      <c r="BI194" s="19"/>
      <c r="BJ194" s="12"/>
      <c r="BK194" s="12"/>
      <c r="BL194" s="12"/>
      <c r="BM194" s="8"/>
    </row>
    <row r="195" spans="1:65" x14ac:dyDescent="0.3">
      <c r="A195" s="1">
        <v>42744</v>
      </c>
      <c r="B195" s="1">
        <v>42744</v>
      </c>
      <c r="C195" s="1" t="s">
        <v>44</v>
      </c>
      <c r="D195" s="3">
        <v>1520</v>
      </c>
      <c r="E195" s="3">
        <v>-200</v>
      </c>
      <c r="F195" s="3">
        <f t="shared" si="60"/>
        <v>1320</v>
      </c>
      <c r="G195" s="11">
        <f t="shared" si="61"/>
        <v>0</v>
      </c>
      <c r="H195" s="3" t="s">
        <v>38</v>
      </c>
      <c r="L195" s="2">
        <f t="shared" si="62"/>
        <v>1</v>
      </c>
      <c r="M195" s="2" t="s">
        <v>21</v>
      </c>
      <c r="N195" s="14">
        <v>7</v>
      </c>
      <c r="O195" s="2">
        <v>116490</v>
      </c>
      <c r="P195" s="2">
        <v>116290</v>
      </c>
      <c r="Q195" s="2">
        <v>116606</v>
      </c>
      <c r="R195" s="9">
        <f t="shared" si="63"/>
        <v>20.7</v>
      </c>
      <c r="S195" s="9">
        <f t="shared" si="64"/>
        <v>10.9</v>
      </c>
      <c r="U195" s="9">
        <f t="shared" si="65"/>
        <v>-20.7</v>
      </c>
      <c r="V195" s="9">
        <f t="shared" si="66"/>
        <v>10.9</v>
      </c>
      <c r="W195" s="7">
        <f t="shared" si="67"/>
        <v>1</v>
      </c>
      <c r="X195" s="7">
        <f t="shared" si="68"/>
        <v>1</v>
      </c>
      <c r="Y195" s="9">
        <f t="shared" si="69"/>
        <v>-20</v>
      </c>
      <c r="Z195" s="9"/>
      <c r="AA195" s="9">
        <f t="shared" si="70"/>
        <v>-20</v>
      </c>
      <c r="AB195" s="9">
        <f t="shared" si="71"/>
        <v>-20</v>
      </c>
      <c r="AC195" s="13">
        <f t="shared" si="72"/>
        <v>460</v>
      </c>
      <c r="AD195" s="7">
        <f t="shared" si="73"/>
        <v>0</v>
      </c>
      <c r="AE195" s="13">
        <f t="shared" si="74"/>
        <v>0</v>
      </c>
      <c r="AF195" s="13">
        <f t="shared" si="75"/>
        <v>0</v>
      </c>
      <c r="AG195" s="13">
        <f t="shared" si="76"/>
        <v>0</v>
      </c>
      <c r="AH195" s="13">
        <f t="shared" si="77"/>
        <v>-20</v>
      </c>
      <c r="AI195" s="13">
        <f t="shared" si="78"/>
        <v>620</v>
      </c>
      <c r="AJ195" s="14">
        <f t="shared" si="79"/>
        <v>0</v>
      </c>
      <c r="AL195" s="12">
        <f t="shared" si="80"/>
        <v>688.75</v>
      </c>
      <c r="AM195" s="12">
        <f t="shared" si="81"/>
        <v>34</v>
      </c>
      <c r="AN195" s="12">
        <f t="shared" si="82"/>
        <v>-680</v>
      </c>
      <c r="AO195" s="12">
        <f t="shared" si="83"/>
        <v>13605</v>
      </c>
      <c r="AP195" s="12">
        <f>MAX(AO$4:AO195)</f>
        <v>14285</v>
      </c>
      <c r="AQ195" s="8">
        <f t="shared" si="84"/>
        <v>-4.7602380119005951E-2</v>
      </c>
      <c r="AS195" s="12">
        <f t="shared" si="85"/>
        <v>939.5</v>
      </c>
      <c r="AT195" s="12">
        <f t="shared" si="86"/>
        <v>46</v>
      </c>
      <c r="AU195" s="12">
        <f t="shared" si="87"/>
        <v>-920</v>
      </c>
      <c r="AV195" s="12">
        <f t="shared" si="88"/>
        <v>17870</v>
      </c>
      <c r="AW195" s="12">
        <f>MAX(AV$4:AV195)</f>
        <v>18790</v>
      </c>
      <c r="AX195" s="8">
        <f t="shared" si="89"/>
        <v>-4.8962213943587012E-2</v>
      </c>
      <c r="BH195" s="19"/>
      <c r="BI195" s="19"/>
      <c r="BJ195" s="12"/>
      <c r="BK195" s="12"/>
      <c r="BL195" s="12"/>
      <c r="BM195" s="8"/>
    </row>
    <row r="196" spans="1:65" x14ac:dyDescent="0.3">
      <c r="A196" s="1">
        <v>42744</v>
      </c>
      <c r="B196" s="1">
        <v>42744</v>
      </c>
      <c r="C196" s="1" t="s">
        <v>44</v>
      </c>
      <c r="D196" s="3">
        <v>1745</v>
      </c>
      <c r="E196" s="3">
        <v>-200</v>
      </c>
      <c r="F196" s="3">
        <f t="shared" si="60"/>
        <v>1545</v>
      </c>
      <c r="G196" s="11">
        <f t="shared" si="61"/>
        <v>0</v>
      </c>
      <c r="H196" s="3" t="s">
        <v>43</v>
      </c>
      <c r="L196" s="2">
        <f t="shared" si="62"/>
        <v>1</v>
      </c>
      <c r="M196" s="2" t="s">
        <v>21</v>
      </c>
      <c r="N196" s="14">
        <v>10</v>
      </c>
      <c r="O196" s="2">
        <v>132150</v>
      </c>
      <c r="P196" s="2">
        <v>131961</v>
      </c>
      <c r="Q196" s="2">
        <v>132402</v>
      </c>
      <c r="R196" s="9">
        <f t="shared" si="63"/>
        <v>19.899999999999999</v>
      </c>
      <c r="S196" s="9">
        <f t="shared" si="64"/>
        <v>24.2</v>
      </c>
      <c r="U196" s="9">
        <f t="shared" si="65"/>
        <v>-19.899999999999999</v>
      </c>
      <c r="V196" s="9">
        <f t="shared" si="66"/>
        <v>24.2</v>
      </c>
      <c r="W196" s="7">
        <f t="shared" si="67"/>
        <v>1</v>
      </c>
      <c r="X196" s="7">
        <f t="shared" si="68"/>
        <v>1</v>
      </c>
      <c r="Y196" s="9">
        <f t="shared" si="69"/>
        <v>0</v>
      </c>
      <c r="Z196" s="9"/>
      <c r="AA196" s="9">
        <f t="shared" si="70"/>
        <v>0</v>
      </c>
      <c r="AB196" s="9">
        <f t="shared" si="71"/>
        <v>15</v>
      </c>
      <c r="AC196" s="13">
        <f t="shared" si="72"/>
        <v>475</v>
      </c>
      <c r="AD196" s="7">
        <f t="shared" si="73"/>
        <v>1</v>
      </c>
      <c r="AE196" s="13">
        <f t="shared" si="74"/>
        <v>0</v>
      </c>
      <c r="AF196" s="13">
        <f t="shared" si="75"/>
        <v>0</v>
      </c>
      <c r="AG196" s="13">
        <f t="shared" si="76"/>
        <v>0</v>
      </c>
      <c r="AH196" s="13">
        <f t="shared" si="77"/>
        <v>15</v>
      </c>
      <c r="AI196" s="13">
        <f t="shared" si="78"/>
        <v>635</v>
      </c>
      <c r="AJ196" s="14">
        <f t="shared" si="79"/>
        <v>1</v>
      </c>
      <c r="AL196" s="12">
        <f t="shared" si="80"/>
        <v>688.75</v>
      </c>
      <c r="AM196" s="12">
        <f t="shared" si="81"/>
        <v>34</v>
      </c>
      <c r="AN196" s="12">
        <f t="shared" si="82"/>
        <v>510</v>
      </c>
      <c r="AO196" s="12">
        <f t="shared" si="83"/>
        <v>14115</v>
      </c>
      <c r="AP196" s="12">
        <f>MAX(AO$4:AO196)</f>
        <v>14285</v>
      </c>
      <c r="AQ196" s="8">
        <f t="shared" si="84"/>
        <v>-1.1900595029751488E-2</v>
      </c>
      <c r="AS196" s="12">
        <f t="shared" si="85"/>
        <v>939.5</v>
      </c>
      <c r="AT196" s="12">
        <f t="shared" si="86"/>
        <v>46</v>
      </c>
      <c r="AU196" s="12">
        <f t="shared" si="87"/>
        <v>690</v>
      </c>
      <c r="AV196" s="12">
        <f t="shared" si="88"/>
        <v>18560</v>
      </c>
      <c r="AW196" s="12">
        <f>MAX(AV$4:AV196)</f>
        <v>18790</v>
      </c>
      <c r="AX196" s="8">
        <f t="shared" si="89"/>
        <v>-1.2240553485896753E-2</v>
      </c>
      <c r="BH196" s="19"/>
      <c r="BI196" s="19"/>
      <c r="BJ196" s="12"/>
      <c r="BK196" s="12"/>
      <c r="BL196" s="12"/>
      <c r="BM196" s="8"/>
    </row>
    <row r="197" spans="1:65" x14ac:dyDescent="0.3">
      <c r="A197" s="1">
        <v>42744</v>
      </c>
      <c r="B197" s="1">
        <v>42744</v>
      </c>
      <c r="C197" s="1" t="s">
        <v>44</v>
      </c>
      <c r="D197" s="3">
        <v>1840</v>
      </c>
      <c r="E197" s="3">
        <v>-200</v>
      </c>
      <c r="F197" s="3">
        <f t="shared" ref="F197:F260" si="90">D197+E197</f>
        <v>1640</v>
      </c>
      <c r="G197" s="11">
        <f t="shared" ref="G197:G260" si="91">B197-A197</f>
        <v>0</v>
      </c>
      <c r="H197" s="3" t="s">
        <v>38</v>
      </c>
      <c r="I197" s="2" t="s">
        <v>11</v>
      </c>
      <c r="J197" s="2">
        <v>40</v>
      </c>
      <c r="L197" s="2">
        <f t="shared" ref="L197:L260" si="92">IF(AND(F197&gt;=L$3,F197&lt;=L$4),0,1)</f>
        <v>1</v>
      </c>
      <c r="M197" s="2" t="s">
        <v>21</v>
      </c>
      <c r="N197" s="14">
        <v>7</v>
      </c>
      <c r="O197" s="2">
        <v>116090</v>
      </c>
      <c r="P197" s="2">
        <v>115947</v>
      </c>
      <c r="Q197" s="2">
        <v>116284</v>
      </c>
      <c r="R197" s="9">
        <f t="shared" ref="R197:R260" si="93">IF(M197="short",((P197-O197)+N197)/10,((O197-P197)+N197)/10)</f>
        <v>15</v>
      </c>
      <c r="S197" s="9">
        <f t="shared" ref="S197:S260" si="94">IF(M197="long",((Q197-O197)-N197)/10,((O197-Q197)-N197)/10)</f>
        <v>18.7</v>
      </c>
      <c r="U197" s="9">
        <f t="shared" ref="U197:U260" si="95">U$4-R197</f>
        <v>-15</v>
      </c>
      <c r="V197" s="9">
        <f t="shared" ref="V197:V260" si="96">S197+U$4</f>
        <v>18.7</v>
      </c>
      <c r="W197" s="7">
        <f t="shared" ref="W197:W260" si="97">IF(-U197&gt;N197/10,1, )</f>
        <v>1</v>
      </c>
      <c r="X197" s="7">
        <f t="shared" ref="X197:X260" si="98">IF(OR(I197="yes",K197="yes"),0,L197*W197)</f>
        <v>0</v>
      </c>
      <c r="Y197" s="9">
        <f t="shared" ref="Y197:Y260" si="99">IF(U197&lt;=-Y$3,-Y$3,0)</f>
        <v>0</v>
      </c>
      <c r="Z197" s="9"/>
      <c r="AA197" s="9">
        <f t="shared" ref="AA197:AA260" si="100">IF(AND(Y197=0,S197&gt;=AA$3-(N197/10)),0,-Y$3*W197)</f>
        <v>-20</v>
      </c>
      <c r="AB197" s="9">
        <f t="shared" ref="AB197:AB260" si="101">IF(AND(Y197=0,V197&gt;AB$3),AB$3*W197,AA197*W197)</f>
        <v>15</v>
      </c>
      <c r="AC197" s="13">
        <f t="shared" ref="AC197:AC260" si="102">AC196+AB197</f>
        <v>490</v>
      </c>
      <c r="AD197" s="7">
        <f t="shared" ref="AD197:AD260" si="103">IF(AB197&gt;0,1, )</f>
        <v>1</v>
      </c>
      <c r="AE197" s="13">
        <f t="shared" ref="AE197:AE260" si="104">IF(I197="yes",AB197,)</f>
        <v>15</v>
      </c>
      <c r="AF197" s="13">
        <f t="shared" ref="AF197:AF260" si="105">IF(K197="yes",AB197, )</f>
        <v>0</v>
      </c>
      <c r="AG197" s="13">
        <f t="shared" ref="AG197:AG260" si="106">IF(L197=1, ,AB197)</f>
        <v>0</v>
      </c>
      <c r="AH197" s="13">
        <f t="shared" ref="AH197:AH260" si="107">X197*AB197</f>
        <v>0</v>
      </c>
      <c r="AI197" s="13">
        <f t="shared" ref="AI197:AI260" si="108">AI196+AH197</f>
        <v>635</v>
      </c>
      <c r="AJ197" s="14">
        <f t="shared" ref="AJ197:AJ260" si="109">IF(AH197&gt;0,1, )</f>
        <v>0</v>
      </c>
      <c r="AL197" s="12">
        <f t="shared" ref="AL197:AL260" si="110">IF(B197=B196,AL196,AO196*AL$3)</f>
        <v>688.75</v>
      </c>
      <c r="AM197" s="12">
        <f t="shared" ref="AM197:AM260" si="111">INT(AL197/AM$3)</f>
        <v>34</v>
      </c>
      <c r="AN197" s="12">
        <f t="shared" ref="AN197:AN260" si="112">AB197*AM197</f>
        <v>510</v>
      </c>
      <c r="AO197" s="12">
        <f t="shared" ref="AO197:AO260" si="113">AO196+AN197</f>
        <v>14625</v>
      </c>
      <c r="AP197" s="12">
        <f>MAX(AO$4:AO197)</f>
        <v>14625</v>
      </c>
      <c r="AQ197" s="8">
        <f t="shared" ref="AQ197:AQ260" si="114">(AO197-AP197)/AP197</f>
        <v>0</v>
      </c>
      <c r="AS197" s="12">
        <f t="shared" ref="AS197:AS260" si="115">IF(I197=I196,AS196,AV196*AS$3)</f>
        <v>928</v>
      </c>
      <c r="AT197" s="12">
        <f t="shared" ref="AT197:AT260" si="116">INT(AS197/AT$3)</f>
        <v>46</v>
      </c>
      <c r="AU197" s="12">
        <f t="shared" ref="AU197:AU260" si="117">AH197*AT197</f>
        <v>0</v>
      </c>
      <c r="AV197" s="12">
        <f t="shared" ref="AV197:AV260" si="118">AV196+AU197</f>
        <v>18560</v>
      </c>
      <c r="AW197" s="12">
        <f>MAX(AV$4:AV197)</f>
        <v>18790</v>
      </c>
      <c r="AX197" s="8">
        <f t="shared" ref="AX197:AX260" si="119">(AV197-AW197)/AW197</f>
        <v>-1.2240553485896753E-2</v>
      </c>
      <c r="BH197" s="19"/>
      <c r="BI197" s="19"/>
      <c r="BJ197" s="12"/>
      <c r="BK197" s="12"/>
      <c r="BL197" s="12"/>
      <c r="BM197" s="8"/>
    </row>
    <row r="198" spans="1:65" x14ac:dyDescent="0.3">
      <c r="A198" s="1">
        <v>42745</v>
      </c>
      <c r="B198" s="1">
        <v>42745</v>
      </c>
      <c r="C198" s="1" t="s">
        <v>45</v>
      </c>
      <c r="D198" s="3">
        <v>1200</v>
      </c>
      <c r="E198" s="3">
        <v>0</v>
      </c>
      <c r="F198" s="3">
        <f t="shared" si="90"/>
        <v>1200</v>
      </c>
      <c r="G198" s="11">
        <f t="shared" si="91"/>
        <v>0</v>
      </c>
      <c r="H198" s="3" t="s">
        <v>17</v>
      </c>
      <c r="L198" s="2">
        <f t="shared" si="92"/>
        <v>1</v>
      </c>
      <c r="M198" s="2" t="s">
        <v>21</v>
      </c>
      <c r="N198" s="14">
        <v>7</v>
      </c>
      <c r="O198" s="2">
        <v>105680</v>
      </c>
      <c r="P198" s="2">
        <v>105580</v>
      </c>
      <c r="Q198" s="2">
        <v>106045</v>
      </c>
      <c r="R198" s="9">
        <f t="shared" si="93"/>
        <v>10.7</v>
      </c>
      <c r="S198" s="9">
        <f t="shared" si="94"/>
        <v>35.799999999999997</v>
      </c>
      <c r="U198" s="9">
        <f t="shared" si="95"/>
        <v>-10.7</v>
      </c>
      <c r="V198" s="9">
        <f t="shared" si="96"/>
        <v>35.799999999999997</v>
      </c>
      <c r="W198" s="7">
        <f t="shared" si="97"/>
        <v>1</v>
      </c>
      <c r="X198" s="7">
        <f t="shared" si="98"/>
        <v>1</v>
      </c>
      <c r="Y198" s="9">
        <f t="shared" si="99"/>
        <v>0</v>
      </c>
      <c r="Z198" s="9"/>
      <c r="AA198" s="9">
        <f t="shared" si="100"/>
        <v>0</v>
      </c>
      <c r="AB198" s="9">
        <f t="shared" si="101"/>
        <v>15</v>
      </c>
      <c r="AC198" s="13">
        <f t="shared" si="102"/>
        <v>505</v>
      </c>
      <c r="AD198" s="7">
        <f t="shared" si="103"/>
        <v>1</v>
      </c>
      <c r="AE198" s="13">
        <f t="shared" si="104"/>
        <v>0</v>
      </c>
      <c r="AF198" s="13">
        <f t="shared" si="105"/>
        <v>0</v>
      </c>
      <c r="AG198" s="13">
        <f t="shared" si="106"/>
        <v>0</v>
      </c>
      <c r="AH198" s="13">
        <f t="shared" si="107"/>
        <v>15</v>
      </c>
      <c r="AI198" s="13">
        <f t="shared" si="108"/>
        <v>650</v>
      </c>
      <c r="AJ198" s="14">
        <f t="shared" si="109"/>
        <v>1</v>
      </c>
      <c r="AL198" s="12">
        <f t="shared" si="110"/>
        <v>731.25</v>
      </c>
      <c r="AM198" s="12">
        <f t="shared" si="111"/>
        <v>36</v>
      </c>
      <c r="AN198" s="12">
        <f t="shared" si="112"/>
        <v>540</v>
      </c>
      <c r="AO198" s="12">
        <f t="shared" si="113"/>
        <v>15165</v>
      </c>
      <c r="AP198" s="12">
        <f>MAX(AO$4:AO198)</f>
        <v>15165</v>
      </c>
      <c r="AQ198" s="8">
        <f t="shared" si="114"/>
        <v>0</v>
      </c>
      <c r="AS198" s="12">
        <f t="shared" si="115"/>
        <v>928</v>
      </c>
      <c r="AT198" s="12">
        <f t="shared" si="116"/>
        <v>46</v>
      </c>
      <c r="AU198" s="12">
        <f t="shared" si="117"/>
        <v>690</v>
      </c>
      <c r="AV198" s="12">
        <f t="shared" si="118"/>
        <v>19250</v>
      </c>
      <c r="AW198" s="12">
        <f>MAX(AV$4:AV198)</f>
        <v>19250</v>
      </c>
      <c r="AX198" s="8">
        <f t="shared" si="119"/>
        <v>0</v>
      </c>
      <c r="BH198" s="19"/>
      <c r="BI198" s="19"/>
      <c r="BJ198" s="12"/>
      <c r="BK198" s="12"/>
      <c r="BL198" s="12"/>
      <c r="BM198" s="8"/>
    </row>
    <row r="199" spans="1:65" x14ac:dyDescent="0.3">
      <c r="A199" s="1">
        <v>42745</v>
      </c>
      <c r="B199" s="1">
        <v>42746</v>
      </c>
      <c r="C199" s="1" t="s">
        <v>44</v>
      </c>
      <c r="D199" s="3">
        <v>435</v>
      </c>
      <c r="E199" s="3">
        <v>-200</v>
      </c>
      <c r="F199" s="3">
        <f t="shared" si="90"/>
        <v>235</v>
      </c>
      <c r="G199" s="11">
        <f t="shared" si="91"/>
        <v>1</v>
      </c>
      <c r="H199" s="3" t="s">
        <v>43</v>
      </c>
      <c r="L199" s="2">
        <f t="shared" si="92"/>
        <v>1</v>
      </c>
      <c r="M199" s="2" t="s">
        <v>20</v>
      </c>
      <c r="N199" s="14">
        <v>10</v>
      </c>
      <c r="O199" s="2">
        <v>132510</v>
      </c>
      <c r="P199" s="2">
        <v>132563</v>
      </c>
      <c r="Q199" s="2">
        <v>131911</v>
      </c>
      <c r="R199" s="9">
        <f t="shared" si="93"/>
        <v>6.3</v>
      </c>
      <c r="S199" s="9">
        <f t="shared" si="94"/>
        <v>58.9</v>
      </c>
      <c r="U199" s="9">
        <f t="shared" si="95"/>
        <v>-6.3</v>
      </c>
      <c r="V199" s="9">
        <f t="shared" si="96"/>
        <v>58.9</v>
      </c>
      <c r="W199" s="7">
        <f t="shared" si="97"/>
        <v>1</v>
      </c>
      <c r="X199" s="7">
        <f t="shared" si="98"/>
        <v>1</v>
      </c>
      <c r="Y199" s="9">
        <f t="shared" si="99"/>
        <v>0</v>
      </c>
      <c r="Z199" s="9"/>
      <c r="AA199" s="9">
        <f t="shared" si="100"/>
        <v>0</v>
      </c>
      <c r="AB199" s="9">
        <f t="shared" si="101"/>
        <v>15</v>
      </c>
      <c r="AC199" s="13">
        <f t="shared" si="102"/>
        <v>520</v>
      </c>
      <c r="AD199" s="7">
        <f t="shared" si="103"/>
        <v>1</v>
      </c>
      <c r="AE199" s="13">
        <f t="shared" si="104"/>
        <v>0</v>
      </c>
      <c r="AF199" s="13">
        <f t="shared" si="105"/>
        <v>0</v>
      </c>
      <c r="AG199" s="13">
        <f t="shared" si="106"/>
        <v>0</v>
      </c>
      <c r="AH199" s="13">
        <f t="shared" si="107"/>
        <v>15</v>
      </c>
      <c r="AI199" s="13">
        <f t="shared" si="108"/>
        <v>665</v>
      </c>
      <c r="AJ199" s="14">
        <f t="shared" si="109"/>
        <v>1</v>
      </c>
      <c r="AL199" s="12">
        <f t="shared" si="110"/>
        <v>758.25</v>
      </c>
      <c r="AM199" s="12">
        <f t="shared" si="111"/>
        <v>37</v>
      </c>
      <c r="AN199" s="12">
        <f t="shared" si="112"/>
        <v>555</v>
      </c>
      <c r="AO199" s="12">
        <f t="shared" si="113"/>
        <v>15720</v>
      </c>
      <c r="AP199" s="12">
        <f>MAX(AO$4:AO199)</f>
        <v>15720</v>
      </c>
      <c r="AQ199" s="8">
        <f t="shared" si="114"/>
        <v>0</v>
      </c>
      <c r="AS199" s="12">
        <f t="shared" si="115"/>
        <v>928</v>
      </c>
      <c r="AT199" s="12">
        <f t="shared" si="116"/>
        <v>46</v>
      </c>
      <c r="AU199" s="12">
        <f t="shared" si="117"/>
        <v>690</v>
      </c>
      <c r="AV199" s="12">
        <f t="shared" si="118"/>
        <v>19940</v>
      </c>
      <c r="AW199" s="12">
        <f>MAX(AV$4:AV199)</f>
        <v>19940</v>
      </c>
      <c r="AX199" s="8">
        <f t="shared" si="119"/>
        <v>0</v>
      </c>
      <c r="BH199" s="19"/>
      <c r="BI199" s="19"/>
      <c r="BJ199" s="12"/>
      <c r="BK199" s="12"/>
      <c r="BL199" s="12"/>
      <c r="BM199" s="8"/>
    </row>
    <row r="200" spans="1:65" x14ac:dyDescent="0.3">
      <c r="A200" s="1">
        <v>42745</v>
      </c>
      <c r="B200" s="1">
        <v>42746</v>
      </c>
      <c r="C200" s="1" t="s">
        <v>45</v>
      </c>
      <c r="D200" s="3">
        <v>310</v>
      </c>
      <c r="E200" s="3">
        <v>0</v>
      </c>
      <c r="F200" s="3">
        <f t="shared" si="90"/>
        <v>310</v>
      </c>
      <c r="G200" s="11">
        <f t="shared" si="91"/>
        <v>1</v>
      </c>
      <c r="H200" s="3" t="s">
        <v>17</v>
      </c>
      <c r="I200" s="2" t="s">
        <v>11</v>
      </c>
      <c r="J200" s="2">
        <v>31</v>
      </c>
      <c r="L200" s="2">
        <f t="shared" si="92"/>
        <v>1</v>
      </c>
      <c r="M200" s="2" t="s">
        <v>21</v>
      </c>
      <c r="N200" s="14">
        <v>7</v>
      </c>
      <c r="O200" s="2">
        <v>105370</v>
      </c>
      <c r="P200" s="2">
        <v>105357</v>
      </c>
      <c r="Q200" s="2">
        <v>105662</v>
      </c>
      <c r="R200" s="9">
        <f t="shared" si="93"/>
        <v>2</v>
      </c>
      <c r="S200" s="9">
        <f t="shared" si="94"/>
        <v>28.5</v>
      </c>
      <c r="U200" s="9">
        <f t="shared" si="95"/>
        <v>-2</v>
      </c>
      <c r="V200" s="9">
        <f t="shared" si="96"/>
        <v>28.5</v>
      </c>
      <c r="W200" s="7">
        <f t="shared" si="97"/>
        <v>1</v>
      </c>
      <c r="X200" s="7">
        <f t="shared" si="98"/>
        <v>0</v>
      </c>
      <c r="Y200" s="9">
        <f t="shared" si="99"/>
        <v>0</v>
      </c>
      <c r="Z200" s="9"/>
      <c r="AA200" s="9">
        <f t="shared" si="100"/>
        <v>0</v>
      </c>
      <c r="AB200" s="9">
        <f t="shared" si="101"/>
        <v>15</v>
      </c>
      <c r="AC200" s="13">
        <f t="shared" si="102"/>
        <v>535</v>
      </c>
      <c r="AD200" s="7">
        <f t="shared" si="103"/>
        <v>1</v>
      </c>
      <c r="AE200" s="13">
        <f t="shared" si="104"/>
        <v>15</v>
      </c>
      <c r="AF200" s="13">
        <f t="shared" si="105"/>
        <v>0</v>
      </c>
      <c r="AG200" s="13">
        <f t="shared" si="106"/>
        <v>0</v>
      </c>
      <c r="AH200" s="13">
        <f t="shared" si="107"/>
        <v>0</v>
      </c>
      <c r="AI200" s="13">
        <f t="shared" si="108"/>
        <v>665</v>
      </c>
      <c r="AJ200" s="14">
        <f t="shared" si="109"/>
        <v>0</v>
      </c>
      <c r="AL200" s="12">
        <f t="shared" si="110"/>
        <v>758.25</v>
      </c>
      <c r="AM200" s="12">
        <f t="shared" si="111"/>
        <v>37</v>
      </c>
      <c r="AN200" s="12">
        <f t="shared" si="112"/>
        <v>555</v>
      </c>
      <c r="AO200" s="12">
        <f t="shared" si="113"/>
        <v>16275</v>
      </c>
      <c r="AP200" s="12">
        <f>MAX(AO$4:AO200)</f>
        <v>16275</v>
      </c>
      <c r="AQ200" s="8">
        <f t="shared" si="114"/>
        <v>0</v>
      </c>
      <c r="AS200" s="12">
        <f t="shared" si="115"/>
        <v>997</v>
      </c>
      <c r="AT200" s="12">
        <f t="shared" si="116"/>
        <v>49</v>
      </c>
      <c r="AU200" s="12">
        <f t="shared" si="117"/>
        <v>0</v>
      </c>
      <c r="AV200" s="12">
        <f t="shared" si="118"/>
        <v>19940</v>
      </c>
      <c r="AW200" s="12">
        <f>MAX(AV$4:AV200)</f>
        <v>19940</v>
      </c>
      <c r="AX200" s="8">
        <f t="shared" si="119"/>
        <v>0</v>
      </c>
      <c r="BH200" s="19"/>
      <c r="BI200" s="19"/>
      <c r="BJ200" s="12"/>
      <c r="BK200" s="12"/>
      <c r="BL200" s="12"/>
      <c r="BM200" s="8"/>
    </row>
    <row r="201" spans="1:65" x14ac:dyDescent="0.3">
      <c r="A201" s="1">
        <v>42746</v>
      </c>
      <c r="B201" s="1">
        <v>42746</v>
      </c>
      <c r="C201" s="1" t="s">
        <v>44</v>
      </c>
      <c r="D201" s="3">
        <v>1240</v>
      </c>
      <c r="E201" s="3">
        <v>-200</v>
      </c>
      <c r="F201" s="3">
        <f t="shared" si="90"/>
        <v>1040</v>
      </c>
      <c r="G201" s="11">
        <f t="shared" si="91"/>
        <v>0</v>
      </c>
      <c r="H201" s="3" t="s">
        <v>38</v>
      </c>
      <c r="L201" s="2">
        <f t="shared" si="92"/>
        <v>1</v>
      </c>
      <c r="M201" s="2" t="s">
        <v>20</v>
      </c>
      <c r="N201" s="14">
        <v>7</v>
      </c>
      <c r="O201" s="2">
        <v>116460</v>
      </c>
      <c r="P201" s="2">
        <v>116455</v>
      </c>
      <c r="Q201" s="2">
        <v>116053</v>
      </c>
      <c r="R201" s="9">
        <f t="shared" si="93"/>
        <v>0.2</v>
      </c>
      <c r="S201" s="9">
        <f t="shared" si="94"/>
        <v>40</v>
      </c>
      <c r="U201" s="9">
        <f t="shared" si="95"/>
        <v>-0.2</v>
      </c>
      <c r="V201" s="9">
        <f t="shared" si="96"/>
        <v>40</v>
      </c>
      <c r="W201" s="7">
        <f t="shared" si="97"/>
        <v>0</v>
      </c>
      <c r="X201" s="7">
        <f t="shared" si="98"/>
        <v>0</v>
      </c>
      <c r="Y201" s="9">
        <f t="shared" si="99"/>
        <v>0</v>
      </c>
      <c r="Z201" s="9"/>
      <c r="AA201" s="9">
        <f t="shared" si="100"/>
        <v>0</v>
      </c>
      <c r="AB201" s="9">
        <f t="shared" si="101"/>
        <v>0</v>
      </c>
      <c r="AC201" s="13">
        <f t="shared" si="102"/>
        <v>535</v>
      </c>
      <c r="AD201" s="7">
        <f t="shared" si="103"/>
        <v>0</v>
      </c>
      <c r="AE201" s="13">
        <f t="shared" si="104"/>
        <v>0</v>
      </c>
      <c r="AF201" s="13">
        <f t="shared" si="105"/>
        <v>0</v>
      </c>
      <c r="AG201" s="13">
        <f t="shared" si="106"/>
        <v>0</v>
      </c>
      <c r="AH201" s="13">
        <f t="shared" si="107"/>
        <v>0</v>
      </c>
      <c r="AI201" s="13">
        <f t="shared" si="108"/>
        <v>665</v>
      </c>
      <c r="AJ201" s="14">
        <f t="shared" si="109"/>
        <v>0</v>
      </c>
      <c r="AL201" s="12">
        <f t="shared" si="110"/>
        <v>758.25</v>
      </c>
      <c r="AM201" s="12">
        <f t="shared" si="111"/>
        <v>37</v>
      </c>
      <c r="AN201" s="12">
        <f t="shared" si="112"/>
        <v>0</v>
      </c>
      <c r="AO201" s="12">
        <f t="shared" si="113"/>
        <v>16275</v>
      </c>
      <c r="AP201" s="12">
        <f>MAX(AO$4:AO201)</f>
        <v>16275</v>
      </c>
      <c r="AQ201" s="8">
        <f t="shared" si="114"/>
        <v>0</v>
      </c>
      <c r="AS201" s="12">
        <f t="shared" si="115"/>
        <v>997</v>
      </c>
      <c r="AT201" s="12">
        <f t="shared" si="116"/>
        <v>49</v>
      </c>
      <c r="AU201" s="12">
        <f t="shared" si="117"/>
        <v>0</v>
      </c>
      <c r="AV201" s="12">
        <f t="shared" si="118"/>
        <v>19940</v>
      </c>
      <c r="AW201" s="12">
        <f>MAX(AV$4:AV201)</f>
        <v>19940</v>
      </c>
      <c r="AX201" s="8">
        <f t="shared" si="119"/>
        <v>0</v>
      </c>
      <c r="BH201" s="19"/>
      <c r="BI201" s="19"/>
      <c r="BJ201" s="12"/>
      <c r="BK201" s="12"/>
      <c r="BL201" s="12"/>
      <c r="BM201" s="8"/>
    </row>
    <row r="202" spans="1:65" x14ac:dyDescent="0.3">
      <c r="A202" s="1">
        <v>42746</v>
      </c>
      <c r="B202" s="1">
        <v>42746</v>
      </c>
      <c r="C202" s="1" t="s">
        <v>44</v>
      </c>
      <c r="D202" s="3">
        <v>1700</v>
      </c>
      <c r="E202" s="3">
        <v>-200</v>
      </c>
      <c r="F202" s="3">
        <f t="shared" si="90"/>
        <v>1500</v>
      </c>
      <c r="G202" s="11">
        <f t="shared" si="91"/>
        <v>0</v>
      </c>
      <c r="H202" s="3" t="s">
        <v>37</v>
      </c>
      <c r="I202" s="2" t="s">
        <v>11</v>
      </c>
      <c r="J202" s="2">
        <v>19</v>
      </c>
      <c r="L202" s="2">
        <f t="shared" si="92"/>
        <v>1</v>
      </c>
      <c r="M202" s="2" t="s">
        <v>21</v>
      </c>
      <c r="N202" s="14">
        <v>8</v>
      </c>
      <c r="O202" s="2">
        <v>73670</v>
      </c>
      <c r="P202" s="2">
        <v>73513</v>
      </c>
      <c r="Q202" s="2">
        <v>74710</v>
      </c>
      <c r="R202" s="9">
        <f t="shared" si="93"/>
        <v>16.5</v>
      </c>
      <c r="S202" s="9">
        <f t="shared" si="94"/>
        <v>103.2</v>
      </c>
      <c r="U202" s="9">
        <f t="shared" si="95"/>
        <v>-16.5</v>
      </c>
      <c r="V202" s="9">
        <f t="shared" si="96"/>
        <v>103.2</v>
      </c>
      <c r="W202" s="7">
        <f t="shared" si="97"/>
        <v>1</v>
      </c>
      <c r="X202" s="7">
        <f t="shared" si="98"/>
        <v>0</v>
      </c>
      <c r="Y202" s="9">
        <f t="shared" si="99"/>
        <v>0</v>
      </c>
      <c r="Z202" s="9"/>
      <c r="AA202" s="9">
        <f t="shared" si="100"/>
        <v>0</v>
      </c>
      <c r="AB202" s="9">
        <f t="shared" si="101"/>
        <v>15</v>
      </c>
      <c r="AC202" s="13">
        <f t="shared" si="102"/>
        <v>550</v>
      </c>
      <c r="AD202" s="7">
        <f t="shared" si="103"/>
        <v>1</v>
      </c>
      <c r="AE202" s="13">
        <f t="shared" si="104"/>
        <v>15</v>
      </c>
      <c r="AF202" s="13">
        <f t="shared" si="105"/>
        <v>0</v>
      </c>
      <c r="AG202" s="13">
        <f t="shared" si="106"/>
        <v>0</v>
      </c>
      <c r="AH202" s="13">
        <f t="shared" si="107"/>
        <v>0</v>
      </c>
      <c r="AI202" s="13">
        <f t="shared" si="108"/>
        <v>665</v>
      </c>
      <c r="AJ202" s="14">
        <f t="shared" si="109"/>
        <v>0</v>
      </c>
      <c r="AL202" s="12">
        <f t="shared" si="110"/>
        <v>758.25</v>
      </c>
      <c r="AM202" s="12">
        <f t="shared" si="111"/>
        <v>37</v>
      </c>
      <c r="AN202" s="12">
        <f t="shared" si="112"/>
        <v>555</v>
      </c>
      <c r="AO202" s="12">
        <f t="shared" si="113"/>
        <v>16830</v>
      </c>
      <c r="AP202" s="12">
        <f>MAX(AO$4:AO202)</f>
        <v>16830</v>
      </c>
      <c r="AQ202" s="8">
        <f t="shared" si="114"/>
        <v>0</v>
      </c>
      <c r="AS202" s="12">
        <f t="shared" si="115"/>
        <v>997</v>
      </c>
      <c r="AT202" s="12">
        <f t="shared" si="116"/>
        <v>49</v>
      </c>
      <c r="AU202" s="12">
        <f t="shared" si="117"/>
        <v>0</v>
      </c>
      <c r="AV202" s="12">
        <f t="shared" si="118"/>
        <v>19940</v>
      </c>
      <c r="AW202" s="12">
        <f>MAX(AV$4:AV202)</f>
        <v>19940</v>
      </c>
      <c r="AX202" s="8">
        <f t="shared" si="119"/>
        <v>0</v>
      </c>
      <c r="BH202" s="19"/>
      <c r="BI202" s="19"/>
      <c r="BJ202" s="12"/>
      <c r="BK202" s="12"/>
      <c r="BL202" s="12"/>
      <c r="BM202" s="8"/>
    </row>
    <row r="203" spans="1:65" x14ac:dyDescent="0.3">
      <c r="A203" s="1">
        <v>42745</v>
      </c>
      <c r="B203" s="1">
        <v>42746</v>
      </c>
      <c r="C203" s="1" t="s">
        <v>45</v>
      </c>
      <c r="D203" s="3">
        <v>1515</v>
      </c>
      <c r="E203" s="3">
        <v>0</v>
      </c>
      <c r="F203" s="3">
        <f t="shared" si="90"/>
        <v>1515</v>
      </c>
      <c r="G203" s="11">
        <f t="shared" si="91"/>
        <v>1</v>
      </c>
      <c r="H203" s="3" t="s">
        <v>17</v>
      </c>
      <c r="L203" s="2">
        <f t="shared" si="92"/>
        <v>1</v>
      </c>
      <c r="M203" s="2" t="s">
        <v>21</v>
      </c>
      <c r="N203" s="14">
        <v>7</v>
      </c>
      <c r="O203" s="2">
        <v>104670</v>
      </c>
      <c r="P203" s="2">
        <v>104534</v>
      </c>
      <c r="Q203" s="2">
        <v>106841</v>
      </c>
      <c r="R203" s="9">
        <f t="shared" si="93"/>
        <v>14.3</v>
      </c>
      <c r="S203" s="9">
        <f t="shared" si="94"/>
        <v>216.4</v>
      </c>
      <c r="U203" s="9">
        <f t="shared" si="95"/>
        <v>-14.3</v>
      </c>
      <c r="V203" s="9">
        <f t="shared" si="96"/>
        <v>216.4</v>
      </c>
      <c r="W203" s="7">
        <f t="shared" si="97"/>
        <v>1</v>
      </c>
      <c r="X203" s="7">
        <f t="shared" si="98"/>
        <v>1</v>
      </c>
      <c r="Y203" s="9">
        <f t="shared" si="99"/>
        <v>0</v>
      </c>
      <c r="Z203" s="9"/>
      <c r="AA203" s="9">
        <f t="shared" si="100"/>
        <v>0</v>
      </c>
      <c r="AB203" s="9">
        <f t="shared" si="101"/>
        <v>15</v>
      </c>
      <c r="AC203" s="13">
        <f t="shared" si="102"/>
        <v>565</v>
      </c>
      <c r="AD203" s="7">
        <f t="shared" si="103"/>
        <v>1</v>
      </c>
      <c r="AE203" s="13">
        <f t="shared" si="104"/>
        <v>0</v>
      </c>
      <c r="AF203" s="13">
        <f t="shared" si="105"/>
        <v>0</v>
      </c>
      <c r="AG203" s="13">
        <f t="shared" si="106"/>
        <v>0</v>
      </c>
      <c r="AH203" s="13">
        <f t="shared" si="107"/>
        <v>15</v>
      </c>
      <c r="AI203" s="13">
        <f t="shared" si="108"/>
        <v>680</v>
      </c>
      <c r="AJ203" s="14">
        <f t="shared" si="109"/>
        <v>1</v>
      </c>
      <c r="AL203" s="12">
        <f t="shared" si="110"/>
        <v>758.25</v>
      </c>
      <c r="AM203" s="12">
        <f t="shared" si="111"/>
        <v>37</v>
      </c>
      <c r="AN203" s="12">
        <f t="shared" si="112"/>
        <v>555</v>
      </c>
      <c r="AO203" s="12">
        <f t="shared" si="113"/>
        <v>17385</v>
      </c>
      <c r="AP203" s="12">
        <f>MAX(AO$4:AO203)</f>
        <v>17385</v>
      </c>
      <c r="AQ203" s="8">
        <f t="shared" si="114"/>
        <v>0</v>
      </c>
      <c r="AS203" s="12">
        <f t="shared" si="115"/>
        <v>997</v>
      </c>
      <c r="AT203" s="12">
        <f t="shared" si="116"/>
        <v>49</v>
      </c>
      <c r="AU203" s="12">
        <f t="shared" si="117"/>
        <v>735</v>
      </c>
      <c r="AV203" s="12">
        <f t="shared" si="118"/>
        <v>20675</v>
      </c>
      <c r="AW203" s="12">
        <f>MAX(AV$4:AV203)</f>
        <v>20675</v>
      </c>
      <c r="AX203" s="8">
        <f t="shared" si="119"/>
        <v>0</v>
      </c>
      <c r="BH203" s="19"/>
      <c r="BI203" s="19"/>
      <c r="BJ203" s="12"/>
      <c r="BK203" s="12"/>
      <c r="BL203" s="12"/>
      <c r="BM203" s="8"/>
    </row>
    <row r="204" spans="1:65" x14ac:dyDescent="0.3">
      <c r="A204" s="1">
        <v>42746</v>
      </c>
      <c r="B204" s="1">
        <v>42746</v>
      </c>
      <c r="C204" s="1" t="s">
        <v>44</v>
      </c>
      <c r="D204" s="3">
        <v>1730</v>
      </c>
      <c r="E204" s="3">
        <v>-200</v>
      </c>
      <c r="F204" s="3">
        <f t="shared" si="90"/>
        <v>1530</v>
      </c>
      <c r="G204" s="11">
        <f t="shared" si="91"/>
        <v>0</v>
      </c>
      <c r="H204" s="3" t="s">
        <v>43</v>
      </c>
      <c r="K204" s="2" t="s">
        <v>11</v>
      </c>
      <c r="L204" s="2">
        <f t="shared" si="92"/>
        <v>1</v>
      </c>
      <c r="M204" s="2" t="s">
        <v>20</v>
      </c>
      <c r="N204" s="14">
        <v>10</v>
      </c>
      <c r="O204" s="2">
        <v>132940</v>
      </c>
      <c r="P204" s="2">
        <v>132933</v>
      </c>
      <c r="Q204" s="2">
        <v>131185</v>
      </c>
      <c r="R204" s="9">
        <f t="shared" si="93"/>
        <v>0.3</v>
      </c>
      <c r="S204" s="9">
        <f t="shared" si="94"/>
        <v>174.5</v>
      </c>
      <c r="U204" s="9">
        <f t="shared" si="95"/>
        <v>-0.3</v>
      </c>
      <c r="V204" s="9">
        <f t="shared" si="96"/>
        <v>174.5</v>
      </c>
      <c r="W204" s="7">
        <f t="shared" si="97"/>
        <v>0</v>
      </c>
      <c r="X204" s="7">
        <f t="shared" si="98"/>
        <v>0</v>
      </c>
      <c r="Y204" s="9">
        <f t="shared" si="99"/>
        <v>0</v>
      </c>
      <c r="Z204" s="9"/>
      <c r="AA204" s="9">
        <f t="shared" si="100"/>
        <v>0</v>
      </c>
      <c r="AB204" s="9">
        <f t="shared" si="101"/>
        <v>0</v>
      </c>
      <c r="AC204" s="13">
        <f t="shared" si="102"/>
        <v>565</v>
      </c>
      <c r="AD204" s="7">
        <f t="shared" si="103"/>
        <v>0</v>
      </c>
      <c r="AE204" s="13">
        <f t="shared" si="104"/>
        <v>0</v>
      </c>
      <c r="AF204" s="13">
        <f t="shared" si="105"/>
        <v>0</v>
      </c>
      <c r="AG204" s="13">
        <f t="shared" si="106"/>
        <v>0</v>
      </c>
      <c r="AH204" s="13">
        <f t="shared" si="107"/>
        <v>0</v>
      </c>
      <c r="AI204" s="13">
        <f t="shared" si="108"/>
        <v>680</v>
      </c>
      <c r="AJ204" s="14">
        <f t="shared" si="109"/>
        <v>0</v>
      </c>
      <c r="AL204" s="12">
        <f t="shared" si="110"/>
        <v>758.25</v>
      </c>
      <c r="AM204" s="12">
        <f t="shared" si="111"/>
        <v>37</v>
      </c>
      <c r="AN204" s="12">
        <f t="shared" si="112"/>
        <v>0</v>
      </c>
      <c r="AO204" s="12">
        <f t="shared" si="113"/>
        <v>17385</v>
      </c>
      <c r="AP204" s="12">
        <f>MAX(AO$4:AO204)</f>
        <v>17385</v>
      </c>
      <c r="AQ204" s="8">
        <f t="shared" si="114"/>
        <v>0</v>
      </c>
      <c r="AS204" s="12">
        <f t="shared" si="115"/>
        <v>997</v>
      </c>
      <c r="AT204" s="12">
        <f t="shared" si="116"/>
        <v>49</v>
      </c>
      <c r="AU204" s="12">
        <f t="shared" si="117"/>
        <v>0</v>
      </c>
      <c r="AV204" s="12">
        <f t="shared" si="118"/>
        <v>20675</v>
      </c>
      <c r="AW204" s="12">
        <f>MAX(AV$4:AV204)</f>
        <v>20675</v>
      </c>
      <c r="AX204" s="8">
        <f t="shared" si="119"/>
        <v>0</v>
      </c>
      <c r="BH204" s="19"/>
      <c r="BI204" s="19"/>
      <c r="BJ204" s="12"/>
      <c r="BK204" s="12"/>
      <c r="BL204" s="12"/>
      <c r="BM204" s="8"/>
    </row>
    <row r="205" spans="1:65" x14ac:dyDescent="0.3">
      <c r="A205" s="1">
        <v>42747</v>
      </c>
      <c r="B205" s="1">
        <v>42748</v>
      </c>
      <c r="C205" s="1" t="s">
        <v>44</v>
      </c>
      <c r="D205" s="3">
        <v>255</v>
      </c>
      <c r="E205" s="3">
        <v>-200</v>
      </c>
      <c r="F205" s="3">
        <f t="shared" si="90"/>
        <v>55</v>
      </c>
      <c r="G205" s="11">
        <f t="shared" si="91"/>
        <v>1</v>
      </c>
      <c r="H205" s="3" t="s">
        <v>38</v>
      </c>
      <c r="K205" s="2" t="s">
        <v>11</v>
      </c>
      <c r="L205" s="2">
        <f t="shared" si="92"/>
        <v>1</v>
      </c>
      <c r="M205" s="2" t="s">
        <v>20</v>
      </c>
      <c r="N205" s="14">
        <v>7</v>
      </c>
      <c r="O205" s="2">
        <v>115060</v>
      </c>
      <c r="P205" s="2">
        <v>115108</v>
      </c>
      <c r="Q205" s="2">
        <v>114808</v>
      </c>
      <c r="R205" s="9">
        <f t="shared" si="93"/>
        <v>5.5</v>
      </c>
      <c r="S205" s="9">
        <f t="shared" si="94"/>
        <v>24.5</v>
      </c>
      <c r="U205" s="9">
        <f t="shared" si="95"/>
        <v>-5.5</v>
      </c>
      <c r="V205" s="9">
        <f t="shared" si="96"/>
        <v>24.5</v>
      </c>
      <c r="W205" s="7">
        <f t="shared" si="97"/>
        <v>1</v>
      </c>
      <c r="X205" s="7">
        <f t="shared" si="98"/>
        <v>0</v>
      </c>
      <c r="Y205" s="9">
        <f t="shared" si="99"/>
        <v>0</v>
      </c>
      <c r="Z205" s="9"/>
      <c r="AA205" s="9">
        <f t="shared" si="100"/>
        <v>0</v>
      </c>
      <c r="AB205" s="9">
        <f t="shared" si="101"/>
        <v>15</v>
      </c>
      <c r="AC205" s="13">
        <f t="shared" si="102"/>
        <v>580</v>
      </c>
      <c r="AD205" s="7">
        <f t="shared" si="103"/>
        <v>1</v>
      </c>
      <c r="AE205" s="13">
        <f t="shared" si="104"/>
        <v>0</v>
      </c>
      <c r="AF205" s="13">
        <f t="shared" si="105"/>
        <v>15</v>
      </c>
      <c r="AG205" s="13">
        <f t="shared" si="106"/>
        <v>0</v>
      </c>
      <c r="AH205" s="13">
        <f t="shared" si="107"/>
        <v>0</v>
      </c>
      <c r="AI205" s="13">
        <f t="shared" si="108"/>
        <v>680</v>
      </c>
      <c r="AJ205" s="14">
        <f t="shared" si="109"/>
        <v>0</v>
      </c>
      <c r="AL205" s="12">
        <f t="shared" si="110"/>
        <v>869.25</v>
      </c>
      <c r="AM205" s="12">
        <f t="shared" si="111"/>
        <v>43</v>
      </c>
      <c r="AN205" s="12">
        <f t="shared" si="112"/>
        <v>645</v>
      </c>
      <c r="AO205" s="12">
        <f t="shared" si="113"/>
        <v>18030</v>
      </c>
      <c r="AP205" s="12">
        <f>MAX(AO$4:AO205)</f>
        <v>18030</v>
      </c>
      <c r="AQ205" s="8">
        <f t="shared" si="114"/>
        <v>0</v>
      </c>
      <c r="AS205" s="12">
        <f t="shared" si="115"/>
        <v>997</v>
      </c>
      <c r="AT205" s="12">
        <f t="shared" si="116"/>
        <v>49</v>
      </c>
      <c r="AU205" s="12">
        <f t="shared" si="117"/>
        <v>0</v>
      </c>
      <c r="AV205" s="12">
        <f t="shared" si="118"/>
        <v>20675</v>
      </c>
      <c r="AW205" s="12">
        <f>MAX(AV$4:AV205)</f>
        <v>20675</v>
      </c>
      <c r="AX205" s="8">
        <f t="shared" si="119"/>
        <v>0</v>
      </c>
      <c r="BH205" s="19"/>
      <c r="BI205" s="19"/>
      <c r="BJ205" s="12"/>
      <c r="BK205" s="12"/>
      <c r="BL205" s="12"/>
      <c r="BM205" s="8"/>
    </row>
    <row r="206" spans="1:65" x14ac:dyDescent="0.3">
      <c r="A206" s="1">
        <v>42747</v>
      </c>
      <c r="B206" s="1">
        <v>42748</v>
      </c>
      <c r="C206" s="1" t="s">
        <v>45</v>
      </c>
      <c r="D206" s="3">
        <v>255</v>
      </c>
      <c r="E206" s="3">
        <v>0</v>
      </c>
      <c r="F206" s="3">
        <f t="shared" si="90"/>
        <v>255</v>
      </c>
      <c r="G206" s="11">
        <f t="shared" si="91"/>
        <v>1</v>
      </c>
      <c r="H206" s="3" t="s">
        <v>17</v>
      </c>
      <c r="I206" s="2" t="s">
        <v>11</v>
      </c>
      <c r="J206" s="2">
        <v>66</v>
      </c>
      <c r="L206" s="2">
        <f t="shared" si="92"/>
        <v>1</v>
      </c>
      <c r="M206" s="2" t="s">
        <v>21</v>
      </c>
      <c r="N206" s="14">
        <v>7</v>
      </c>
      <c r="O206" s="2">
        <v>106030</v>
      </c>
      <c r="P206" s="2">
        <v>106030</v>
      </c>
      <c r="Q206" s="2">
        <v>106740</v>
      </c>
      <c r="R206" s="9">
        <f t="shared" si="93"/>
        <v>0.7</v>
      </c>
      <c r="S206" s="9">
        <f t="shared" si="94"/>
        <v>70.3</v>
      </c>
      <c r="U206" s="9">
        <f t="shared" si="95"/>
        <v>-0.7</v>
      </c>
      <c r="V206" s="9">
        <f t="shared" si="96"/>
        <v>70.3</v>
      </c>
      <c r="W206" s="7">
        <f t="shared" si="97"/>
        <v>0</v>
      </c>
      <c r="X206" s="7">
        <f t="shared" si="98"/>
        <v>0</v>
      </c>
      <c r="Y206" s="9">
        <f t="shared" si="99"/>
        <v>0</v>
      </c>
      <c r="Z206" s="9"/>
      <c r="AA206" s="9">
        <f t="shared" si="100"/>
        <v>0</v>
      </c>
      <c r="AB206" s="9">
        <f t="shared" si="101"/>
        <v>0</v>
      </c>
      <c r="AC206" s="13">
        <f t="shared" si="102"/>
        <v>580</v>
      </c>
      <c r="AD206" s="7">
        <f t="shared" si="103"/>
        <v>0</v>
      </c>
      <c r="AE206" s="13">
        <f t="shared" si="104"/>
        <v>0</v>
      </c>
      <c r="AF206" s="13">
        <f t="shared" si="105"/>
        <v>0</v>
      </c>
      <c r="AG206" s="13">
        <f t="shared" si="106"/>
        <v>0</v>
      </c>
      <c r="AH206" s="13">
        <f t="shared" si="107"/>
        <v>0</v>
      </c>
      <c r="AI206" s="13">
        <f t="shared" si="108"/>
        <v>680</v>
      </c>
      <c r="AJ206" s="14">
        <f t="shared" si="109"/>
        <v>0</v>
      </c>
      <c r="AL206" s="12">
        <f t="shared" si="110"/>
        <v>869.25</v>
      </c>
      <c r="AM206" s="12">
        <f t="shared" si="111"/>
        <v>43</v>
      </c>
      <c r="AN206" s="12">
        <f t="shared" si="112"/>
        <v>0</v>
      </c>
      <c r="AO206" s="12">
        <f t="shared" si="113"/>
        <v>18030</v>
      </c>
      <c r="AP206" s="12">
        <f>MAX(AO$4:AO206)</f>
        <v>18030</v>
      </c>
      <c r="AQ206" s="8">
        <f t="shared" si="114"/>
        <v>0</v>
      </c>
      <c r="AS206" s="12">
        <f t="shared" si="115"/>
        <v>1033.75</v>
      </c>
      <c r="AT206" s="12">
        <f t="shared" si="116"/>
        <v>51</v>
      </c>
      <c r="AU206" s="12">
        <f t="shared" si="117"/>
        <v>0</v>
      </c>
      <c r="AV206" s="12">
        <f t="shared" si="118"/>
        <v>20675</v>
      </c>
      <c r="AW206" s="12">
        <f>MAX(AV$4:AV206)</f>
        <v>20675</v>
      </c>
      <c r="AX206" s="8">
        <f t="shared" si="119"/>
        <v>0</v>
      </c>
      <c r="BH206" s="19"/>
      <c r="BI206" s="19"/>
      <c r="BJ206" s="12"/>
      <c r="BK206" s="12"/>
      <c r="BL206" s="12"/>
      <c r="BM206" s="8"/>
    </row>
    <row r="207" spans="1:65" x14ac:dyDescent="0.3">
      <c r="A207" s="1">
        <v>42748</v>
      </c>
      <c r="B207" s="1">
        <v>42748</v>
      </c>
      <c r="C207" s="1" t="s">
        <v>45</v>
      </c>
      <c r="D207" s="3">
        <v>1120</v>
      </c>
      <c r="E207" s="3">
        <v>0</v>
      </c>
      <c r="F207" s="3">
        <f t="shared" si="90"/>
        <v>1120</v>
      </c>
      <c r="G207" s="11">
        <f t="shared" si="91"/>
        <v>0</v>
      </c>
      <c r="H207" s="3" t="s">
        <v>17</v>
      </c>
      <c r="I207" s="2" t="s">
        <v>11</v>
      </c>
      <c r="J207" s="2">
        <v>11</v>
      </c>
      <c r="L207" s="2">
        <f t="shared" si="92"/>
        <v>1</v>
      </c>
      <c r="M207" s="2" t="s">
        <v>20</v>
      </c>
      <c r="N207" s="14">
        <v>7</v>
      </c>
      <c r="O207" s="2">
        <v>106590</v>
      </c>
      <c r="P207" s="2">
        <v>106571</v>
      </c>
      <c r="Q207" s="2">
        <v>106426</v>
      </c>
      <c r="R207" s="9">
        <f t="shared" si="93"/>
        <v>-1.2</v>
      </c>
      <c r="S207" s="9">
        <f t="shared" si="94"/>
        <v>15.7</v>
      </c>
      <c r="U207" s="9">
        <f t="shared" si="95"/>
        <v>1.2</v>
      </c>
      <c r="V207" s="9">
        <f t="shared" si="96"/>
        <v>15.7</v>
      </c>
      <c r="W207" s="7">
        <f t="shared" si="97"/>
        <v>0</v>
      </c>
      <c r="X207" s="7">
        <f t="shared" si="98"/>
        <v>0</v>
      </c>
      <c r="Y207" s="9">
        <f t="shared" si="99"/>
        <v>0</v>
      </c>
      <c r="Z207" s="9"/>
      <c r="AA207" s="9">
        <f t="shared" si="100"/>
        <v>0</v>
      </c>
      <c r="AB207" s="9">
        <f t="shared" si="101"/>
        <v>0</v>
      </c>
      <c r="AC207" s="13">
        <f t="shared" si="102"/>
        <v>580</v>
      </c>
      <c r="AD207" s="7">
        <f t="shared" si="103"/>
        <v>0</v>
      </c>
      <c r="AE207" s="13">
        <f t="shared" si="104"/>
        <v>0</v>
      </c>
      <c r="AF207" s="13">
        <f t="shared" si="105"/>
        <v>0</v>
      </c>
      <c r="AG207" s="13">
        <f t="shared" si="106"/>
        <v>0</v>
      </c>
      <c r="AH207" s="13">
        <f t="shared" si="107"/>
        <v>0</v>
      </c>
      <c r="AI207" s="13">
        <f t="shared" si="108"/>
        <v>680</v>
      </c>
      <c r="AJ207" s="14">
        <f t="shared" si="109"/>
        <v>0</v>
      </c>
      <c r="AL207" s="12">
        <f t="shared" si="110"/>
        <v>869.25</v>
      </c>
      <c r="AM207" s="12">
        <f t="shared" si="111"/>
        <v>43</v>
      </c>
      <c r="AN207" s="12">
        <f t="shared" si="112"/>
        <v>0</v>
      </c>
      <c r="AO207" s="12">
        <f t="shared" si="113"/>
        <v>18030</v>
      </c>
      <c r="AP207" s="12">
        <f>MAX(AO$4:AO207)</f>
        <v>18030</v>
      </c>
      <c r="AQ207" s="8">
        <f t="shared" si="114"/>
        <v>0</v>
      </c>
      <c r="AS207" s="12">
        <f t="shared" si="115"/>
        <v>1033.75</v>
      </c>
      <c r="AT207" s="12">
        <f t="shared" si="116"/>
        <v>51</v>
      </c>
      <c r="AU207" s="12">
        <f t="shared" si="117"/>
        <v>0</v>
      </c>
      <c r="AV207" s="12">
        <f t="shared" si="118"/>
        <v>20675</v>
      </c>
      <c r="AW207" s="12">
        <f>MAX(AV$4:AV207)</f>
        <v>20675</v>
      </c>
      <c r="AX207" s="8">
        <f t="shared" si="119"/>
        <v>0</v>
      </c>
      <c r="BH207" s="19"/>
      <c r="BI207" s="19"/>
      <c r="BJ207" s="12"/>
      <c r="BK207" s="12"/>
      <c r="BL207" s="12"/>
      <c r="BM207" s="8"/>
    </row>
    <row r="208" spans="1:65" x14ac:dyDescent="0.3">
      <c r="A208" s="1">
        <v>42748</v>
      </c>
      <c r="B208" s="1">
        <v>42748</v>
      </c>
      <c r="C208" s="1" t="s">
        <v>44</v>
      </c>
      <c r="D208" s="3">
        <v>1520</v>
      </c>
      <c r="E208" s="3">
        <v>-200</v>
      </c>
      <c r="F208" s="3">
        <f t="shared" si="90"/>
        <v>1320</v>
      </c>
      <c r="G208" s="11">
        <f t="shared" si="91"/>
        <v>0</v>
      </c>
      <c r="H208" s="3" t="s">
        <v>38</v>
      </c>
      <c r="K208" s="2" t="s">
        <v>11</v>
      </c>
      <c r="L208" s="2">
        <f t="shared" si="92"/>
        <v>1</v>
      </c>
      <c r="M208" s="2" t="s">
        <v>21</v>
      </c>
      <c r="N208" s="14">
        <v>7</v>
      </c>
      <c r="O208" s="2">
        <v>114280</v>
      </c>
      <c r="P208" s="2">
        <v>114177</v>
      </c>
      <c r="Q208" s="2">
        <v>115438</v>
      </c>
      <c r="R208" s="9">
        <f t="shared" si="93"/>
        <v>11</v>
      </c>
      <c r="S208" s="9">
        <f t="shared" si="94"/>
        <v>115.1</v>
      </c>
      <c r="U208" s="9">
        <f t="shared" si="95"/>
        <v>-11</v>
      </c>
      <c r="V208" s="9">
        <f t="shared" si="96"/>
        <v>115.1</v>
      </c>
      <c r="W208" s="7">
        <f t="shared" si="97"/>
        <v>1</v>
      </c>
      <c r="X208" s="7">
        <f t="shared" si="98"/>
        <v>0</v>
      </c>
      <c r="Y208" s="9">
        <f t="shared" si="99"/>
        <v>0</v>
      </c>
      <c r="Z208" s="9"/>
      <c r="AA208" s="9">
        <f t="shared" si="100"/>
        <v>0</v>
      </c>
      <c r="AB208" s="9">
        <f t="shared" si="101"/>
        <v>15</v>
      </c>
      <c r="AC208" s="13">
        <f t="shared" si="102"/>
        <v>595</v>
      </c>
      <c r="AD208" s="7">
        <f t="shared" si="103"/>
        <v>1</v>
      </c>
      <c r="AE208" s="13">
        <f t="shared" si="104"/>
        <v>0</v>
      </c>
      <c r="AF208" s="13">
        <f t="shared" si="105"/>
        <v>15</v>
      </c>
      <c r="AG208" s="13">
        <f t="shared" si="106"/>
        <v>0</v>
      </c>
      <c r="AH208" s="13">
        <f t="shared" si="107"/>
        <v>0</v>
      </c>
      <c r="AI208" s="13">
        <f t="shared" si="108"/>
        <v>680</v>
      </c>
      <c r="AJ208" s="14">
        <f t="shared" si="109"/>
        <v>0</v>
      </c>
      <c r="AL208" s="12">
        <f t="shared" si="110"/>
        <v>869.25</v>
      </c>
      <c r="AM208" s="12">
        <f t="shared" si="111"/>
        <v>43</v>
      </c>
      <c r="AN208" s="12">
        <f t="shared" si="112"/>
        <v>645</v>
      </c>
      <c r="AO208" s="12">
        <f t="shared" si="113"/>
        <v>18675</v>
      </c>
      <c r="AP208" s="12">
        <f>MAX(AO$4:AO208)</f>
        <v>18675</v>
      </c>
      <c r="AQ208" s="8">
        <f t="shared" si="114"/>
        <v>0</v>
      </c>
      <c r="AS208" s="12">
        <f t="shared" si="115"/>
        <v>1033.75</v>
      </c>
      <c r="AT208" s="12">
        <f t="shared" si="116"/>
        <v>51</v>
      </c>
      <c r="AU208" s="12">
        <f t="shared" si="117"/>
        <v>0</v>
      </c>
      <c r="AV208" s="12">
        <f t="shared" si="118"/>
        <v>20675</v>
      </c>
      <c r="AW208" s="12">
        <f>MAX(AV$4:AV208)</f>
        <v>20675</v>
      </c>
      <c r="AX208" s="8">
        <f t="shared" si="119"/>
        <v>0</v>
      </c>
      <c r="BH208" s="19"/>
      <c r="BI208" s="19"/>
      <c r="BJ208" s="12"/>
      <c r="BK208" s="12"/>
      <c r="BL208" s="12"/>
      <c r="BM208" s="8"/>
    </row>
    <row r="209" spans="1:65" x14ac:dyDescent="0.3">
      <c r="A209" s="1">
        <v>42748</v>
      </c>
      <c r="B209" s="1">
        <v>42748</v>
      </c>
      <c r="C209" s="1" t="s">
        <v>44</v>
      </c>
      <c r="D209" s="3">
        <v>1615</v>
      </c>
      <c r="E209" s="3">
        <v>-200</v>
      </c>
      <c r="F209" s="3">
        <f t="shared" si="90"/>
        <v>1415</v>
      </c>
      <c r="G209" s="11">
        <f t="shared" si="91"/>
        <v>0</v>
      </c>
      <c r="H209" s="3" t="s">
        <v>37</v>
      </c>
      <c r="L209" s="2">
        <f t="shared" si="92"/>
        <v>1</v>
      </c>
      <c r="M209" s="2" t="s">
        <v>21</v>
      </c>
      <c r="N209" s="14">
        <v>8</v>
      </c>
      <c r="O209" s="2">
        <v>74630</v>
      </c>
      <c r="P209" s="2">
        <v>74484</v>
      </c>
      <c r="Q209" s="2">
        <v>75039</v>
      </c>
      <c r="R209" s="9">
        <f t="shared" si="93"/>
        <v>15.4</v>
      </c>
      <c r="S209" s="9">
        <f t="shared" si="94"/>
        <v>40.1</v>
      </c>
      <c r="U209" s="9">
        <f t="shared" si="95"/>
        <v>-15.4</v>
      </c>
      <c r="V209" s="9">
        <f t="shared" si="96"/>
        <v>40.1</v>
      </c>
      <c r="W209" s="7">
        <f t="shared" si="97"/>
        <v>1</v>
      </c>
      <c r="X209" s="7">
        <f t="shared" si="98"/>
        <v>1</v>
      </c>
      <c r="Y209" s="9">
        <f t="shared" si="99"/>
        <v>0</v>
      </c>
      <c r="Z209" s="9"/>
      <c r="AA209" s="9">
        <f t="shared" si="100"/>
        <v>0</v>
      </c>
      <c r="AB209" s="9">
        <f t="shared" si="101"/>
        <v>15</v>
      </c>
      <c r="AC209" s="13">
        <f t="shared" si="102"/>
        <v>610</v>
      </c>
      <c r="AD209" s="7">
        <f t="shared" si="103"/>
        <v>1</v>
      </c>
      <c r="AE209" s="13">
        <f t="shared" si="104"/>
        <v>0</v>
      </c>
      <c r="AF209" s="13">
        <f t="shared" si="105"/>
        <v>0</v>
      </c>
      <c r="AG209" s="13">
        <f t="shared" si="106"/>
        <v>0</v>
      </c>
      <c r="AH209" s="13">
        <f t="shared" si="107"/>
        <v>15</v>
      </c>
      <c r="AI209" s="13">
        <f t="shared" si="108"/>
        <v>695</v>
      </c>
      <c r="AJ209" s="14">
        <f t="shared" si="109"/>
        <v>1</v>
      </c>
      <c r="AL209" s="12">
        <f t="shared" si="110"/>
        <v>869.25</v>
      </c>
      <c r="AM209" s="12">
        <f t="shared" si="111"/>
        <v>43</v>
      </c>
      <c r="AN209" s="12">
        <f t="shared" si="112"/>
        <v>645</v>
      </c>
      <c r="AO209" s="12">
        <f t="shared" si="113"/>
        <v>19320</v>
      </c>
      <c r="AP209" s="12">
        <f>MAX(AO$4:AO209)</f>
        <v>19320</v>
      </c>
      <c r="AQ209" s="8">
        <f t="shared" si="114"/>
        <v>0</v>
      </c>
      <c r="AS209" s="12">
        <f t="shared" si="115"/>
        <v>1033.75</v>
      </c>
      <c r="AT209" s="12">
        <f t="shared" si="116"/>
        <v>51</v>
      </c>
      <c r="AU209" s="12">
        <f t="shared" si="117"/>
        <v>765</v>
      </c>
      <c r="AV209" s="12">
        <f t="shared" si="118"/>
        <v>21440</v>
      </c>
      <c r="AW209" s="12">
        <f>MAX(AV$4:AV209)</f>
        <v>21440</v>
      </c>
      <c r="AX209" s="8">
        <f t="shared" si="119"/>
        <v>0</v>
      </c>
      <c r="BH209" s="19"/>
      <c r="BI209" s="19"/>
      <c r="BJ209" s="12"/>
      <c r="BK209" s="12"/>
      <c r="BL209" s="12"/>
      <c r="BM209" s="8"/>
    </row>
    <row r="210" spans="1:65" x14ac:dyDescent="0.3">
      <c r="A210" s="1">
        <v>42748</v>
      </c>
      <c r="B210" s="1">
        <v>42751</v>
      </c>
      <c r="C210" s="1" t="s">
        <v>44</v>
      </c>
      <c r="D210" s="3">
        <v>430</v>
      </c>
      <c r="E210" s="3">
        <v>-200</v>
      </c>
      <c r="F210" s="3">
        <f t="shared" si="90"/>
        <v>230</v>
      </c>
      <c r="G210" s="11">
        <f t="shared" si="91"/>
        <v>3</v>
      </c>
      <c r="H210" s="3" t="s">
        <v>38</v>
      </c>
      <c r="I210" s="2" t="s">
        <v>11</v>
      </c>
      <c r="J210" s="2">
        <v>35</v>
      </c>
      <c r="L210" s="2">
        <f t="shared" si="92"/>
        <v>1</v>
      </c>
      <c r="M210" s="2" t="s">
        <v>21</v>
      </c>
      <c r="N210" s="14">
        <v>7</v>
      </c>
      <c r="O210" s="2">
        <v>114030</v>
      </c>
      <c r="P210" s="2">
        <v>113966</v>
      </c>
      <c r="Q210" s="2">
        <v>114310</v>
      </c>
      <c r="R210" s="9">
        <f t="shared" si="93"/>
        <v>7.1</v>
      </c>
      <c r="S210" s="9">
        <f t="shared" si="94"/>
        <v>27.3</v>
      </c>
      <c r="U210" s="9">
        <f t="shared" si="95"/>
        <v>-7.1</v>
      </c>
      <c r="V210" s="9">
        <f t="shared" si="96"/>
        <v>27.3</v>
      </c>
      <c r="W210" s="7">
        <f t="shared" si="97"/>
        <v>1</v>
      </c>
      <c r="X210" s="7">
        <f t="shared" si="98"/>
        <v>0</v>
      </c>
      <c r="Y210" s="9">
        <f t="shared" si="99"/>
        <v>0</v>
      </c>
      <c r="Z210" s="9"/>
      <c r="AA210" s="9">
        <f t="shared" si="100"/>
        <v>0</v>
      </c>
      <c r="AB210" s="9">
        <f t="shared" si="101"/>
        <v>15</v>
      </c>
      <c r="AC210" s="13">
        <f t="shared" si="102"/>
        <v>625</v>
      </c>
      <c r="AD210" s="7">
        <f t="shared" si="103"/>
        <v>1</v>
      </c>
      <c r="AE210" s="13">
        <f t="shared" si="104"/>
        <v>15</v>
      </c>
      <c r="AF210" s="13">
        <f t="shared" si="105"/>
        <v>0</v>
      </c>
      <c r="AG210" s="13">
        <f t="shared" si="106"/>
        <v>0</v>
      </c>
      <c r="AH210" s="13">
        <f t="shared" si="107"/>
        <v>0</v>
      </c>
      <c r="AI210" s="13">
        <f t="shared" si="108"/>
        <v>695</v>
      </c>
      <c r="AJ210" s="14">
        <f t="shared" si="109"/>
        <v>0</v>
      </c>
      <c r="AL210" s="12">
        <f t="shared" si="110"/>
        <v>966</v>
      </c>
      <c r="AM210" s="12">
        <f t="shared" si="111"/>
        <v>48</v>
      </c>
      <c r="AN210" s="12">
        <f t="shared" si="112"/>
        <v>720</v>
      </c>
      <c r="AO210" s="12">
        <f t="shared" si="113"/>
        <v>20040</v>
      </c>
      <c r="AP210" s="12">
        <f>MAX(AO$4:AO210)</f>
        <v>20040</v>
      </c>
      <c r="AQ210" s="8">
        <f t="shared" si="114"/>
        <v>0</v>
      </c>
      <c r="AS210" s="12">
        <f t="shared" si="115"/>
        <v>1072</v>
      </c>
      <c r="AT210" s="12">
        <f t="shared" si="116"/>
        <v>53</v>
      </c>
      <c r="AU210" s="12">
        <f t="shared" si="117"/>
        <v>0</v>
      </c>
      <c r="AV210" s="12">
        <f t="shared" si="118"/>
        <v>21440</v>
      </c>
      <c r="AW210" s="12">
        <f>MAX(AV$4:AV210)</f>
        <v>21440</v>
      </c>
      <c r="AX210" s="8">
        <f t="shared" si="119"/>
        <v>0</v>
      </c>
      <c r="BH210" s="19"/>
      <c r="BI210" s="19"/>
      <c r="BJ210" s="12"/>
      <c r="BK210" s="12"/>
      <c r="BL210" s="12"/>
      <c r="BM210" s="8"/>
    </row>
    <row r="211" spans="1:65" x14ac:dyDescent="0.3">
      <c r="A211" s="1">
        <v>42748</v>
      </c>
      <c r="B211" s="1">
        <v>42751</v>
      </c>
      <c r="C211" s="1" t="s">
        <v>44</v>
      </c>
      <c r="D211" s="3">
        <v>1055</v>
      </c>
      <c r="E211" s="3">
        <v>-200</v>
      </c>
      <c r="F211" s="3">
        <f t="shared" si="90"/>
        <v>855</v>
      </c>
      <c r="G211" s="11">
        <f t="shared" si="91"/>
        <v>3</v>
      </c>
      <c r="H211" s="3" t="s">
        <v>17</v>
      </c>
      <c r="L211" s="2">
        <f t="shared" si="92"/>
        <v>1</v>
      </c>
      <c r="M211" s="2" t="s">
        <v>21</v>
      </c>
      <c r="N211" s="14">
        <v>7</v>
      </c>
      <c r="O211" s="2">
        <v>105860</v>
      </c>
      <c r="P211" s="2">
        <v>105789</v>
      </c>
      <c r="Q211" s="2">
        <v>107187</v>
      </c>
      <c r="R211" s="9">
        <f t="shared" si="93"/>
        <v>7.8</v>
      </c>
      <c r="S211" s="9">
        <f t="shared" si="94"/>
        <v>132</v>
      </c>
      <c r="U211" s="9">
        <f t="shared" si="95"/>
        <v>-7.8</v>
      </c>
      <c r="V211" s="9">
        <f t="shared" si="96"/>
        <v>132</v>
      </c>
      <c r="W211" s="7">
        <f t="shared" si="97"/>
        <v>1</v>
      </c>
      <c r="X211" s="7">
        <f t="shared" si="98"/>
        <v>1</v>
      </c>
      <c r="Y211" s="9">
        <f t="shared" si="99"/>
        <v>0</v>
      </c>
      <c r="Z211" s="9"/>
      <c r="AA211" s="9">
        <f t="shared" si="100"/>
        <v>0</v>
      </c>
      <c r="AB211" s="9">
        <f t="shared" si="101"/>
        <v>15</v>
      </c>
      <c r="AC211" s="13">
        <f t="shared" si="102"/>
        <v>640</v>
      </c>
      <c r="AD211" s="7">
        <f t="shared" si="103"/>
        <v>1</v>
      </c>
      <c r="AE211" s="13">
        <f t="shared" si="104"/>
        <v>0</v>
      </c>
      <c r="AF211" s="13">
        <f t="shared" si="105"/>
        <v>0</v>
      </c>
      <c r="AG211" s="13">
        <f t="shared" si="106"/>
        <v>0</v>
      </c>
      <c r="AH211" s="13">
        <f t="shared" si="107"/>
        <v>15</v>
      </c>
      <c r="AI211" s="13">
        <f t="shared" si="108"/>
        <v>710</v>
      </c>
      <c r="AJ211" s="14">
        <f t="shared" si="109"/>
        <v>1</v>
      </c>
      <c r="AL211" s="12">
        <f t="shared" si="110"/>
        <v>966</v>
      </c>
      <c r="AM211" s="12">
        <f t="shared" si="111"/>
        <v>48</v>
      </c>
      <c r="AN211" s="12">
        <f t="shared" si="112"/>
        <v>720</v>
      </c>
      <c r="AO211" s="12">
        <f t="shared" si="113"/>
        <v>20760</v>
      </c>
      <c r="AP211" s="12">
        <f>MAX(AO$4:AO211)</f>
        <v>20760</v>
      </c>
      <c r="AQ211" s="8">
        <f t="shared" si="114"/>
        <v>0</v>
      </c>
      <c r="AS211" s="12">
        <f t="shared" si="115"/>
        <v>1072</v>
      </c>
      <c r="AT211" s="12">
        <f t="shared" si="116"/>
        <v>53</v>
      </c>
      <c r="AU211" s="12">
        <f t="shared" si="117"/>
        <v>795</v>
      </c>
      <c r="AV211" s="12">
        <f t="shared" si="118"/>
        <v>22235</v>
      </c>
      <c r="AW211" s="12">
        <f>MAX(AV$4:AV211)</f>
        <v>22235</v>
      </c>
      <c r="AX211" s="8">
        <f t="shared" si="119"/>
        <v>0</v>
      </c>
      <c r="BH211" s="19"/>
      <c r="BI211" s="19"/>
      <c r="BJ211" s="12"/>
      <c r="BK211" s="12"/>
      <c r="BL211" s="12"/>
      <c r="BM211" s="8"/>
    </row>
    <row r="212" spans="1:65" x14ac:dyDescent="0.3">
      <c r="A212" s="1">
        <v>42748</v>
      </c>
      <c r="B212" s="1">
        <v>42751</v>
      </c>
      <c r="C212" s="1" t="s">
        <v>44</v>
      </c>
      <c r="D212" s="3">
        <v>2200</v>
      </c>
      <c r="E212" s="3">
        <v>-200</v>
      </c>
      <c r="F212" s="3">
        <f t="shared" si="90"/>
        <v>2000</v>
      </c>
      <c r="G212" s="11">
        <f t="shared" si="91"/>
        <v>3</v>
      </c>
      <c r="H212" s="3" t="s">
        <v>43</v>
      </c>
      <c r="I212" s="2" t="s">
        <v>11</v>
      </c>
      <c r="J212" s="2">
        <v>26</v>
      </c>
      <c r="L212" s="2">
        <f t="shared" si="92"/>
        <v>1</v>
      </c>
      <c r="M212" s="2" t="s">
        <v>20</v>
      </c>
      <c r="N212" s="14">
        <v>10</v>
      </c>
      <c r="O212" s="2">
        <v>131780</v>
      </c>
      <c r="P212" s="2">
        <v>131873</v>
      </c>
      <c r="Q212" s="2">
        <v>130177</v>
      </c>
      <c r="R212" s="9">
        <f t="shared" si="93"/>
        <v>10.3</v>
      </c>
      <c r="S212" s="9">
        <f t="shared" si="94"/>
        <v>159.30000000000001</v>
      </c>
      <c r="U212" s="9">
        <f t="shared" si="95"/>
        <v>-10.3</v>
      </c>
      <c r="V212" s="9">
        <f t="shared" si="96"/>
        <v>159.30000000000001</v>
      </c>
      <c r="W212" s="7">
        <f t="shared" si="97"/>
        <v>1</v>
      </c>
      <c r="X212" s="7">
        <f t="shared" si="98"/>
        <v>0</v>
      </c>
      <c r="Y212" s="9">
        <f t="shared" si="99"/>
        <v>0</v>
      </c>
      <c r="Z212" s="9"/>
      <c r="AA212" s="9">
        <f t="shared" si="100"/>
        <v>0</v>
      </c>
      <c r="AB212" s="9">
        <f t="shared" si="101"/>
        <v>15</v>
      </c>
      <c r="AC212" s="13">
        <f t="shared" si="102"/>
        <v>655</v>
      </c>
      <c r="AD212" s="7">
        <f t="shared" si="103"/>
        <v>1</v>
      </c>
      <c r="AE212" s="13">
        <f t="shared" si="104"/>
        <v>15</v>
      </c>
      <c r="AF212" s="13">
        <f t="shared" si="105"/>
        <v>0</v>
      </c>
      <c r="AG212" s="13">
        <f t="shared" si="106"/>
        <v>0</v>
      </c>
      <c r="AH212" s="13">
        <f t="shared" si="107"/>
        <v>0</v>
      </c>
      <c r="AI212" s="13">
        <f t="shared" si="108"/>
        <v>710</v>
      </c>
      <c r="AJ212" s="14">
        <f t="shared" si="109"/>
        <v>0</v>
      </c>
      <c r="AL212" s="12">
        <f t="shared" si="110"/>
        <v>966</v>
      </c>
      <c r="AM212" s="12">
        <f t="shared" si="111"/>
        <v>48</v>
      </c>
      <c r="AN212" s="12">
        <f t="shared" si="112"/>
        <v>720</v>
      </c>
      <c r="AO212" s="12">
        <f t="shared" si="113"/>
        <v>21480</v>
      </c>
      <c r="AP212" s="12">
        <f>MAX(AO$4:AO212)</f>
        <v>21480</v>
      </c>
      <c r="AQ212" s="8">
        <f t="shared" si="114"/>
        <v>0</v>
      </c>
      <c r="AS212" s="12">
        <f t="shared" si="115"/>
        <v>1111.75</v>
      </c>
      <c r="AT212" s="12">
        <f t="shared" si="116"/>
        <v>55</v>
      </c>
      <c r="AU212" s="12">
        <f t="shared" si="117"/>
        <v>0</v>
      </c>
      <c r="AV212" s="12">
        <f t="shared" si="118"/>
        <v>22235</v>
      </c>
      <c r="AW212" s="12">
        <f>MAX(AV$4:AV212)</f>
        <v>22235</v>
      </c>
      <c r="AX212" s="8">
        <f t="shared" si="119"/>
        <v>0</v>
      </c>
      <c r="BH212" s="19"/>
      <c r="BI212" s="19"/>
      <c r="BJ212" s="12"/>
      <c r="BK212" s="12"/>
      <c r="BL212" s="12"/>
      <c r="BM212" s="8"/>
    </row>
    <row r="213" spans="1:65" x14ac:dyDescent="0.3">
      <c r="A213" s="1">
        <v>42752</v>
      </c>
      <c r="B213" s="1">
        <v>42752</v>
      </c>
      <c r="C213" s="1" t="s">
        <v>44</v>
      </c>
      <c r="D213" s="3">
        <v>800</v>
      </c>
      <c r="E213" s="3">
        <v>-200</v>
      </c>
      <c r="F213" s="3">
        <f t="shared" si="90"/>
        <v>600</v>
      </c>
      <c r="G213" s="11">
        <f t="shared" si="91"/>
        <v>0</v>
      </c>
      <c r="H213" s="3" t="s">
        <v>17</v>
      </c>
      <c r="L213" s="2">
        <f t="shared" si="92"/>
        <v>1</v>
      </c>
      <c r="M213" s="2" t="s">
        <v>20</v>
      </c>
      <c r="N213" s="14">
        <v>7</v>
      </c>
      <c r="O213" s="2">
        <v>106590</v>
      </c>
      <c r="P213" s="2">
        <v>106650</v>
      </c>
      <c r="Q213" s="2">
        <v>106395</v>
      </c>
      <c r="R213" s="9">
        <f t="shared" si="93"/>
        <v>6.7</v>
      </c>
      <c r="S213" s="9">
        <f t="shared" si="94"/>
        <v>18.8</v>
      </c>
      <c r="U213" s="9">
        <f t="shared" si="95"/>
        <v>-6.7</v>
      </c>
      <c r="V213" s="9">
        <f t="shared" si="96"/>
        <v>18.8</v>
      </c>
      <c r="W213" s="7">
        <f t="shared" si="97"/>
        <v>1</v>
      </c>
      <c r="X213" s="7">
        <f t="shared" si="98"/>
        <v>1</v>
      </c>
      <c r="Y213" s="9">
        <f t="shared" si="99"/>
        <v>0</v>
      </c>
      <c r="Z213" s="9"/>
      <c r="AA213" s="9">
        <f t="shared" si="100"/>
        <v>-20</v>
      </c>
      <c r="AB213" s="9">
        <f t="shared" si="101"/>
        <v>15</v>
      </c>
      <c r="AC213" s="13">
        <f t="shared" si="102"/>
        <v>670</v>
      </c>
      <c r="AD213" s="7">
        <f t="shared" si="103"/>
        <v>1</v>
      </c>
      <c r="AE213" s="13">
        <f t="shared" si="104"/>
        <v>0</v>
      </c>
      <c r="AF213" s="13">
        <f t="shared" si="105"/>
        <v>0</v>
      </c>
      <c r="AG213" s="13">
        <f t="shared" si="106"/>
        <v>0</v>
      </c>
      <c r="AH213" s="13">
        <f t="shared" si="107"/>
        <v>15</v>
      </c>
      <c r="AI213" s="13">
        <f t="shared" si="108"/>
        <v>725</v>
      </c>
      <c r="AJ213" s="14">
        <f t="shared" si="109"/>
        <v>1</v>
      </c>
      <c r="AL213" s="12">
        <f t="shared" si="110"/>
        <v>1074</v>
      </c>
      <c r="AM213" s="12">
        <f t="shared" si="111"/>
        <v>53</v>
      </c>
      <c r="AN213" s="12">
        <f t="shared" si="112"/>
        <v>795</v>
      </c>
      <c r="AO213" s="12">
        <f t="shared" si="113"/>
        <v>22275</v>
      </c>
      <c r="AP213" s="12">
        <f>MAX(AO$4:AO213)</f>
        <v>22275</v>
      </c>
      <c r="AQ213" s="8">
        <f t="shared" si="114"/>
        <v>0</v>
      </c>
      <c r="AS213" s="12">
        <f t="shared" si="115"/>
        <v>1111.75</v>
      </c>
      <c r="AT213" s="12">
        <f t="shared" si="116"/>
        <v>55</v>
      </c>
      <c r="AU213" s="12">
        <f t="shared" si="117"/>
        <v>825</v>
      </c>
      <c r="AV213" s="12">
        <f t="shared" si="118"/>
        <v>23060</v>
      </c>
      <c r="AW213" s="12">
        <f>MAX(AV$4:AV213)</f>
        <v>23060</v>
      </c>
      <c r="AX213" s="8">
        <f t="shared" si="119"/>
        <v>0</v>
      </c>
      <c r="BH213" s="19"/>
      <c r="BI213" s="19"/>
      <c r="BJ213" s="12"/>
      <c r="BK213" s="12"/>
      <c r="BL213" s="12"/>
      <c r="BM213" s="8"/>
    </row>
    <row r="214" spans="1:65" x14ac:dyDescent="0.3">
      <c r="A214" s="1">
        <v>42748</v>
      </c>
      <c r="B214" s="1">
        <v>42752</v>
      </c>
      <c r="C214" s="1" t="s">
        <v>44</v>
      </c>
      <c r="D214" s="3">
        <v>955</v>
      </c>
      <c r="E214" s="3">
        <v>-200</v>
      </c>
      <c r="F214" s="3">
        <f t="shared" si="90"/>
        <v>755</v>
      </c>
      <c r="G214" s="11">
        <f t="shared" si="91"/>
        <v>4</v>
      </c>
      <c r="H214" s="3" t="s">
        <v>43</v>
      </c>
      <c r="I214" s="2" t="s">
        <v>11</v>
      </c>
      <c r="J214" s="2">
        <v>15</v>
      </c>
      <c r="L214" s="2">
        <f t="shared" si="92"/>
        <v>1</v>
      </c>
      <c r="M214" s="2" t="s">
        <v>21</v>
      </c>
      <c r="N214" s="14">
        <v>10</v>
      </c>
      <c r="O214" s="2">
        <v>130930</v>
      </c>
      <c r="P214" s="2">
        <v>130920</v>
      </c>
      <c r="Q214" s="2">
        <v>130940</v>
      </c>
      <c r="R214" s="9">
        <f t="shared" si="93"/>
        <v>2</v>
      </c>
      <c r="S214" s="9">
        <f t="shared" si="94"/>
        <v>0</v>
      </c>
      <c r="U214" s="9">
        <f t="shared" si="95"/>
        <v>-2</v>
      </c>
      <c r="V214" s="9">
        <f t="shared" si="96"/>
        <v>0</v>
      </c>
      <c r="W214" s="7">
        <f t="shared" si="97"/>
        <v>1</v>
      </c>
      <c r="X214" s="7">
        <f t="shared" si="98"/>
        <v>0</v>
      </c>
      <c r="Y214" s="9">
        <f t="shared" si="99"/>
        <v>0</v>
      </c>
      <c r="Z214" s="9"/>
      <c r="AA214" s="9">
        <f t="shared" si="100"/>
        <v>-20</v>
      </c>
      <c r="AB214" s="9">
        <f t="shared" si="101"/>
        <v>-20</v>
      </c>
      <c r="AC214" s="13">
        <f t="shared" si="102"/>
        <v>650</v>
      </c>
      <c r="AD214" s="7">
        <f t="shared" si="103"/>
        <v>0</v>
      </c>
      <c r="AE214" s="13">
        <f t="shared" si="104"/>
        <v>-20</v>
      </c>
      <c r="AF214" s="13">
        <f t="shared" si="105"/>
        <v>0</v>
      </c>
      <c r="AG214" s="13">
        <f t="shared" si="106"/>
        <v>0</v>
      </c>
      <c r="AH214" s="13">
        <f t="shared" si="107"/>
        <v>0</v>
      </c>
      <c r="AI214" s="13">
        <f t="shared" si="108"/>
        <v>725</v>
      </c>
      <c r="AJ214" s="14">
        <f t="shared" si="109"/>
        <v>0</v>
      </c>
      <c r="AL214" s="12">
        <f t="shared" si="110"/>
        <v>1074</v>
      </c>
      <c r="AM214" s="12">
        <f t="shared" si="111"/>
        <v>53</v>
      </c>
      <c r="AN214" s="12">
        <f t="shared" si="112"/>
        <v>-1060</v>
      </c>
      <c r="AO214" s="12">
        <f t="shared" si="113"/>
        <v>21215</v>
      </c>
      <c r="AP214" s="12">
        <f>MAX(AO$4:AO214)</f>
        <v>22275</v>
      </c>
      <c r="AQ214" s="8">
        <f t="shared" si="114"/>
        <v>-4.7586980920314256E-2</v>
      </c>
      <c r="AS214" s="12">
        <f t="shared" si="115"/>
        <v>1153</v>
      </c>
      <c r="AT214" s="12">
        <f t="shared" si="116"/>
        <v>57</v>
      </c>
      <c r="AU214" s="12">
        <f t="shared" si="117"/>
        <v>0</v>
      </c>
      <c r="AV214" s="12">
        <f t="shared" si="118"/>
        <v>23060</v>
      </c>
      <c r="AW214" s="12">
        <f>MAX(AV$4:AV214)</f>
        <v>23060</v>
      </c>
      <c r="AX214" s="8">
        <f t="shared" si="119"/>
        <v>0</v>
      </c>
      <c r="BH214" s="19"/>
      <c r="BI214" s="19"/>
      <c r="BJ214" s="12"/>
      <c r="BK214" s="12"/>
      <c r="BL214" s="12"/>
      <c r="BM214" s="8"/>
    </row>
    <row r="215" spans="1:65" x14ac:dyDescent="0.3">
      <c r="A215" s="1">
        <v>42748</v>
      </c>
      <c r="B215" s="1">
        <v>42752</v>
      </c>
      <c r="C215" s="1" t="s">
        <v>44</v>
      </c>
      <c r="D215" s="3">
        <v>1050</v>
      </c>
      <c r="E215" s="3">
        <v>-200</v>
      </c>
      <c r="F215" s="3">
        <f t="shared" si="90"/>
        <v>850</v>
      </c>
      <c r="G215" s="11">
        <f t="shared" si="91"/>
        <v>4</v>
      </c>
      <c r="H215" s="3" t="s">
        <v>43</v>
      </c>
      <c r="I215" s="2" t="s">
        <v>11</v>
      </c>
      <c r="J215" s="2">
        <v>11</v>
      </c>
      <c r="L215" s="2">
        <f t="shared" si="92"/>
        <v>1</v>
      </c>
      <c r="M215" s="2" t="s">
        <v>21</v>
      </c>
      <c r="N215" s="14">
        <v>10</v>
      </c>
      <c r="O215" s="2">
        <v>130630</v>
      </c>
      <c r="P215" s="2">
        <v>130621</v>
      </c>
      <c r="Q215" s="2">
        <v>130854</v>
      </c>
      <c r="R215" s="9">
        <f t="shared" si="93"/>
        <v>1.9</v>
      </c>
      <c r="S215" s="9">
        <f t="shared" si="94"/>
        <v>21.4</v>
      </c>
      <c r="U215" s="9">
        <f t="shared" si="95"/>
        <v>-1.9</v>
      </c>
      <c r="V215" s="9">
        <f t="shared" si="96"/>
        <v>21.4</v>
      </c>
      <c r="W215" s="7">
        <f t="shared" si="97"/>
        <v>1</v>
      </c>
      <c r="X215" s="7">
        <f t="shared" si="98"/>
        <v>0</v>
      </c>
      <c r="Y215" s="9">
        <f t="shared" si="99"/>
        <v>0</v>
      </c>
      <c r="Z215" s="9"/>
      <c r="AA215" s="9">
        <f t="shared" si="100"/>
        <v>0</v>
      </c>
      <c r="AB215" s="9">
        <f t="shared" si="101"/>
        <v>15</v>
      </c>
      <c r="AC215" s="13">
        <f t="shared" si="102"/>
        <v>665</v>
      </c>
      <c r="AD215" s="7">
        <f t="shared" si="103"/>
        <v>1</v>
      </c>
      <c r="AE215" s="13">
        <f t="shared" si="104"/>
        <v>15</v>
      </c>
      <c r="AF215" s="13">
        <f t="shared" si="105"/>
        <v>0</v>
      </c>
      <c r="AG215" s="13">
        <f t="shared" si="106"/>
        <v>0</v>
      </c>
      <c r="AH215" s="13">
        <f t="shared" si="107"/>
        <v>0</v>
      </c>
      <c r="AI215" s="13">
        <f t="shared" si="108"/>
        <v>725</v>
      </c>
      <c r="AJ215" s="14">
        <f t="shared" si="109"/>
        <v>0</v>
      </c>
      <c r="AL215" s="12">
        <f t="shared" si="110"/>
        <v>1074</v>
      </c>
      <c r="AM215" s="12">
        <f t="shared" si="111"/>
        <v>53</v>
      </c>
      <c r="AN215" s="12">
        <f t="shared" si="112"/>
        <v>795</v>
      </c>
      <c r="AO215" s="12">
        <f t="shared" si="113"/>
        <v>22010</v>
      </c>
      <c r="AP215" s="12">
        <f>MAX(AO$4:AO215)</f>
        <v>22275</v>
      </c>
      <c r="AQ215" s="8">
        <f t="shared" si="114"/>
        <v>-1.1896745230078564E-2</v>
      </c>
      <c r="AS215" s="12">
        <f t="shared" si="115"/>
        <v>1153</v>
      </c>
      <c r="AT215" s="12">
        <f t="shared" si="116"/>
        <v>57</v>
      </c>
      <c r="AU215" s="12">
        <f t="shared" si="117"/>
        <v>0</v>
      </c>
      <c r="AV215" s="12">
        <f t="shared" si="118"/>
        <v>23060</v>
      </c>
      <c r="AW215" s="12">
        <f>MAX(AV$4:AV215)</f>
        <v>23060</v>
      </c>
      <c r="AX215" s="8">
        <f t="shared" si="119"/>
        <v>0</v>
      </c>
      <c r="BH215" s="19"/>
      <c r="BI215" s="19"/>
      <c r="BJ215" s="12"/>
      <c r="BK215" s="12"/>
      <c r="BL215" s="12"/>
      <c r="BM215" s="8"/>
    </row>
    <row r="216" spans="1:65" x14ac:dyDescent="0.3">
      <c r="A216" s="1">
        <v>42753</v>
      </c>
      <c r="B216" s="1">
        <v>42753</v>
      </c>
      <c r="C216" s="1" t="s">
        <v>44</v>
      </c>
      <c r="D216" s="3">
        <v>1500</v>
      </c>
      <c r="E216" s="3">
        <v>-200</v>
      </c>
      <c r="F216" s="3">
        <f t="shared" si="90"/>
        <v>1300</v>
      </c>
      <c r="G216" s="11">
        <f t="shared" si="91"/>
        <v>0</v>
      </c>
      <c r="H216" s="3" t="s">
        <v>17</v>
      </c>
      <c r="K216" s="2" t="s">
        <v>11</v>
      </c>
      <c r="L216" s="2">
        <f t="shared" si="92"/>
        <v>1</v>
      </c>
      <c r="M216" s="2" t="s">
        <v>21</v>
      </c>
      <c r="N216" s="14">
        <v>7</v>
      </c>
      <c r="O216" s="2">
        <v>106640</v>
      </c>
      <c r="P216" s="2">
        <v>106548</v>
      </c>
      <c r="Q216" s="2">
        <v>107022</v>
      </c>
      <c r="R216" s="9">
        <f t="shared" si="93"/>
        <v>9.9</v>
      </c>
      <c r="S216" s="9">
        <f t="shared" si="94"/>
        <v>37.5</v>
      </c>
      <c r="U216" s="9">
        <f t="shared" si="95"/>
        <v>-9.9</v>
      </c>
      <c r="V216" s="9">
        <f t="shared" si="96"/>
        <v>37.5</v>
      </c>
      <c r="W216" s="7">
        <f t="shared" si="97"/>
        <v>1</v>
      </c>
      <c r="X216" s="7">
        <f t="shared" si="98"/>
        <v>0</v>
      </c>
      <c r="Y216" s="9">
        <f t="shared" si="99"/>
        <v>0</v>
      </c>
      <c r="Z216" s="9"/>
      <c r="AA216" s="9">
        <f t="shared" si="100"/>
        <v>0</v>
      </c>
      <c r="AB216" s="9">
        <f t="shared" si="101"/>
        <v>15</v>
      </c>
      <c r="AC216" s="13">
        <f t="shared" si="102"/>
        <v>680</v>
      </c>
      <c r="AD216" s="7">
        <f t="shared" si="103"/>
        <v>1</v>
      </c>
      <c r="AE216" s="13">
        <f t="shared" si="104"/>
        <v>0</v>
      </c>
      <c r="AF216" s="13">
        <f t="shared" si="105"/>
        <v>15</v>
      </c>
      <c r="AG216" s="13">
        <f t="shared" si="106"/>
        <v>0</v>
      </c>
      <c r="AH216" s="13">
        <f t="shared" si="107"/>
        <v>0</v>
      </c>
      <c r="AI216" s="13">
        <f t="shared" si="108"/>
        <v>725</v>
      </c>
      <c r="AJ216" s="14">
        <f t="shared" si="109"/>
        <v>0</v>
      </c>
      <c r="AL216" s="12">
        <f t="shared" si="110"/>
        <v>1100.5</v>
      </c>
      <c r="AM216" s="12">
        <f t="shared" si="111"/>
        <v>55</v>
      </c>
      <c r="AN216" s="12">
        <f t="shared" si="112"/>
        <v>825</v>
      </c>
      <c r="AO216" s="12">
        <f t="shared" si="113"/>
        <v>22835</v>
      </c>
      <c r="AP216" s="12">
        <f>MAX(AO$4:AO216)</f>
        <v>22835</v>
      </c>
      <c r="AQ216" s="8">
        <f t="shared" si="114"/>
        <v>0</v>
      </c>
      <c r="AS216" s="12">
        <f t="shared" si="115"/>
        <v>1153</v>
      </c>
      <c r="AT216" s="12">
        <f t="shared" si="116"/>
        <v>57</v>
      </c>
      <c r="AU216" s="12">
        <f t="shared" si="117"/>
        <v>0</v>
      </c>
      <c r="AV216" s="12">
        <f t="shared" si="118"/>
        <v>23060</v>
      </c>
      <c r="AW216" s="12">
        <f>MAX(AV$4:AV216)</f>
        <v>23060</v>
      </c>
      <c r="AX216" s="8">
        <f t="shared" si="119"/>
        <v>0</v>
      </c>
      <c r="BH216" s="19"/>
      <c r="BI216" s="19"/>
      <c r="BJ216" s="12"/>
      <c r="BK216" s="12"/>
      <c r="BL216" s="12"/>
      <c r="BM216" s="8"/>
    </row>
    <row r="217" spans="1:65" x14ac:dyDescent="0.3">
      <c r="A217" s="1">
        <v>42753</v>
      </c>
      <c r="B217" s="1">
        <v>42753</v>
      </c>
      <c r="C217" s="1" t="s">
        <v>44</v>
      </c>
      <c r="D217" s="3">
        <v>1510</v>
      </c>
      <c r="E217" s="3">
        <v>-200</v>
      </c>
      <c r="F217" s="3">
        <f t="shared" si="90"/>
        <v>1310</v>
      </c>
      <c r="G217" s="11">
        <f t="shared" si="91"/>
        <v>0</v>
      </c>
      <c r="H217" s="3" t="s">
        <v>43</v>
      </c>
      <c r="I217" s="2" t="s">
        <v>11</v>
      </c>
      <c r="J217" s="2">
        <v>16</v>
      </c>
      <c r="K217" s="2" t="s">
        <v>11</v>
      </c>
      <c r="L217" s="2">
        <f t="shared" si="92"/>
        <v>1</v>
      </c>
      <c r="M217" s="2" t="s">
        <v>20</v>
      </c>
      <c r="N217" s="14">
        <v>10</v>
      </c>
      <c r="O217" s="2">
        <v>131130</v>
      </c>
      <c r="P217" s="2">
        <v>131194</v>
      </c>
      <c r="Q217" s="2">
        <v>130545</v>
      </c>
      <c r="R217" s="9">
        <f t="shared" si="93"/>
        <v>7.4</v>
      </c>
      <c r="S217" s="9">
        <f t="shared" si="94"/>
        <v>57.5</v>
      </c>
      <c r="U217" s="9">
        <f t="shared" si="95"/>
        <v>-7.4</v>
      </c>
      <c r="V217" s="9">
        <f t="shared" si="96"/>
        <v>57.5</v>
      </c>
      <c r="W217" s="7">
        <f t="shared" si="97"/>
        <v>1</v>
      </c>
      <c r="X217" s="7">
        <f t="shared" si="98"/>
        <v>0</v>
      </c>
      <c r="Y217" s="9">
        <f t="shared" si="99"/>
        <v>0</v>
      </c>
      <c r="Z217" s="9"/>
      <c r="AA217" s="9">
        <f t="shared" si="100"/>
        <v>0</v>
      </c>
      <c r="AB217" s="9">
        <f t="shared" si="101"/>
        <v>15</v>
      </c>
      <c r="AC217" s="13">
        <f t="shared" si="102"/>
        <v>695</v>
      </c>
      <c r="AD217" s="7">
        <f t="shared" si="103"/>
        <v>1</v>
      </c>
      <c r="AE217" s="13">
        <f t="shared" si="104"/>
        <v>15</v>
      </c>
      <c r="AF217" s="13">
        <f t="shared" si="105"/>
        <v>15</v>
      </c>
      <c r="AG217" s="13">
        <f t="shared" si="106"/>
        <v>0</v>
      </c>
      <c r="AH217" s="13">
        <f t="shared" si="107"/>
        <v>0</v>
      </c>
      <c r="AI217" s="13">
        <f t="shared" si="108"/>
        <v>725</v>
      </c>
      <c r="AJ217" s="14">
        <f t="shared" si="109"/>
        <v>0</v>
      </c>
      <c r="AL217" s="12">
        <f t="shared" si="110"/>
        <v>1100.5</v>
      </c>
      <c r="AM217" s="12">
        <f t="shared" si="111"/>
        <v>55</v>
      </c>
      <c r="AN217" s="12">
        <f t="shared" si="112"/>
        <v>825</v>
      </c>
      <c r="AO217" s="12">
        <f t="shared" si="113"/>
        <v>23660</v>
      </c>
      <c r="AP217" s="12">
        <f>MAX(AO$4:AO217)</f>
        <v>23660</v>
      </c>
      <c r="AQ217" s="8">
        <f t="shared" si="114"/>
        <v>0</v>
      </c>
      <c r="AS217" s="12">
        <f t="shared" si="115"/>
        <v>1153</v>
      </c>
      <c r="AT217" s="12">
        <f t="shared" si="116"/>
        <v>57</v>
      </c>
      <c r="AU217" s="12">
        <f t="shared" si="117"/>
        <v>0</v>
      </c>
      <c r="AV217" s="12">
        <f t="shared" si="118"/>
        <v>23060</v>
      </c>
      <c r="AW217" s="12">
        <f>MAX(AV$4:AV217)</f>
        <v>23060</v>
      </c>
      <c r="AX217" s="8">
        <f t="shared" si="119"/>
        <v>0</v>
      </c>
      <c r="BH217" s="19"/>
      <c r="BI217" s="19"/>
      <c r="BJ217" s="12"/>
      <c r="BK217" s="12"/>
      <c r="BL217" s="12"/>
      <c r="BM217" s="8"/>
    </row>
    <row r="218" spans="1:65" x14ac:dyDescent="0.3">
      <c r="A218" s="1">
        <v>42753</v>
      </c>
      <c r="B218" s="1">
        <v>42753</v>
      </c>
      <c r="C218" s="1" t="s">
        <v>44</v>
      </c>
      <c r="D218" s="3">
        <v>1935</v>
      </c>
      <c r="E218" s="3">
        <v>-200</v>
      </c>
      <c r="F218" s="3">
        <f t="shared" si="90"/>
        <v>1735</v>
      </c>
      <c r="G218" s="11">
        <f t="shared" si="91"/>
        <v>0</v>
      </c>
      <c r="H218" s="3" t="s">
        <v>43</v>
      </c>
      <c r="I218" s="2" t="s">
        <v>11</v>
      </c>
      <c r="J218" s="2">
        <v>11</v>
      </c>
      <c r="K218" s="2" t="s">
        <v>11</v>
      </c>
      <c r="L218" s="2">
        <f t="shared" si="92"/>
        <v>1</v>
      </c>
      <c r="M218" s="2" t="s">
        <v>20</v>
      </c>
      <c r="N218" s="14">
        <v>10</v>
      </c>
      <c r="O218" s="2">
        <v>132150</v>
      </c>
      <c r="P218" s="2">
        <v>132345</v>
      </c>
      <c r="Q218" s="2">
        <v>132069</v>
      </c>
      <c r="R218" s="9">
        <f t="shared" si="93"/>
        <v>20.5</v>
      </c>
      <c r="S218" s="9">
        <f t="shared" si="94"/>
        <v>7.1</v>
      </c>
      <c r="U218" s="9">
        <f t="shared" si="95"/>
        <v>-20.5</v>
      </c>
      <c r="V218" s="9">
        <f t="shared" si="96"/>
        <v>7.1</v>
      </c>
      <c r="W218" s="7">
        <f t="shared" si="97"/>
        <v>1</v>
      </c>
      <c r="X218" s="7">
        <f t="shared" si="98"/>
        <v>0</v>
      </c>
      <c r="Y218" s="9">
        <f t="shared" si="99"/>
        <v>-20</v>
      </c>
      <c r="Z218" s="9"/>
      <c r="AA218" s="9">
        <f t="shared" si="100"/>
        <v>-20</v>
      </c>
      <c r="AB218" s="9">
        <f t="shared" si="101"/>
        <v>-20</v>
      </c>
      <c r="AC218" s="13">
        <f t="shared" si="102"/>
        <v>675</v>
      </c>
      <c r="AD218" s="7">
        <f t="shared" si="103"/>
        <v>0</v>
      </c>
      <c r="AE218" s="13">
        <f t="shared" si="104"/>
        <v>-20</v>
      </c>
      <c r="AF218" s="13">
        <f t="shared" si="105"/>
        <v>-20</v>
      </c>
      <c r="AG218" s="13">
        <f t="shared" si="106"/>
        <v>0</v>
      </c>
      <c r="AH218" s="13">
        <f t="shared" si="107"/>
        <v>0</v>
      </c>
      <c r="AI218" s="13">
        <f t="shared" si="108"/>
        <v>725</v>
      </c>
      <c r="AJ218" s="14">
        <f t="shared" si="109"/>
        <v>0</v>
      </c>
      <c r="AL218" s="12">
        <f t="shared" si="110"/>
        <v>1100.5</v>
      </c>
      <c r="AM218" s="12">
        <f t="shared" si="111"/>
        <v>55</v>
      </c>
      <c r="AN218" s="12">
        <f t="shared" si="112"/>
        <v>-1100</v>
      </c>
      <c r="AO218" s="12">
        <f t="shared" si="113"/>
        <v>22560</v>
      </c>
      <c r="AP218" s="12">
        <f>MAX(AO$4:AO218)</f>
        <v>23660</v>
      </c>
      <c r="AQ218" s="8">
        <f t="shared" si="114"/>
        <v>-4.6491969568892642E-2</v>
      </c>
      <c r="AS218" s="12">
        <f t="shared" si="115"/>
        <v>1153</v>
      </c>
      <c r="AT218" s="12">
        <f t="shared" si="116"/>
        <v>57</v>
      </c>
      <c r="AU218" s="12">
        <f t="shared" si="117"/>
        <v>0</v>
      </c>
      <c r="AV218" s="12">
        <f t="shared" si="118"/>
        <v>23060</v>
      </c>
      <c r="AW218" s="12">
        <f>MAX(AV$4:AV218)</f>
        <v>23060</v>
      </c>
      <c r="AX218" s="8">
        <f t="shared" si="119"/>
        <v>0</v>
      </c>
      <c r="BH218" s="19"/>
      <c r="BI218" s="19"/>
      <c r="BJ218" s="12"/>
      <c r="BK218" s="12"/>
      <c r="BL218" s="12"/>
      <c r="BM218" s="8"/>
    </row>
    <row r="219" spans="1:65" x14ac:dyDescent="0.3">
      <c r="A219" s="1">
        <v>42753</v>
      </c>
      <c r="B219" s="1">
        <v>42753</v>
      </c>
      <c r="C219" s="1" t="s">
        <v>44</v>
      </c>
      <c r="D219" s="3">
        <v>2205</v>
      </c>
      <c r="E219" s="3">
        <v>-200</v>
      </c>
      <c r="F219" s="3">
        <f t="shared" si="90"/>
        <v>2005</v>
      </c>
      <c r="G219" s="11">
        <f t="shared" si="91"/>
        <v>0</v>
      </c>
      <c r="H219" s="3" t="s">
        <v>17</v>
      </c>
      <c r="K219" s="2" t="s">
        <v>11</v>
      </c>
      <c r="L219" s="2">
        <f t="shared" si="92"/>
        <v>1</v>
      </c>
      <c r="M219" s="2" t="s">
        <v>21</v>
      </c>
      <c r="N219" s="14">
        <v>7</v>
      </c>
      <c r="O219" s="2">
        <v>106450</v>
      </c>
      <c r="P219" s="2">
        <v>106215</v>
      </c>
      <c r="Q219" s="2">
        <v>106760</v>
      </c>
      <c r="R219" s="9">
        <f t="shared" si="93"/>
        <v>24.2</v>
      </c>
      <c r="S219" s="9">
        <f t="shared" si="94"/>
        <v>30.3</v>
      </c>
      <c r="U219" s="9">
        <f t="shared" si="95"/>
        <v>-24.2</v>
      </c>
      <c r="V219" s="9">
        <f t="shared" si="96"/>
        <v>30.3</v>
      </c>
      <c r="W219" s="7">
        <f t="shared" si="97"/>
        <v>1</v>
      </c>
      <c r="X219" s="7">
        <f t="shared" si="98"/>
        <v>0</v>
      </c>
      <c r="Y219" s="9">
        <f t="shared" si="99"/>
        <v>-20</v>
      </c>
      <c r="Z219" s="9"/>
      <c r="AA219" s="9">
        <f t="shared" si="100"/>
        <v>-20</v>
      </c>
      <c r="AB219" s="9">
        <f t="shared" si="101"/>
        <v>-20</v>
      </c>
      <c r="AC219" s="13">
        <f t="shared" si="102"/>
        <v>655</v>
      </c>
      <c r="AD219" s="7">
        <f t="shared" si="103"/>
        <v>0</v>
      </c>
      <c r="AE219" s="13">
        <f t="shared" si="104"/>
        <v>0</v>
      </c>
      <c r="AF219" s="13">
        <f t="shared" si="105"/>
        <v>-20</v>
      </c>
      <c r="AG219" s="13">
        <f t="shared" si="106"/>
        <v>0</v>
      </c>
      <c r="AH219" s="13">
        <f t="shared" si="107"/>
        <v>0</v>
      </c>
      <c r="AI219" s="13">
        <f t="shared" si="108"/>
        <v>725</v>
      </c>
      <c r="AJ219" s="14">
        <f t="shared" si="109"/>
        <v>0</v>
      </c>
      <c r="AL219" s="12">
        <f t="shared" si="110"/>
        <v>1100.5</v>
      </c>
      <c r="AM219" s="12">
        <f t="shared" si="111"/>
        <v>55</v>
      </c>
      <c r="AN219" s="12">
        <f t="shared" si="112"/>
        <v>-1100</v>
      </c>
      <c r="AO219" s="12">
        <f t="shared" si="113"/>
        <v>21460</v>
      </c>
      <c r="AP219" s="12">
        <f>MAX(AO$4:AO219)</f>
        <v>23660</v>
      </c>
      <c r="AQ219" s="8">
        <f t="shared" si="114"/>
        <v>-9.2983939137785285E-2</v>
      </c>
      <c r="AS219" s="12">
        <f t="shared" si="115"/>
        <v>1153</v>
      </c>
      <c r="AT219" s="12">
        <f t="shared" si="116"/>
        <v>57</v>
      </c>
      <c r="AU219" s="12">
        <f t="shared" si="117"/>
        <v>0</v>
      </c>
      <c r="AV219" s="12">
        <f t="shared" si="118"/>
        <v>23060</v>
      </c>
      <c r="AW219" s="12">
        <f>MAX(AV$4:AV219)</f>
        <v>23060</v>
      </c>
      <c r="AX219" s="8">
        <f t="shared" si="119"/>
        <v>0</v>
      </c>
      <c r="BH219" s="19"/>
      <c r="BI219" s="19"/>
      <c r="BJ219" s="12"/>
      <c r="BK219" s="12"/>
      <c r="BL219" s="12"/>
      <c r="BM219" s="8"/>
    </row>
    <row r="220" spans="1:65" x14ac:dyDescent="0.3">
      <c r="A220" s="1">
        <v>42753</v>
      </c>
      <c r="B220" s="1">
        <v>42753</v>
      </c>
      <c r="C220" s="1" t="s">
        <v>44</v>
      </c>
      <c r="D220" s="3">
        <v>2205</v>
      </c>
      <c r="E220" s="3">
        <v>-200</v>
      </c>
      <c r="F220" s="3">
        <f t="shared" si="90"/>
        <v>2005</v>
      </c>
      <c r="G220" s="11">
        <f t="shared" si="91"/>
        <v>0</v>
      </c>
      <c r="H220" s="3" t="s">
        <v>38</v>
      </c>
      <c r="K220" s="2" t="s">
        <v>11</v>
      </c>
      <c r="L220" s="2">
        <f t="shared" si="92"/>
        <v>1</v>
      </c>
      <c r="M220" s="2" t="s">
        <v>20</v>
      </c>
      <c r="N220" s="14">
        <v>7</v>
      </c>
      <c r="O220" s="2">
        <v>114060</v>
      </c>
      <c r="P220" s="2">
        <v>114114</v>
      </c>
      <c r="Q220" s="2">
        <v>113920</v>
      </c>
      <c r="R220" s="9">
        <f t="shared" si="93"/>
        <v>6.1</v>
      </c>
      <c r="S220" s="9">
        <f t="shared" si="94"/>
        <v>13.3</v>
      </c>
      <c r="U220" s="9">
        <f t="shared" si="95"/>
        <v>-6.1</v>
      </c>
      <c r="V220" s="9">
        <f t="shared" si="96"/>
        <v>13.3</v>
      </c>
      <c r="W220" s="7">
        <f t="shared" si="97"/>
        <v>1</v>
      </c>
      <c r="X220" s="7">
        <f t="shared" si="98"/>
        <v>0</v>
      </c>
      <c r="Y220" s="9">
        <f t="shared" si="99"/>
        <v>0</v>
      </c>
      <c r="Z220" s="9"/>
      <c r="AA220" s="9">
        <f t="shared" si="100"/>
        <v>-20</v>
      </c>
      <c r="AB220" s="9">
        <f t="shared" si="101"/>
        <v>-20</v>
      </c>
      <c r="AC220" s="13">
        <f t="shared" si="102"/>
        <v>635</v>
      </c>
      <c r="AD220" s="7">
        <f t="shared" si="103"/>
        <v>0</v>
      </c>
      <c r="AE220" s="13">
        <f t="shared" si="104"/>
        <v>0</v>
      </c>
      <c r="AF220" s="13">
        <f t="shared" si="105"/>
        <v>-20</v>
      </c>
      <c r="AG220" s="13">
        <f t="shared" si="106"/>
        <v>0</v>
      </c>
      <c r="AH220" s="13">
        <f t="shared" si="107"/>
        <v>0</v>
      </c>
      <c r="AI220" s="13">
        <f t="shared" si="108"/>
        <v>725</v>
      </c>
      <c r="AJ220" s="14">
        <f t="shared" si="109"/>
        <v>0</v>
      </c>
      <c r="AL220" s="12">
        <f t="shared" si="110"/>
        <v>1100.5</v>
      </c>
      <c r="AM220" s="12">
        <f t="shared" si="111"/>
        <v>55</v>
      </c>
      <c r="AN220" s="12">
        <f t="shared" si="112"/>
        <v>-1100</v>
      </c>
      <c r="AO220" s="12">
        <f t="shared" si="113"/>
        <v>20360</v>
      </c>
      <c r="AP220" s="12">
        <f>MAX(AO$4:AO220)</f>
        <v>23660</v>
      </c>
      <c r="AQ220" s="8">
        <f t="shared" si="114"/>
        <v>-0.13947590870667795</v>
      </c>
      <c r="AS220" s="12">
        <f t="shared" si="115"/>
        <v>1153</v>
      </c>
      <c r="AT220" s="12">
        <f t="shared" si="116"/>
        <v>57</v>
      </c>
      <c r="AU220" s="12">
        <f t="shared" si="117"/>
        <v>0</v>
      </c>
      <c r="AV220" s="12">
        <f t="shared" si="118"/>
        <v>23060</v>
      </c>
      <c r="AW220" s="12">
        <f>MAX(AV$4:AV220)</f>
        <v>23060</v>
      </c>
      <c r="AX220" s="8">
        <f t="shared" si="119"/>
        <v>0</v>
      </c>
      <c r="BH220" s="19"/>
      <c r="BI220" s="19"/>
      <c r="BJ220" s="12"/>
      <c r="BK220" s="12"/>
      <c r="BL220" s="12"/>
      <c r="BM220" s="8"/>
    </row>
    <row r="221" spans="1:65" x14ac:dyDescent="0.3">
      <c r="A221" s="1">
        <v>42753</v>
      </c>
      <c r="B221" s="1">
        <v>42754</v>
      </c>
      <c r="C221" s="1" t="s">
        <v>44</v>
      </c>
      <c r="D221" s="3">
        <v>245</v>
      </c>
      <c r="E221" s="3">
        <v>-200</v>
      </c>
      <c r="F221" s="3">
        <f t="shared" si="90"/>
        <v>45</v>
      </c>
      <c r="G221" s="11">
        <f t="shared" si="91"/>
        <v>1</v>
      </c>
      <c r="H221" s="3" t="s">
        <v>37</v>
      </c>
      <c r="I221" s="2" t="s">
        <v>11</v>
      </c>
      <c r="J221" s="2">
        <v>13</v>
      </c>
      <c r="K221" s="2" t="s">
        <v>11</v>
      </c>
      <c r="L221" s="2">
        <f t="shared" si="92"/>
        <v>1</v>
      </c>
      <c r="M221" s="2" t="s">
        <v>21</v>
      </c>
      <c r="N221" s="14">
        <v>8</v>
      </c>
      <c r="O221" s="2">
        <v>74990</v>
      </c>
      <c r="P221" s="2">
        <v>74928</v>
      </c>
      <c r="Q221" s="2">
        <v>75735</v>
      </c>
      <c r="R221" s="9">
        <f t="shared" si="93"/>
        <v>7</v>
      </c>
      <c r="S221" s="9">
        <f t="shared" si="94"/>
        <v>73.7</v>
      </c>
      <c r="U221" s="9">
        <f t="shared" si="95"/>
        <v>-7</v>
      </c>
      <c r="V221" s="9">
        <f t="shared" si="96"/>
        <v>73.7</v>
      </c>
      <c r="W221" s="7">
        <f t="shared" si="97"/>
        <v>1</v>
      </c>
      <c r="X221" s="7">
        <f t="shared" si="98"/>
        <v>0</v>
      </c>
      <c r="Y221" s="9">
        <f t="shared" si="99"/>
        <v>0</v>
      </c>
      <c r="Z221" s="9"/>
      <c r="AA221" s="9">
        <f t="shared" si="100"/>
        <v>0</v>
      </c>
      <c r="AB221" s="9">
        <f t="shared" si="101"/>
        <v>15</v>
      </c>
      <c r="AC221" s="13">
        <f t="shared" si="102"/>
        <v>650</v>
      </c>
      <c r="AD221" s="7">
        <f t="shared" si="103"/>
        <v>1</v>
      </c>
      <c r="AE221" s="13">
        <f t="shared" si="104"/>
        <v>15</v>
      </c>
      <c r="AF221" s="13">
        <f t="shared" si="105"/>
        <v>15</v>
      </c>
      <c r="AG221" s="13">
        <f t="shared" si="106"/>
        <v>0</v>
      </c>
      <c r="AH221" s="13">
        <f t="shared" si="107"/>
        <v>0</v>
      </c>
      <c r="AI221" s="13">
        <f t="shared" si="108"/>
        <v>725</v>
      </c>
      <c r="AJ221" s="14">
        <f t="shared" si="109"/>
        <v>0</v>
      </c>
      <c r="AL221" s="12">
        <f t="shared" si="110"/>
        <v>1018</v>
      </c>
      <c r="AM221" s="12">
        <f t="shared" si="111"/>
        <v>50</v>
      </c>
      <c r="AN221" s="12">
        <f t="shared" si="112"/>
        <v>750</v>
      </c>
      <c r="AO221" s="12">
        <f t="shared" si="113"/>
        <v>21110</v>
      </c>
      <c r="AP221" s="12">
        <f>MAX(AO$4:AO221)</f>
        <v>23660</v>
      </c>
      <c r="AQ221" s="8">
        <f t="shared" si="114"/>
        <v>-0.10777683854606931</v>
      </c>
      <c r="AS221" s="12">
        <f t="shared" si="115"/>
        <v>1153</v>
      </c>
      <c r="AT221" s="12">
        <f t="shared" si="116"/>
        <v>57</v>
      </c>
      <c r="AU221" s="12">
        <f t="shared" si="117"/>
        <v>0</v>
      </c>
      <c r="AV221" s="12">
        <f t="shared" si="118"/>
        <v>23060</v>
      </c>
      <c r="AW221" s="12">
        <f>MAX(AV$4:AV221)</f>
        <v>23060</v>
      </c>
      <c r="AX221" s="8">
        <f t="shared" si="119"/>
        <v>0</v>
      </c>
      <c r="BH221" s="19"/>
      <c r="BI221" s="19"/>
      <c r="BJ221" s="12"/>
      <c r="BK221" s="12"/>
      <c r="BL221" s="12"/>
      <c r="BM221" s="8"/>
    </row>
    <row r="222" spans="1:65" x14ac:dyDescent="0.3">
      <c r="A222" s="1">
        <v>42753</v>
      </c>
      <c r="B222" s="1">
        <v>42754</v>
      </c>
      <c r="C222" s="1" t="s">
        <v>44</v>
      </c>
      <c r="D222" s="3">
        <v>1530</v>
      </c>
      <c r="E222" s="3">
        <v>-200</v>
      </c>
      <c r="F222" s="3">
        <f t="shared" si="90"/>
        <v>1330</v>
      </c>
      <c r="G222" s="11">
        <f t="shared" si="91"/>
        <v>1</v>
      </c>
      <c r="H222" s="3" t="s">
        <v>38</v>
      </c>
      <c r="I222" s="2" t="s">
        <v>11</v>
      </c>
      <c r="J222" s="2">
        <v>56</v>
      </c>
      <c r="K222" s="2" t="s">
        <v>11</v>
      </c>
      <c r="L222" s="2">
        <f t="shared" si="92"/>
        <v>1</v>
      </c>
      <c r="M222" s="2" t="s">
        <v>20</v>
      </c>
      <c r="N222" s="14">
        <v>7</v>
      </c>
      <c r="O222" s="2">
        <v>115000</v>
      </c>
      <c r="P222" s="2">
        <v>115076</v>
      </c>
      <c r="Q222" s="2">
        <v>114672</v>
      </c>
      <c r="R222" s="9">
        <f t="shared" si="93"/>
        <v>8.3000000000000007</v>
      </c>
      <c r="S222" s="9">
        <f t="shared" si="94"/>
        <v>32.1</v>
      </c>
      <c r="U222" s="9">
        <f t="shared" si="95"/>
        <v>-8.3000000000000007</v>
      </c>
      <c r="V222" s="9">
        <f t="shared" si="96"/>
        <v>32.1</v>
      </c>
      <c r="W222" s="7">
        <f t="shared" si="97"/>
        <v>1</v>
      </c>
      <c r="X222" s="7">
        <f t="shared" si="98"/>
        <v>0</v>
      </c>
      <c r="Y222" s="9">
        <f t="shared" si="99"/>
        <v>0</v>
      </c>
      <c r="Z222" s="9"/>
      <c r="AA222" s="9">
        <f t="shared" si="100"/>
        <v>0</v>
      </c>
      <c r="AB222" s="9">
        <f t="shared" si="101"/>
        <v>15</v>
      </c>
      <c r="AC222" s="13">
        <f t="shared" si="102"/>
        <v>665</v>
      </c>
      <c r="AD222" s="7">
        <f t="shared" si="103"/>
        <v>1</v>
      </c>
      <c r="AE222" s="13">
        <f t="shared" si="104"/>
        <v>15</v>
      </c>
      <c r="AF222" s="13">
        <f t="shared" si="105"/>
        <v>15</v>
      </c>
      <c r="AG222" s="13">
        <f t="shared" si="106"/>
        <v>0</v>
      </c>
      <c r="AH222" s="13">
        <f t="shared" si="107"/>
        <v>0</v>
      </c>
      <c r="AI222" s="13">
        <f t="shared" si="108"/>
        <v>725</v>
      </c>
      <c r="AJ222" s="14">
        <f t="shared" si="109"/>
        <v>0</v>
      </c>
      <c r="AL222" s="12">
        <f t="shared" si="110"/>
        <v>1018</v>
      </c>
      <c r="AM222" s="12">
        <f t="shared" si="111"/>
        <v>50</v>
      </c>
      <c r="AN222" s="12">
        <f t="shared" si="112"/>
        <v>750</v>
      </c>
      <c r="AO222" s="12">
        <f t="shared" si="113"/>
        <v>21860</v>
      </c>
      <c r="AP222" s="12">
        <f>MAX(AO$4:AO222)</f>
        <v>23660</v>
      </c>
      <c r="AQ222" s="8">
        <f t="shared" si="114"/>
        <v>-7.6077768385460695E-2</v>
      </c>
      <c r="AS222" s="12">
        <f t="shared" si="115"/>
        <v>1153</v>
      </c>
      <c r="AT222" s="12">
        <f t="shared" si="116"/>
        <v>57</v>
      </c>
      <c r="AU222" s="12">
        <f t="shared" si="117"/>
        <v>0</v>
      </c>
      <c r="AV222" s="12">
        <f t="shared" si="118"/>
        <v>23060</v>
      </c>
      <c r="AW222" s="12">
        <f>MAX(AV$4:AV222)</f>
        <v>23060</v>
      </c>
      <c r="AX222" s="8">
        <f t="shared" si="119"/>
        <v>0</v>
      </c>
      <c r="BH222" s="19"/>
      <c r="BI222" s="19"/>
      <c r="BJ222" s="12"/>
      <c r="BK222" s="12"/>
      <c r="BL222" s="12"/>
      <c r="BM222" s="8"/>
    </row>
    <row r="223" spans="1:65" x14ac:dyDescent="0.3">
      <c r="A223" s="1">
        <v>42755</v>
      </c>
      <c r="B223" s="1">
        <v>42755</v>
      </c>
      <c r="C223" s="1" t="s">
        <v>44</v>
      </c>
      <c r="D223" s="3">
        <v>1050</v>
      </c>
      <c r="E223" s="3">
        <v>-200</v>
      </c>
      <c r="F223" s="3">
        <f t="shared" si="90"/>
        <v>850</v>
      </c>
      <c r="G223" s="11">
        <f t="shared" si="91"/>
        <v>0</v>
      </c>
      <c r="H223" s="3" t="s">
        <v>37</v>
      </c>
      <c r="I223" s="2" t="s">
        <v>11</v>
      </c>
      <c r="J223" s="2">
        <f>COUNT(J185:J222)</f>
        <v>16</v>
      </c>
      <c r="L223" s="2">
        <f t="shared" si="92"/>
        <v>1</v>
      </c>
      <c r="M223" s="2" t="s">
        <v>21</v>
      </c>
      <c r="N223" s="14">
        <v>8</v>
      </c>
      <c r="O223" s="2">
        <v>75430</v>
      </c>
      <c r="P223" s="2">
        <v>75165</v>
      </c>
      <c r="Q223" s="2">
        <v>75843</v>
      </c>
      <c r="R223" s="6">
        <f t="shared" si="93"/>
        <v>27.3</v>
      </c>
      <c r="S223" s="6">
        <f t="shared" si="94"/>
        <v>40.5</v>
      </c>
      <c r="U223" s="9">
        <f t="shared" si="95"/>
        <v>-27.3</v>
      </c>
      <c r="V223" s="9">
        <f t="shared" si="96"/>
        <v>40.5</v>
      </c>
      <c r="W223" s="7">
        <f t="shared" si="97"/>
        <v>1</v>
      </c>
      <c r="X223" s="7">
        <f t="shared" si="98"/>
        <v>0</v>
      </c>
      <c r="Y223" s="9">
        <f t="shared" si="99"/>
        <v>-20</v>
      </c>
      <c r="Z223" s="9"/>
      <c r="AA223" s="9">
        <f t="shared" si="100"/>
        <v>-20</v>
      </c>
      <c r="AB223" s="9">
        <f t="shared" si="101"/>
        <v>-20</v>
      </c>
      <c r="AC223" s="13">
        <f t="shared" si="102"/>
        <v>645</v>
      </c>
      <c r="AD223" s="7">
        <f t="shared" si="103"/>
        <v>0</v>
      </c>
      <c r="AE223" s="13">
        <f t="shared" si="104"/>
        <v>-20</v>
      </c>
      <c r="AF223" s="13">
        <f t="shared" si="105"/>
        <v>0</v>
      </c>
      <c r="AG223" s="13">
        <f t="shared" si="106"/>
        <v>0</v>
      </c>
      <c r="AH223" s="13">
        <f t="shared" si="107"/>
        <v>0</v>
      </c>
      <c r="AI223" s="13">
        <f t="shared" si="108"/>
        <v>725</v>
      </c>
      <c r="AJ223" s="14">
        <f t="shared" si="109"/>
        <v>0</v>
      </c>
      <c r="AL223" s="12">
        <f t="shared" si="110"/>
        <v>1093</v>
      </c>
      <c r="AM223" s="12">
        <f t="shared" si="111"/>
        <v>54</v>
      </c>
      <c r="AN223" s="12">
        <f t="shared" si="112"/>
        <v>-1080</v>
      </c>
      <c r="AO223" s="12">
        <f t="shared" si="113"/>
        <v>20780</v>
      </c>
      <c r="AP223" s="12">
        <f>MAX(AO$4:AO223)</f>
        <v>23660</v>
      </c>
      <c r="AQ223" s="8">
        <f t="shared" si="114"/>
        <v>-0.12172442941673711</v>
      </c>
      <c r="AS223" s="12">
        <f t="shared" si="115"/>
        <v>1153</v>
      </c>
      <c r="AT223" s="12">
        <f t="shared" si="116"/>
        <v>57</v>
      </c>
      <c r="AU223" s="12">
        <f t="shared" si="117"/>
        <v>0</v>
      </c>
      <c r="AV223" s="12">
        <f t="shared" si="118"/>
        <v>23060</v>
      </c>
      <c r="AW223" s="12">
        <f>MAX(AV$4:AV223)</f>
        <v>23060</v>
      </c>
      <c r="AX223" s="8">
        <f t="shared" si="119"/>
        <v>0</v>
      </c>
      <c r="BH223" s="19"/>
      <c r="BI223" s="19"/>
      <c r="BJ223" s="12"/>
      <c r="BK223" s="12"/>
      <c r="BL223" s="12"/>
      <c r="BM223" s="8"/>
    </row>
    <row r="224" spans="1:65" x14ac:dyDescent="0.3">
      <c r="A224" s="1">
        <v>42755</v>
      </c>
      <c r="B224" s="1">
        <v>42755</v>
      </c>
      <c r="C224" s="1" t="s">
        <v>44</v>
      </c>
      <c r="D224" s="3">
        <v>1115</v>
      </c>
      <c r="E224" s="3">
        <v>-200</v>
      </c>
      <c r="F224" s="3">
        <f t="shared" si="90"/>
        <v>915</v>
      </c>
      <c r="G224" s="11">
        <f t="shared" si="91"/>
        <v>0</v>
      </c>
      <c r="H224" s="3" t="s">
        <v>17</v>
      </c>
      <c r="L224" s="2">
        <f t="shared" si="92"/>
        <v>1</v>
      </c>
      <c r="M224" s="2" t="s">
        <v>21</v>
      </c>
      <c r="N224" s="14">
        <v>7</v>
      </c>
      <c r="O224" s="2">
        <v>106590</v>
      </c>
      <c r="P224" s="2">
        <v>106245</v>
      </c>
      <c r="Q224" s="2">
        <v>107542</v>
      </c>
      <c r="R224" s="5">
        <f t="shared" si="93"/>
        <v>35.200000000000003</v>
      </c>
      <c r="S224" s="5">
        <f t="shared" si="94"/>
        <v>94.5</v>
      </c>
      <c r="U224" s="9">
        <f t="shared" si="95"/>
        <v>-35.200000000000003</v>
      </c>
      <c r="V224" s="9">
        <f t="shared" si="96"/>
        <v>94.5</v>
      </c>
      <c r="W224" s="7">
        <f t="shared" si="97"/>
        <v>1</v>
      </c>
      <c r="X224" s="7">
        <f t="shared" si="98"/>
        <v>1</v>
      </c>
      <c r="Y224" s="9">
        <f t="shared" si="99"/>
        <v>-20</v>
      </c>
      <c r="Z224" s="9"/>
      <c r="AA224" s="9">
        <f t="shared" si="100"/>
        <v>-20</v>
      </c>
      <c r="AB224" s="9">
        <f t="shared" si="101"/>
        <v>-20</v>
      </c>
      <c r="AC224" s="13">
        <f t="shared" si="102"/>
        <v>625</v>
      </c>
      <c r="AD224" s="7">
        <f t="shared" si="103"/>
        <v>0</v>
      </c>
      <c r="AE224" s="13">
        <f t="shared" si="104"/>
        <v>0</v>
      </c>
      <c r="AF224" s="13">
        <f t="shared" si="105"/>
        <v>0</v>
      </c>
      <c r="AG224" s="13">
        <f t="shared" si="106"/>
        <v>0</v>
      </c>
      <c r="AH224" s="13">
        <f t="shared" si="107"/>
        <v>-20</v>
      </c>
      <c r="AI224" s="13">
        <f t="shared" si="108"/>
        <v>705</v>
      </c>
      <c r="AJ224" s="14">
        <f t="shared" si="109"/>
        <v>0</v>
      </c>
      <c r="AL224" s="12">
        <f t="shared" si="110"/>
        <v>1093</v>
      </c>
      <c r="AM224" s="12">
        <f t="shared" si="111"/>
        <v>54</v>
      </c>
      <c r="AN224" s="12">
        <f t="shared" si="112"/>
        <v>-1080</v>
      </c>
      <c r="AO224" s="12">
        <f t="shared" si="113"/>
        <v>19700</v>
      </c>
      <c r="AP224" s="12">
        <f>MAX(AO$4:AO224)</f>
        <v>23660</v>
      </c>
      <c r="AQ224" s="8">
        <f t="shared" si="114"/>
        <v>-0.16737109044801352</v>
      </c>
      <c r="AS224" s="12">
        <f t="shared" si="115"/>
        <v>1153</v>
      </c>
      <c r="AT224" s="12">
        <f t="shared" si="116"/>
        <v>57</v>
      </c>
      <c r="AU224" s="12">
        <f t="shared" si="117"/>
        <v>-1140</v>
      </c>
      <c r="AV224" s="12">
        <f t="shared" si="118"/>
        <v>21920</v>
      </c>
      <c r="AW224" s="12">
        <f>MAX(AV$4:AV224)</f>
        <v>23060</v>
      </c>
      <c r="AX224" s="8">
        <f t="shared" si="119"/>
        <v>-4.9436253252385085E-2</v>
      </c>
      <c r="BH224" s="19"/>
      <c r="BI224" s="19"/>
      <c r="BJ224" s="12"/>
      <c r="BK224" s="12"/>
      <c r="BL224" s="12"/>
      <c r="BM224" s="8"/>
    </row>
    <row r="225" spans="1:65" x14ac:dyDescent="0.3">
      <c r="A225" s="1">
        <v>42755</v>
      </c>
      <c r="B225" s="1">
        <v>42755</v>
      </c>
      <c r="C225" s="1" t="s">
        <v>44</v>
      </c>
      <c r="D225" s="3">
        <v>1225</v>
      </c>
      <c r="E225" s="3">
        <v>-200</v>
      </c>
      <c r="F225" s="3">
        <f t="shared" si="90"/>
        <v>1025</v>
      </c>
      <c r="G225" s="11">
        <f t="shared" si="91"/>
        <v>0</v>
      </c>
      <c r="H225" s="3" t="s">
        <v>38</v>
      </c>
      <c r="L225" s="2">
        <f t="shared" si="92"/>
        <v>1</v>
      </c>
      <c r="M225" s="2" t="s">
        <v>20</v>
      </c>
      <c r="N225" s="14">
        <v>7</v>
      </c>
      <c r="O225" s="2">
        <v>115290</v>
      </c>
      <c r="P225" s="2">
        <v>115379</v>
      </c>
      <c r="Q225" s="2">
        <v>114790</v>
      </c>
      <c r="R225" s="5">
        <f t="shared" si="93"/>
        <v>9.6</v>
      </c>
      <c r="S225" s="5">
        <f t="shared" si="94"/>
        <v>49.3</v>
      </c>
      <c r="U225" s="9">
        <f t="shared" si="95"/>
        <v>-9.6</v>
      </c>
      <c r="V225" s="9">
        <f t="shared" si="96"/>
        <v>49.3</v>
      </c>
      <c r="W225" s="7">
        <f t="shared" si="97"/>
        <v>1</v>
      </c>
      <c r="X225" s="7">
        <f t="shared" si="98"/>
        <v>1</v>
      </c>
      <c r="Y225" s="9">
        <f t="shared" si="99"/>
        <v>0</v>
      </c>
      <c r="Z225" s="9"/>
      <c r="AA225" s="9">
        <f t="shared" si="100"/>
        <v>0</v>
      </c>
      <c r="AB225" s="9">
        <f t="shared" si="101"/>
        <v>15</v>
      </c>
      <c r="AC225" s="13">
        <f t="shared" si="102"/>
        <v>640</v>
      </c>
      <c r="AD225" s="7">
        <f t="shared" si="103"/>
        <v>1</v>
      </c>
      <c r="AE225" s="13">
        <f t="shared" si="104"/>
        <v>0</v>
      </c>
      <c r="AF225" s="13">
        <f t="shared" si="105"/>
        <v>0</v>
      </c>
      <c r="AG225" s="13">
        <f t="shared" si="106"/>
        <v>0</v>
      </c>
      <c r="AH225" s="13">
        <f t="shared" si="107"/>
        <v>15</v>
      </c>
      <c r="AI225" s="13">
        <f t="shared" si="108"/>
        <v>720</v>
      </c>
      <c r="AJ225" s="14">
        <f t="shared" si="109"/>
        <v>1</v>
      </c>
      <c r="AL225" s="12">
        <f t="shared" si="110"/>
        <v>1093</v>
      </c>
      <c r="AM225" s="12">
        <f t="shared" si="111"/>
        <v>54</v>
      </c>
      <c r="AN225" s="12">
        <f t="shared" si="112"/>
        <v>810</v>
      </c>
      <c r="AO225" s="12">
        <f t="shared" si="113"/>
        <v>20510</v>
      </c>
      <c r="AP225" s="12">
        <f>MAX(AO$4:AO225)</f>
        <v>23660</v>
      </c>
      <c r="AQ225" s="8">
        <f t="shared" si="114"/>
        <v>-0.13313609467455623</v>
      </c>
      <c r="AS225" s="12">
        <f t="shared" si="115"/>
        <v>1153</v>
      </c>
      <c r="AT225" s="12">
        <f t="shared" si="116"/>
        <v>57</v>
      </c>
      <c r="AU225" s="12">
        <f t="shared" si="117"/>
        <v>855</v>
      </c>
      <c r="AV225" s="12">
        <f t="shared" si="118"/>
        <v>22775</v>
      </c>
      <c r="AW225" s="12">
        <f>MAX(AV$4:AV225)</f>
        <v>23060</v>
      </c>
      <c r="AX225" s="8">
        <f t="shared" si="119"/>
        <v>-1.2359063313096271E-2</v>
      </c>
      <c r="BH225" s="19"/>
      <c r="BI225" s="19"/>
      <c r="BJ225" s="12"/>
      <c r="BK225" s="12"/>
      <c r="BL225" s="12"/>
      <c r="BM225" s="8"/>
    </row>
    <row r="226" spans="1:65" x14ac:dyDescent="0.3">
      <c r="A226" s="1">
        <v>42755</v>
      </c>
      <c r="B226" s="1">
        <v>42755</v>
      </c>
      <c r="C226" s="1" t="s">
        <v>44</v>
      </c>
      <c r="D226" s="3">
        <v>1240</v>
      </c>
      <c r="E226" s="3">
        <v>-200</v>
      </c>
      <c r="F226" s="3">
        <f t="shared" si="90"/>
        <v>1040</v>
      </c>
      <c r="G226" s="11">
        <f t="shared" si="91"/>
        <v>0</v>
      </c>
      <c r="H226" s="3" t="s">
        <v>17</v>
      </c>
      <c r="L226" s="2">
        <f t="shared" si="92"/>
        <v>1</v>
      </c>
      <c r="M226" s="2" t="s">
        <v>21</v>
      </c>
      <c r="N226" s="14">
        <v>7</v>
      </c>
      <c r="O226" s="2">
        <v>106300</v>
      </c>
      <c r="P226" s="2">
        <v>106245</v>
      </c>
      <c r="Q226" s="2">
        <v>107542</v>
      </c>
      <c r="R226" s="5">
        <f t="shared" si="93"/>
        <v>6.2</v>
      </c>
      <c r="S226" s="5">
        <f t="shared" si="94"/>
        <v>123.5</v>
      </c>
      <c r="U226" s="9">
        <f t="shared" si="95"/>
        <v>-6.2</v>
      </c>
      <c r="V226" s="9">
        <f t="shared" si="96"/>
        <v>123.5</v>
      </c>
      <c r="W226" s="7">
        <f t="shared" si="97"/>
        <v>1</v>
      </c>
      <c r="X226" s="7">
        <f t="shared" si="98"/>
        <v>1</v>
      </c>
      <c r="Y226" s="9">
        <f t="shared" si="99"/>
        <v>0</v>
      </c>
      <c r="Z226" s="9"/>
      <c r="AA226" s="9">
        <f t="shared" si="100"/>
        <v>0</v>
      </c>
      <c r="AB226" s="9">
        <f t="shared" si="101"/>
        <v>15</v>
      </c>
      <c r="AC226" s="13">
        <f t="shared" si="102"/>
        <v>655</v>
      </c>
      <c r="AD226" s="7">
        <f t="shared" si="103"/>
        <v>1</v>
      </c>
      <c r="AE226" s="13">
        <f t="shared" si="104"/>
        <v>0</v>
      </c>
      <c r="AF226" s="13">
        <f t="shared" si="105"/>
        <v>0</v>
      </c>
      <c r="AG226" s="13">
        <f t="shared" si="106"/>
        <v>0</v>
      </c>
      <c r="AH226" s="13">
        <f t="shared" si="107"/>
        <v>15</v>
      </c>
      <c r="AI226" s="13">
        <f t="shared" si="108"/>
        <v>735</v>
      </c>
      <c r="AJ226" s="14">
        <f t="shared" si="109"/>
        <v>1</v>
      </c>
      <c r="AL226" s="12">
        <f t="shared" si="110"/>
        <v>1093</v>
      </c>
      <c r="AM226" s="12">
        <f t="shared" si="111"/>
        <v>54</v>
      </c>
      <c r="AN226" s="12">
        <f t="shared" si="112"/>
        <v>810</v>
      </c>
      <c r="AO226" s="12">
        <f t="shared" si="113"/>
        <v>21320</v>
      </c>
      <c r="AP226" s="12">
        <f>MAX(AO$4:AO226)</f>
        <v>23660</v>
      </c>
      <c r="AQ226" s="8">
        <f t="shared" si="114"/>
        <v>-9.8901098901098897E-2</v>
      </c>
      <c r="AS226" s="12">
        <f t="shared" si="115"/>
        <v>1153</v>
      </c>
      <c r="AT226" s="12">
        <f t="shared" si="116"/>
        <v>57</v>
      </c>
      <c r="AU226" s="12">
        <f t="shared" si="117"/>
        <v>855</v>
      </c>
      <c r="AV226" s="12">
        <f t="shared" si="118"/>
        <v>23630</v>
      </c>
      <c r="AW226" s="12">
        <f>MAX(AV$4:AV226)</f>
        <v>23630</v>
      </c>
      <c r="AX226" s="8">
        <f t="shared" si="119"/>
        <v>0</v>
      </c>
      <c r="BH226" s="19"/>
      <c r="BI226" s="19"/>
      <c r="BJ226" s="12"/>
      <c r="BK226" s="12"/>
      <c r="BL226" s="12"/>
      <c r="BM226" s="8"/>
    </row>
    <row r="227" spans="1:65" x14ac:dyDescent="0.3">
      <c r="A227" s="1">
        <v>42758</v>
      </c>
      <c r="B227" s="1">
        <v>42758</v>
      </c>
      <c r="C227" s="1" t="s">
        <v>44</v>
      </c>
      <c r="D227" s="3">
        <v>1305</v>
      </c>
      <c r="E227" s="3">
        <v>-200</v>
      </c>
      <c r="F227" s="3">
        <f t="shared" si="90"/>
        <v>1105</v>
      </c>
      <c r="G227" s="11">
        <f t="shared" si="91"/>
        <v>0</v>
      </c>
      <c r="H227" s="3" t="s">
        <v>17</v>
      </c>
      <c r="L227" s="2">
        <f t="shared" si="92"/>
        <v>1</v>
      </c>
      <c r="M227" s="2" t="s">
        <v>21</v>
      </c>
      <c r="N227" s="14">
        <v>7</v>
      </c>
      <c r="O227" s="2">
        <v>107110</v>
      </c>
      <c r="P227" s="2">
        <v>107087</v>
      </c>
      <c r="Q227" s="2">
        <v>107371</v>
      </c>
      <c r="R227" s="5">
        <f t="shared" si="93"/>
        <v>3</v>
      </c>
      <c r="S227" s="5">
        <f t="shared" si="94"/>
        <v>25.4</v>
      </c>
      <c r="U227" s="9">
        <f t="shared" si="95"/>
        <v>-3</v>
      </c>
      <c r="V227" s="9">
        <f t="shared" si="96"/>
        <v>25.4</v>
      </c>
      <c r="W227" s="7">
        <f t="shared" si="97"/>
        <v>1</v>
      </c>
      <c r="X227" s="7">
        <f t="shared" si="98"/>
        <v>1</v>
      </c>
      <c r="Y227" s="9">
        <f t="shared" si="99"/>
        <v>0</v>
      </c>
      <c r="Z227" s="9"/>
      <c r="AA227" s="9">
        <f t="shared" si="100"/>
        <v>0</v>
      </c>
      <c r="AB227" s="9">
        <f t="shared" si="101"/>
        <v>15</v>
      </c>
      <c r="AC227" s="13">
        <f t="shared" si="102"/>
        <v>670</v>
      </c>
      <c r="AD227" s="7">
        <f t="shared" si="103"/>
        <v>1</v>
      </c>
      <c r="AE227" s="13">
        <f t="shared" si="104"/>
        <v>0</v>
      </c>
      <c r="AF227" s="13">
        <f t="shared" si="105"/>
        <v>0</v>
      </c>
      <c r="AG227" s="13">
        <f t="shared" si="106"/>
        <v>0</v>
      </c>
      <c r="AH227" s="13">
        <f t="shared" si="107"/>
        <v>15</v>
      </c>
      <c r="AI227" s="13">
        <f t="shared" si="108"/>
        <v>750</v>
      </c>
      <c r="AJ227" s="14">
        <f t="shared" si="109"/>
        <v>1</v>
      </c>
      <c r="AL227" s="12">
        <f t="shared" si="110"/>
        <v>1066</v>
      </c>
      <c r="AM227" s="12">
        <f t="shared" si="111"/>
        <v>53</v>
      </c>
      <c r="AN227" s="12">
        <f t="shared" si="112"/>
        <v>795</v>
      </c>
      <c r="AO227" s="12">
        <f t="shared" si="113"/>
        <v>22115</v>
      </c>
      <c r="AP227" s="12">
        <f>MAX(AO$4:AO227)</f>
        <v>23660</v>
      </c>
      <c r="AQ227" s="8">
        <f t="shared" si="114"/>
        <v>-6.5300084530853758E-2</v>
      </c>
      <c r="AS227" s="12">
        <f t="shared" si="115"/>
        <v>1153</v>
      </c>
      <c r="AT227" s="12">
        <f t="shared" si="116"/>
        <v>57</v>
      </c>
      <c r="AU227" s="12">
        <f t="shared" si="117"/>
        <v>855</v>
      </c>
      <c r="AV227" s="12">
        <f t="shared" si="118"/>
        <v>24485</v>
      </c>
      <c r="AW227" s="12">
        <f>MAX(AV$4:AV227)</f>
        <v>24485</v>
      </c>
      <c r="AX227" s="8">
        <f t="shared" si="119"/>
        <v>0</v>
      </c>
      <c r="BH227" s="19"/>
      <c r="BI227" s="19"/>
      <c r="BJ227" s="12"/>
      <c r="BK227" s="12"/>
      <c r="BL227" s="12"/>
      <c r="BM227" s="8"/>
    </row>
    <row r="228" spans="1:65" x14ac:dyDescent="0.3">
      <c r="A228" s="1">
        <v>42758</v>
      </c>
      <c r="B228" s="1">
        <v>42758</v>
      </c>
      <c r="C228" s="1" t="s">
        <v>45</v>
      </c>
      <c r="D228" s="3">
        <v>2140</v>
      </c>
      <c r="E228" s="3">
        <v>0</v>
      </c>
      <c r="F228" s="3">
        <f t="shared" si="90"/>
        <v>2140</v>
      </c>
      <c r="G228" s="11">
        <f t="shared" si="91"/>
        <v>0</v>
      </c>
      <c r="H228" s="3" t="s">
        <v>43</v>
      </c>
      <c r="L228" s="2">
        <f t="shared" si="92"/>
        <v>1</v>
      </c>
      <c r="M228" s="2" t="s">
        <v>21</v>
      </c>
      <c r="N228" s="14">
        <v>10</v>
      </c>
      <c r="O228" s="2">
        <v>132190</v>
      </c>
      <c r="P228" s="2">
        <v>132200</v>
      </c>
      <c r="Q228" s="2">
        <v>132433</v>
      </c>
      <c r="R228" s="9">
        <f t="shared" si="93"/>
        <v>0</v>
      </c>
      <c r="S228" s="9">
        <f t="shared" si="94"/>
        <v>23.3</v>
      </c>
      <c r="U228" s="9">
        <f t="shared" si="95"/>
        <v>0</v>
      </c>
      <c r="V228" s="9">
        <f t="shared" si="96"/>
        <v>23.3</v>
      </c>
      <c r="W228" s="7">
        <f t="shared" si="97"/>
        <v>0</v>
      </c>
      <c r="X228" s="7">
        <f t="shared" si="98"/>
        <v>0</v>
      </c>
      <c r="Y228" s="9">
        <f t="shared" si="99"/>
        <v>0</v>
      </c>
      <c r="Z228" s="9"/>
      <c r="AA228" s="9">
        <f t="shared" si="100"/>
        <v>0</v>
      </c>
      <c r="AB228" s="9">
        <f t="shared" si="101"/>
        <v>0</v>
      </c>
      <c r="AC228" s="13">
        <f t="shared" si="102"/>
        <v>670</v>
      </c>
      <c r="AD228" s="7">
        <f t="shared" si="103"/>
        <v>0</v>
      </c>
      <c r="AE228" s="13">
        <f t="shared" si="104"/>
        <v>0</v>
      </c>
      <c r="AF228" s="13">
        <f t="shared" si="105"/>
        <v>0</v>
      </c>
      <c r="AG228" s="13">
        <f t="shared" si="106"/>
        <v>0</v>
      </c>
      <c r="AH228" s="13">
        <f t="shared" si="107"/>
        <v>0</v>
      </c>
      <c r="AI228" s="13">
        <f t="shared" si="108"/>
        <v>750</v>
      </c>
      <c r="AJ228" s="14">
        <f t="shared" si="109"/>
        <v>0</v>
      </c>
      <c r="AL228" s="12">
        <f t="shared" si="110"/>
        <v>1066</v>
      </c>
      <c r="AM228" s="12">
        <f t="shared" si="111"/>
        <v>53</v>
      </c>
      <c r="AN228" s="12">
        <f t="shared" si="112"/>
        <v>0</v>
      </c>
      <c r="AO228" s="12">
        <f t="shared" si="113"/>
        <v>22115</v>
      </c>
      <c r="AP228" s="12">
        <f>MAX(AO$4:AO228)</f>
        <v>23660</v>
      </c>
      <c r="AQ228" s="8">
        <f t="shared" si="114"/>
        <v>-6.5300084530853758E-2</v>
      </c>
      <c r="AS228" s="12">
        <f t="shared" si="115"/>
        <v>1153</v>
      </c>
      <c r="AT228" s="12">
        <f t="shared" si="116"/>
        <v>57</v>
      </c>
      <c r="AU228" s="12">
        <f t="shared" si="117"/>
        <v>0</v>
      </c>
      <c r="AV228" s="12">
        <f t="shared" si="118"/>
        <v>24485</v>
      </c>
      <c r="AW228" s="12">
        <f>MAX(AV$4:AV228)</f>
        <v>24485</v>
      </c>
      <c r="AX228" s="8">
        <f t="shared" si="119"/>
        <v>0</v>
      </c>
      <c r="BH228" s="19"/>
      <c r="BI228" s="19"/>
      <c r="BJ228" s="12"/>
      <c r="BK228" s="12"/>
      <c r="BL228" s="12"/>
      <c r="BM228" s="8"/>
    </row>
    <row r="229" spans="1:65" x14ac:dyDescent="0.3">
      <c r="A229" s="1">
        <v>42759</v>
      </c>
      <c r="B229" s="1">
        <v>42759</v>
      </c>
      <c r="C229" s="1" t="s">
        <v>45</v>
      </c>
      <c r="D229" s="3">
        <v>1500</v>
      </c>
      <c r="E229" s="3">
        <v>0</v>
      </c>
      <c r="F229" s="3">
        <f t="shared" si="90"/>
        <v>1500</v>
      </c>
      <c r="G229" s="11">
        <f t="shared" si="91"/>
        <v>0</v>
      </c>
      <c r="H229" s="3" t="s">
        <v>43</v>
      </c>
      <c r="L229" s="2">
        <f t="shared" si="92"/>
        <v>1</v>
      </c>
      <c r="M229" s="2" t="s">
        <v>21</v>
      </c>
      <c r="N229" s="14">
        <v>10</v>
      </c>
      <c r="O229" s="2">
        <v>131780</v>
      </c>
      <c r="P229" s="2">
        <v>131419</v>
      </c>
      <c r="Q229" s="2">
        <v>131817</v>
      </c>
      <c r="R229" s="9">
        <f t="shared" si="93"/>
        <v>37.1</v>
      </c>
      <c r="S229" s="9">
        <f t="shared" si="94"/>
        <v>2.7</v>
      </c>
      <c r="U229" s="9">
        <f t="shared" si="95"/>
        <v>-37.1</v>
      </c>
      <c r="V229" s="9">
        <f t="shared" si="96"/>
        <v>2.7</v>
      </c>
      <c r="W229" s="7">
        <f t="shared" si="97"/>
        <v>1</v>
      </c>
      <c r="X229" s="7">
        <f t="shared" si="98"/>
        <v>1</v>
      </c>
      <c r="Y229" s="9">
        <f t="shared" si="99"/>
        <v>-20</v>
      </c>
      <c r="Z229" s="9"/>
      <c r="AA229" s="9">
        <f t="shared" si="100"/>
        <v>-20</v>
      </c>
      <c r="AB229" s="9">
        <f t="shared" si="101"/>
        <v>-20</v>
      </c>
      <c r="AC229" s="13">
        <f t="shared" si="102"/>
        <v>650</v>
      </c>
      <c r="AD229" s="7">
        <f t="shared" si="103"/>
        <v>0</v>
      </c>
      <c r="AE229" s="13">
        <f t="shared" si="104"/>
        <v>0</v>
      </c>
      <c r="AF229" s="13">
        <f t="shared" si="105"/>
        <v>0</v>
      </c>
      <c r="AG229" s="13">
        <f t="shared" si="106"/>
        <v>0</v>
      </c>
      <c r="AH229" s="13">
        <f t="shared" si="107"/>
        <v>-20</v>
      </c>
      <c r="AI229" s="13">
        <f t="shared" si="108"/>
        <v>730</v>
      </c>
      <c r="AJ229" s="14">
        <f t="shared" si="109"/>
        <v>0</v>
      </c>
      <c r="AL229" s="12">
        <f t="shared" si="110"/>
        <v>1105.75</v>
      </c>
      <c r="AM229" s="12">
        <f t="shared" si="111"/>
        <v>55</v>
      </c>
      <c r="AN229" s="12">
        <f t="shared" si="112"/>
        <v>-1100</v>
      </c>
      <c r="AO229" s="12">
        <f t="shared" si="113"/>
        <v>21015</v>
      </c>
      <c r="AP229" s="12">
        <f>MAX(AO$4:AO229)</f>
        <v>23660</v>
      </c>
      <c r="AQ229" s="8">
        <f t="shared" si="114"/>
        <v>-0.11179205409974641</v>
      </c>
      <c r="AS229" s="12">
        <f t="shared" si="115"/>
        <v>1153</v>
      </c>
      <c r="AT229" s="12">
        <f t="shared" si="116"/>
        <v>57</v>
      </c>
      <c r="AU229" s="12">
        <f t="shared" si="117"/>
        <v>-1140</v>
      </c>
      <c r="AV229" s="12">
        <f t="shared" si="118"/>
        <v>23345</v>
      </c>
      <c r="AW229" s="12">
        <f>MAX(AV$4:AV229)</f>
        <v>24485</v>
      </c>
      <c r="AX229" s="8">
        <f t="shared" si="119"/>
        <v>-4.6559117827241168E-2</v>
      </c>
      <c r="BH229" s="19"/>
      <c r="BI229" s="19"/>
      <c r="BJ229" s="12"/>
      <c r="BK229" s="12"/>
      <c r="BL229" s="12"/>
      <c r="BM229" s="8"/>
    </row>
    <row r="230" spans="1:65" x14ac:dyDescent="0.3">
      <c r="A230" s="1">
        <v>42759</v>
      </c>
      <c r="B230" s="1">
        <v>42759</v>
      </c>
      <c r="C230" s="1" t="s">
        <v>45</v>
      </c>
      <c r="D230" s="3">
        <v>1700</v>
      </c>
      <c r="E230" s="3">
        <v>0</v>
      </c>
      <c r="F230" s="3">
        <f t="shared" si="90"/>
        <v>1700</v>
      </c>
      <c r="G230" s="11">
        <f t="shared" si="91"/>
        <v>0</v>
      </c>
      <c r="H230" s="3" t="s">
        <v>38</v>
      </c>
      <c r="I230" s="2" t="s">
        <v>11</v>
      </c>
      <c r="J230" s="2">
        <v>10</v>
      </c>
      <c r="L230" s="2">
        <f t="shared" si="92"/>
        <v>1</v>
      </c>
      <c r="M230" s="2" t="s">
        <v>20</v>
      </c>
      <c r="N230" s="14">
        <v>7</v>
      </c>
      <c r="O230" s="2">
        <v>113580</v>
      </c>
      <c r="P230" s="2">
        <v>113654</v>
      </c>
      <c r="Q230" s="2">
        <v>113482</v>
      </c>
      <c r="R230" s="9">
        <f t="shared" si="93"/>
        <v>8.1</v>
      </c>
      <c r="S230" s="9">
        <f t="shared" si="94"/>
        <v>9.1</v>
      </c>
      <c r="U230" s="9">
        <f t="shared" si="95"/>
        <v>-8.1</v>
      </c>
      <c r="V230" s="9">
        <f t="shared" si="96"/>
        <v>9.1</v>
      </c>
      <c r="W230" s="7">
        <f t="shared" si="97"/>
        <v>1</v>
      </c>
      <c r="X230" s="7">
        <f t="shared" si="98"/>
        <v>0</v>
      </c>
      <c r="Y230" s="9">
        <f t="shared" si="99"/>
        <v>0</v>
      </c>
      <c r="Z230" s="9"/>
      <c r="AA230" s="9">
        <f t="shared" si="100"/>
        <v>-20</v>
      </c>
      <c r="AB230" s="9">
        <f t="shared" si="101"/>
        <v>-20</v>
      </c>
      <c r="AC230" s="13">
        <f t="shared" si="102"/>
        <v>630</v>
      </c>
      <c r="AD230" s="7">
        <f t="shared" si="103"/>
        <v>0</v>
      </c>
      <c r="AE230" s="13">
        <f t="shared" si="104"/>
        <v>-20</v>
      </c>
      <c r="AF230" s="13">
        <f t="shared" si="105"/>
        <v>0</v>
      </c>
      <c r="AG230" s="13">
        <f t="shared" si="106"/>
        <v>0</v>
      </c>
      <c r="AH230" s="13">
        <f t="shared" si="107"/>
        <v>0</v>
      </c>
      <c r="AI230" s="13">
        <f t="shared" si="108"/>
        <v>730</v>
      </c>
      <c r="AJ230" s="14">
        <f t="shared" si="109"/>
        <v>0</v>
      </c>
      <c r="AL230" s="12">
        <f t="shared" si="110"/>
        <v>1105.75</v>
      </c>
      <c r="AM230" s="12">
        <f t="shared" si="111"/>
        <v>55</v>
      </c>
      <c r="AN230" s="12">
        <f t="shared" si="112"/>
        <v>-1100</v>
      </c>
      <c r="AO230" s="12">
        <f t="shared" si="113"/>
        <v>19915</v>
      </c>
      <c r="AP230" s="12">
        <f>MAX(AO$4:AO230)</f>
        <v>23660</v>
      </c>
      <c r="AQ230" s="8">
        <f t="shared" si="114"/>
        <v>-0.15828402366863906</v>
      </c>
      <c r="AS230" s="12">
        <f t="shared" si="115"/>
        <v>1167.25</v>
      </c>
      <c r="AT230" s="12">
        <f t="shared" si="116"/>
        <v>58</v>
      </c>
      <c r="AU230" s="12">
        <f t="shared" si="117"/>
        <v>0</v>
      </c>
      <c r="AV230" s="12">
        <f t="shared" si="118"/>
        <v>23345</v>
      </c>
      <c r="AW230" s="12">
        <f>MAX(AV$4:AV230)</f>
        <v>24485</v>
      </c>
      <c r="AX230" s="8">
        <f t="shared" si="119"/>
        <v>-4.6559117827241168E-2</v>
      </c>
      <c r="BH230" s="19"/>
      <c r="BI230" s="19"/>
      <c r="BJ230" s="12"/>
      <c r="BK230" s="12"/>
      <c r="BL230" s="12"/>
      <c r="BM230" s="8"/>
    </row>
    <row r="231" spans="1:65" x14ac:dyDescent="0.3">
      <c r="A231" s="1">
        <v>42759</v>
      </c>
      <c r="B231" s="1">
        <v>42759</v>
      </c>
      <c r="C231" s="1" t="s">
        <v>45</v>
      </c>
      <c r="D231" s="3">
        <v>2300</v>
      </c>
      <c r="E231" s="3">
        <v>0</v>
      </c>
      <c r="F231" s="3">
        <f t="shared" si="90"/>
        <v>2300</v>
      </c>
      <c r="G231" s="11">
        <f t="shared" si="91"/>
        <v>0</v>
      </c>
      <c r="H231" s="3" t="s">
        <v>38</v>
      </c>
      <c r="I231" s="2" t="s">
        <v>11</v>
      </c>
      <c r="J231" s="2">
        <v>11</v>
      </c>
      <c r="L231" s="2">
        <f t="shared" si="92"/>
        <v>1</v>
      </c>
      <c r="M231" s="2" t="s">
        <v>20</v>
      </c>
      <c r="N231" s="14">
        <v>7</v>
      </c>
      <c r="O231" s="2">
        <v>113900</v>
      </c>
      <c r="P231" s="2">
        <v>113983</v>
      </c>
      <c r="Q231" s="2">
        <v>113378</v>
      </c>
      <c r="R231" s="9">
        <f t="shared" si="93"/>
        <v>9</v>
      </c>
      <c r="S231" s="9">
        <f t="shared" si="94"/>
        <v>51.5</v>
      </c>
      <c r="U231" s="9">
        <f t="shared" si="95"/>
        <v>-9</v>
      </c>
      <c r="V231" s="9">
        <f t="shared" si="96"/>
        <v>51.5</v>
      </c>
      <c r="W231" s="7">
        <f t="shared" si="97"/>
        <v>1</v>
      </c>
      <c r="X231" s="7">
        <f t="shared" si="98"/>
        <v>0</v>
      </c>
      <c r="Y231" s="9">
        <f t="shared" si="99"/>
        <v>0</v>
      </c>
      <c r="Z231" s="9"/>
      <c r="AA231" s="9">
        <f t="shared" si="100"/>
        <v>0</v>
      </c>
      <c r="AB231" s="9">
        <f t="shared" si="101"/>
        <v>15</v>
      </c>
      <c r="AC231" s="13">
        <f t="shared" si="102"/>
        <v>645</v>
      </c>
      <c r="AD231" s="7">
        <f t="shared" si="103"/>
        <v>1</v>
      </c>
      <c r="AE231" s="13">
        <f t="shared" si="104"/>
        <v>15</v>
      </c>
      <c r="AF231" s="13">
        <f t="shared" si="105"/>
        <v>0</v>
      </c>
      <c r="AG231" s="13">
        <f t="shared" si="106"/>
        <v>0</v>
      </c>
      <c r="AH231" s="13">
        <f t="shared" si="107"/>
        <v>0</v>
      </c>
      <c r="AI231" s="13">
        <f t="shared" si="108"/>
        <v>730</v>
      </c>
      <c r="AJ231" s="14">
        <f t="shared" si="109"/>
        <v>0</v>
      </c>
      <c r="AL231" s="12">
        <f t="shared" si="110"/>
        <v>1105.75</v>
      </c>
      <c r="AM231" s="12">
        <f t="shared" si="111"/>
        <v>55</v>
      </c>
      <c r="AN231" s="12">
        <f t="shared" si="112"/>
        <v>825</v>
      </c>
      <c r="AO231" s="12">
        <f t="shared" si="113"/>
        <v>20740</v>
      </c>
      <c r="AP231" s="12">
        <f>MAX(AO$4:AO231)</f>
        <v>23660</v>
      </c>
      <c r="AQ231" s="8">
        <f t="shared" si="114"/>
        <v>-0.12341504649196956</v>
      </c>
      <c r="AS231" s="12">
        <f t="shared" si="115"/>
        <v>1167.25</v>
      </c>
      <c r="AT231" s="12">
        <f t="shared" si="116"/>
        <v>58</v>
      </c>
      <c r="AU231" s="12">
        <f t="shared" si="117"/>
        <v>0</v>
      </c>
      <c r="AV231" s="12">
        <f t="shared" si="118"/>
        <v>23345</v>
      </c>
      <c r="AW231" s="12">
        <f>MAX(AV$4:AV231)</f>
        <v>24485</v>
      </c>
      <c r="AX231" s="8">
        <f t="shared" si="119"/>
        <v>-4.6559117827241168E-2</v>
      </c>
      <c r="BH231" s="19"/>
      <c r="BI231" s="19"/>
      <c r="BJ231" s="12"/>
      <c r="BK231" s="12"/>
      <c r="BL231" s="12"/>
      <c r="BM231" s="8"/>
    </row>
    <row r="232" spans="1:65" x14ac:dyDescent="0.3">
      <c r="A232" s="1">
        <v>42759</v>
      </c>
      <c r="B232" s="1">
        <v>42760</v>
      </c>
      <c r="C232" s="1" t="s">
        <v>45</v>
      </c>
      <c r="D232" s="3">
        <v>100</v>
      </c>
      <c r="E232" s="3">
        <v>0</v>
      </c>
      <c r="F232" s="3">
        <f t="shared" si="90"/>
        <v>100</v>
      </c>
      <c r="G232" s="11">
        <f t="shared" si="91"/>
        <v>1</v>
      </c>
      <c r="H232" s="3" t="s">
        <v>37</v>
      </c>
      <c r="K232" s="2" t="s">
        <v>11</v>
      </c>
      <c r="L232" s="2">
        <f t="shared" si="92"/>
        <v>1</v>
      </c>
      <c r="M232" s="2" t="s">
        <v>21</v>
      </c>
      <c r="N232" s="14">
        <v>8</v>
      </c>
      <c r="O232" s="2">
        <v>75390</v>
      </c>
      <c r="P232" s="2">
        <v>75144</v>
      </c>
      <c r="Q232" s="2">
        <v>75748</v>
      </c>
      <c r="R232" s="9">
        <f t="shared" si="93"/>
        <v>25.4</v>
      </c>
      <c r="S232" s="9">
        <f t="shared" si="94"/>
        <v>35</v>
      </c>
      <c r="U232" s="9">
        <f t="shared" si="95"/>
        <v>-25.4</v>
      </c>
      <c r="V232" s="9">
        <f t="shared" si="96"/>
        <v>35</v>
      </c>
      <c r="W232" s="7">
        <f t="shared" si="97"/>
        <v>1</v>
      </c>
      <c r="X232" s="7">
        <f t="shared" si="98"/>
        <v>0</v>
      </c>
      <c r="Y232" s="9">
        <f t="shared" si="99"/>
        <v>-20</v>
      </c>
      <c r="Z232" s="9"/>
      <c r="AA232" s="9">
        <f t="shared" si="100"/>
        <v>-20</v>
      </c>
      <c r="AB232" s="9">
        <f t="shared" si="101"/>
        <v>-20</v>
      </c>
      <c r="AC232" s="13">
        <f t="shared" si="102"/>
        <v>625</v>
      </c>
      <c r="AD232" s="7">
        <f t="shared" si="103"/>
        <v>0</v>
      </c>
      <c r="AE232" s="13">
        <f t="shared" si="104"/>
        <v>0</v>
      </c>
      <c r="AF232" s="13">
        <f t="shared" si="105"/>
        <v>-20</v>
      </c>
      <c r="AG232" s="13">
        <f t="shared" si="106"/>
        <v>0</v>
      </c>
      <c r="AH232" s="13">
        <f t="shared" si="107"/>
        <v>0</v>
      </c>
      <c r="AI232" s="13">
        <f t="shared" si="108"/>
        <v>730</v>
      </c>
      <c r="AJ232" s="14">
        <f t="shared" si="109"/>
        <v>0</v>
      </c>
      <c r="AL232" s="12">
        <f t="shared" si="110"/>
        <v>1037</v>
      </c>
      <c r="AM232" s="12">
        <f t="shared" si="111"/>
        <v>51</v>
      </c>
      <c r="AN232" s="12">
        <f t="shared" si="112"/>
        <v>-1020</v>
      </c>
      <c r="AO232" s="12">
        <f t="shared" si="113"/>
        <v>19720</v>
      </c>
      <c r="AP232" s="12">
        <f>MAX(AO$4:AO232)</f>
        <v>23660</v>
      </c>
      <c r="AQ232" s="8">
        <f t="shared" si="114"/>
        <v>-0.1665257819103973</v>
      </c>
      <c r="AS232" s="12">
        <f t="shared" si="115"/>
        <v>1167.25</v>
      </c>
      <c r="AT232" s="12">
        <f t="shared" si="116"/>
        <v>58</v>
      </c>
      <c r="AU232" s="12">
        <f t="shared" si="117"/>
        <v>0</v>
      </c>
      <c r="AV232" s="12">
        <f t="shared" si="118"/>
        <v>23345</v>
      </c>
      <c r="AW232" s="12">
        <f>MAX(AV$4:AV232)</f>
        <v>24485</v>
      </c>
      <c r="AX232" s="8">
        <f t="shared" si="119"/>
        <v>-4.6559117827241168E-2</v>
      </c>
      <c r="BH232" s="19"/>
      <c r="BI232" s="19"/>
      <c r="BJ232" s="12"/>
      <c r="BK232" s="12"/>
      <c r="BL232" s="12"/>
      <c r="BM232" s="8"/>
    </row>
    <row r="233" spans="1:65" x14ac:dyDescent="0.3">
      <c r="A233" s="1">
        <v>42760</v>
      </c>
      <c r="B233" s="1">
        <v>42760</v>
      </c>
      <c r="C233" s="1" t="s">
        <v>45</v>
      </c>
      <c r="D233" s="3">
        <v>950</v>
      </c>
      <c r="E233" s="3">
        <v>0</v>
      </c>
      <c r="F233" s="3">
        <f t="shared" si="90"/>
        <v>950</v>
      </c>
      <c r="G233" s="11">
        <f t="shared" si="91"/>
        <v>0</v>
      </c>
      <c r="H233" s="3" t="s">
        <v>17</v>
      </c>
      <c r="L233" s="2">
        <f t="shared" si="92"/>
        <v>1</v>
      </c>
      <c r="M233" s="2" t="s">
        <v>20</v>
      </c>
      <c r="N233" s="14">
        <v>7</v>
      </c>
      <c r="O233" s="2">
        <v>107540</v>
      </c>
      <c r="P233" s="2">
        <v>107692</v>
      </c>
      <c r="Q233" s="2">
        <v>107194</v>
      </c>
      <c r="R233" s="9">
        <f t="shared" si="93"/>
        <v>15.9</v>
      </c>
      <c r="S233" s="9">
        <f t="shared" si="94"/>
        <v>33.9</v>
      </c>
      <c r="U233" s="9">
        <f t="shared" si="95"/>
        <v>-15.9</v>
      </c>
      <c r="V233" s="9">
        <f t="shared" si="96"/>
        <v>33.9</v>
      </c>
      <c r="W233" s="7">
        <f t="shared" si="97"/>
        <v>1</v>
      </c>
      <c r="X233" s="7">
        <f t="shared" si="98"/>
        <v>1</v>
      </c>
      <c r="Y233" s="9">
        <f t="shared" si="99"/>
        <v>0</v>
      </c>
      <c r="Z233" s="9"/>
      <c r="AA233" s="9">
        <f t="shared" si="100"/>
        <v>0</v>
      </c>
      <c r="AB233" s="9">
        <f t="shared" si="101"/>
        <v>15</v>
      </c>
      <c r="AC233" s="13">
        <f t="shared" si="102"/>
        <v>640</v>
      </c>
      <c r="AD233" s="7">
        <f t="shared" si="103"/>
        <v>1</v>
      </c>
      <c r="AE233" s="13">
        <f t="shared" si="104"/>
        <v>0</v>
      </c>
      <c r="AF233" s="13">
        <f t="shared" si="105"/>
        <v>0</v>
      </c>
      <c r="AG233" s="13">
        <f t="shared" si="106"/>
        <v>0</v>
      </c>
      <c r="AH233" s="13">
        <f t="shared" si="107"/>
        <v>15</v>
      </c>
      <c r="AI233" s="13">
        <f t="shared" si="108"/>
        <v>745</v>
      </c>
      <c r="AJ233" s="14">
        <f t="shared" si="109"/>
        <v>1</v>
      </c>
      <c r="AL233" s="12">
        <f t="shared" si="110"/>
        <v>1037</v>
      </c>
      <c r="AM233" s="12">
        <f t="shared" si="111"/>
        <v>51</v>
      </c>
      <c r="AN233" s="12">
        <f t="shared" si="112"/>
        <v>765</v>
      </c>
      <c r="AO233" s="12">
        <f t="shared" si="113"/>
        <v>20485</v>
      </c>
      <c r="AP233" s="12">
        <f>MAX(AO$4:AO233)</f>
        <v>23660</v>
      </c>
      <c r="AQ233" s="8">
        <f t="shared" si="114"/>
        <v>-0.1341927303465765</v>
      </c>
      <c r="AS233" s="12">
        <f t="shared" si="115"/>
        <v>1167.25</v>
      </c>
      <c r="AT233" s="12">
        <f t="shared" si="116"/>
        <v>58</v>
      </c>
      <c r="AU233" s="12">
        <f t="shared" si="117"/>
        <v>870</v>
      </c>
      <c r="AV233" s="12">
        <f t="shared" si="118"/>
        <v>24215</v>
      </c>
      <c r="AW233" s="12">
        <f>MAX(AV$4:AV233)</f>
        <v>24485</v>
      </c>
      <c r="AX233" s="8">
        <f t="shared" si="119"/>
        <v>-1.1027159485399224E-2</v>
      </c>
      <c r="BH233" s="19"/>
      <c r="BI233" s="19"/>
      <c r="BJ233" s="12"/>
      <c r="BK233" s="12"/>
      <c r="BL233" s="12"/>
      <c r="BM233" s="8"/>
    </row>
    <row r="234" spans="1:65" x14ac:dyDescent="0.3">
      <c r="A234" s="1">
        <v>42760</v>
      </c>
      <c r="B234" s="1">
        <v>42760</v>
      </c>
      <c r="C234" s="1" t="s">
        <v>45</v>
      </c>
      <c r="D234" s="3">
        <v>1215</v>
      </c>
      <c r="E234" s="3">
        <v>0</v>
      </c>
      <c r="F234" s="3">
        <f t="shared" si="90"/>
        <v>1215</v>
      </c>
      <c r="G234" s="11">
        <f t="shared" si="91"/>
        <v>0</v>
      </c>
      <c r="H234" s="3" t="s">
        <v>37</v>
      </c>
      <c r="L234" s="2">
        <f t="shared" si="92"/>
        <v>1</v>
      </c>
      <c r="M234" s="2" t="s">
        <v>20</v>
      </c>
      <c r="N234" s="14">
        <v>8</v>
      </c>
      <c r="O234" s="2">
        <v>75590</v>
      </c>
      <c r="P234" s="2">
        <v>75748</v>
      </c>
      <c r="Q234" s="2">
        <v>75244</v>
      </c>
      <c r="R234" s="9">
        <f t="shared" si="93"/>
        <v>16.600000000000001</v>
      </c>
      <c r="S234" s="9">
        <f t="shared" si="94"/>
        <v>33.799999999999997</v>
      </c>
      <c r="U234" s="9">
        <f t="shared" si="95"/>
        <v>-16.600000000000001</v>
      </c>
      <c r="V234" s="9">
        <f t="shared" si="96"/>
        <v>33.799999999999997</v>
      </c>
      <c r="W234" s="7">
        <f t="shared" si="97"/>
        <v>1</v>
      </c>
      <c r="X234" s="7">
        <f t="shared" si="98"/>
        <v>1</v>
      </c>
      <c r="Y234" s="9">
        <f t="shared" si="99"/>
        <v>0</v>
      </c>
      <c r="Z234" s="9"/>
      <c r="AA234" s="9">
        <f t="shared" si="100"/>
        <v>0</v>
      </c>
      <c r="AB234" s="9">
        <f t="shared" si="101"/>
        <v>15</v>
      </c>
      <c r="AC234" s="13">
        <f t="shared" si="102"/>
        <v>655</v>
      </c>
      <c r="AD234" s="7">
        <f t="shared" si="103"/>
        <v>1</v>
      </c>
      <c r="AE234" s="13">
        <f t="shared" si="104"/>
        <v>0</v>
      </c>
      <c r="AF234" s="13">
        <f t="shared" si="105"/>
        <v>0</v>
      </c>
      <c r="AG234" s="13">
        <f t="shared" si="106"/>
        <v>0</v>
      </c>
      <c r="AH234" s="13">
        <f t="shared" si="107"/>
        <v>15</v>
      </c>
      <c r="AI234" s="13">
        <f t="shared" si="108"/>
        <v>760</v>
      </c>
      <c r="AJ234" s="14">
        <f t="shared" si="109"/>
        <v>1</v>
      </c>
      <c r="AL234" s="12">
        <f t="shared" si="110"/>
        <v>1037</v>
      </c>
      <c r="AM234" s="12">
        <f t="shared" si="111"/>
        <v>51</v>
      </c>
      <c r="AN234" s="12">
        <f t="shared" si="112"/>
        <v>765</v>
      </c>
      <c r="AO234" s="12">
        <f t="shared" si="113"/>
        <v>21250</v>
      </c>
      <c r="AP234" s="12">
        <f>MAX(AO$4:AO234)</f>
        <v>23660</v>
      </c>
      <c r="AQ234" s="8">
        <f t="shared" si="114"/>
        <v>-0.1018596787827557</v>
      </c>
      <c r="AS234" s="12">
        <f t="shared" si="115"/>
        <v>1167.25</v>
      </c>
      <c r="AT234" s="12">
        <f t="shared" si="116"/>
        <v>58</v>
      </c>
      <c r="AU234" s="12">
        <f t="shared" si="117"/>
        <v>870</v>
      </c>
      <c r="AV234" s="12">
        <f t="shared" si="118"/>
        <v>25085</v>
      </c>
      <c r="AW234" s="12">
        <f>MAX(AV$4:AV234)</f>
        <v>25085</v>
      </c>
      <c r="AX234" s="8">
        <f t="shared" si="119"/>
        <v>0</v>
      </c>
      <c r="BH234" s="19"/>
      <c r="BI234" s="19"/>
      <c r="BJ234" s="12"/>
      <c r="BK234" s="12"/>
      <c r="BL234" s="12"/>
      <c r="BM234" s="8"/>
    </row>
    <row r="235" spans="1:65" x14ac:dyDescent="0.3">
      <c r="A235" s="1">
        <v>42760</v>
      </c>
      <c r="B235" s="1">
        <v>42760</v>
      </c>
      <c r="C235" s="1" t="s">
        <v>45</v>
      </c>
      <c r="D235" s="3">
        <v>1215</v>
      </c>
      <c r="E235" s="3">
        <v>0</v>
      </c>
      <c r="F235" s="3">
        <f t="shared" si="90"/>
        <v>1215</v>
      </c>
      <c r="G235" s="11">
        <f t="shared" si="91"/>
        <v>0</v>
      </c>
      <c r="H235" s="3" t="s">
        <v>38</v>
      </c>
      <c r="L235" s="2">
        <f t="shared" si="92"/>
        <v>1</v>
      </c>
      <c r="M235" s="2" t="s">
        <v>21</v>
      </c>
      <c r="N235" s="14">
        <v>7</v>
      </c>
      <c r="O235" s="2">
        <v>113300</v>
      </c>
      <c r="P235" s="2">
        <v>113033</v>
      </c>
      <c r="Q235" s="2">
        <v>113933</v>
      </c>
      <c r="R235" s="9">
        <f t="shared" si="93"/>
        <v>27.4</v>
      </c>
      <c r="S235" s="9">
        <f t="shared" si="94"/>
        <v>62.6</v>
      </c>
      <c r="U235" s="9">
        <f t="shared" si="95"/>
        <v>-27.4</v>
      </c>
      <c r="V235" s="9">
        <f t="shared" si="96"/>
        <v>62.6</v>
      </c>
      <c r="W235" s="7">
        <f t="shared" si="97"/>
        <v>1</v>
      </c>
      <c r="X235" s="7">
        <f t="shared" si="98"/>
        <v>1</v>
      </c>
      <c r="Y235" s="9">
        <f t="shared" si="99"/>
        <v>-20</v>
      </c>
      <c r="Z235" s="9"/>
      <c r="AA235" s="9">
        <f t="shared" si="100"/>
        <v>-20</v>
      </c>
      <c r="AB235" s="9">
        <f t="shared" si="101"/>
        <v>-20</v>
      </c>
      <c r="AC235" s="13">
        <f t="shared" si="102"/>
        <v>635</v>
      </c>
      <c r="AD235" s="7">
        <f t="shared" si="103"/>
        <v>0</v>
      </c>
      <c r="AE235" s="13">
        <f t="shared" si="104"/>
        <v>0</v>
      </c>
      <c r="AF235" s="13">
        <f t="shared" si="105"/>
        <v>0</v>
      </c>
      <c r="AG235" s="13">
        <f t="shared" si="106"/>
        <v>0</v>
      </c>
      <c r="AH235" s="13">
        <f t="shared" si="107"/>
        <v>-20</v>
      </c>
      <c r="AI235" s="13">
        <f t="shared" si="108"/>
        <v>740</v>
      </c>
      <c r="AJ235" s="14">
        <f t="shared" si="109"/>
        <v>0</v>
      </c>
      <c r="AL235" s="12">
        <f t="shared" si="110"/>
        <v>1037</v>
      </c>
      <c r="AM235" s="12">
        <f t="shared" si="111"/>
        <v>51</v>
      </c>
      <c r="AN235" s="12">
        <f t="shared" si="112"/>
        <v>-1020</v>
      </c>
      <c r="AO235" s="12">
        <f t="shared" si="113"/>
        <v>20230</v>
      </c>
      <c r="AP235" s="12">
        <f>MAX(AO$4:AO235)</f>
        <v>23660</v>
      </c>
      <c r="AQ235" s="8">
        <f t="shared" si="114"/>
        <v>-0.14497041420118342</v>
      </c>
      <c r="AS235" s="12">
        <f t="shared" si="115"/>
        <v>1167.25</v>
      </c>
      <c r="AT235" s="12">
        <f t="shared" si="116"/>
        <v>58</v>
      </c>
      <c r="AU235" s="12">
        <f t="shared" si="117"/>
        <v>-1160</v>
      </c>
      <c r="AV235" s="12">
        <f t="shared" si="118"/>
        <v>23925</v>
      </c>
      <c r="AW235" s="12">
        <f>MAX(AV$4:AV235)</f>
        <v>25085</v>
      </c>
      <c r="AX235" s="8">
        <f t="shared" si="119"/>
        <v>-4.6242774566473986E-2</v>
      </c>
      <c r="BH235" s="19"/>
      <c r="BI235" s="19"/>
      <c r="BJ235" s="12"/>
      <c r="BK235" s="12"/>
      <c r="BL235" s="12"/>
      <c r="BM235" s="8"/>
    </row>
    <row r="236" spans="1:65" x14ac:dyDescent="0.3">
      <c r="A236" s="1">
        <v>42760</v>
      </c>
      <c r="B236" s="1">
        <v>42760</v>
      </c>
      <c r="C236" s="1" t="s">
        <v>45</v>
      </c>
      <c r="D236" s="3">
        <v>1545</v>
      </c>
      <c r="E236" s="3">
        <v>0</v>
      </c>
      <c r="F236" s="3">
        <f t="shared" si="90"/>
        <v>1545</v>
      </c>
      <c r="G236" s="11">
        <f t="shared" si="91"/>
        <v>0</v>
      </c>
      <c r="H236" s="3" t="s">
        <v>43</v>
      </c>
      <c r="I236" s="2" t="s">
        <v>11</v>
      </c>
      <c r="J236" s="2">
        <v>44</v>
      </c>
      <c r="L236" s="2">
        <f t="shared" si="92"/>
        <v>1</v>
      </c>
      <c r="M236" s="2" t="s">
        <v>21</v>
      </c>
      <c r="N236" s="14">
        <v>10</v>
      </c>
      <c r="O236" s="2">
        <v>130820</v>
      </c>
      <c r="P236" s="2">
        <v>130817</v>
      </c>
      <c r="Q236" s="2">
        <v>131070</v>
      </c>
      <c r="R236" s="9">
        <f t="shared" si="93"/>
        <v>1.3</v>
      </c>
      <c r="S236" s="9">
        <f t="shared" si="94"/>
        <v>24</v>
      </c>
      <c r="U236" s="9">
        <f t="shared" si="95"/>
        <v>-1.3</v>
      </c>
      <c r="V236" s="9">
        <f t="shared" si="96"/>
        <v>24</v>
      </c>
      <c r="W236" s="7">
        <f t="shared" si="97"/>
        <v>1</v>
      </c>
      <c r="X236" s="7">
        <f t="shared" si="98"/>
        <v>0</v>
      </c>
      <c r="Y236" s="9">
        <f t="shared" si="99"/>
        <v>0</v>
      </c>
      <c r="Z236" s="9"/>
      <c r="AA236" s="9">
        <f t="shared" si="100"/>
        <v>0</v>
      </c>
      <c r="AB236" s="9">
        <f t="shared" si="101"/>
        <v>15</v>
      </c>
      <c r="AC236" s="13">
        <f t="shared" si="102"/>
        <v>650</v>
      </c>
      <c r="AD236" s="7">
        <f t="shared" si="103"/>
        <v>1</v>
      </c>
      <c r="AE236" s="13">
        <f t="shared" si="104"/>
        <v>15</v>
      </c>
      <c r="AF236" s="13">
        <f t="shared" si="105"/>
        <v>0</v>
      </c>
      <c r="AG236" s="13">
        <f t="shared" si="106"/>
        <v>0</v>
      </c>
      <c r="AH236" s="13">
        <f t="shared" si="107"/>
        <v>0</v>
      </c>
      <c r="AI236" s="13">
        <f t="shared" si="108"/>
        <v>740</v>
      </c>
      <c r="AJ236" s="14">
        <f t="shared" si="109"/>
        <v>0</v>
      </c>
      <c r="AL236" s="12">
        <f t="shared" si="110"/>
        <v>1037</v>
      </c>
      <c r="AM236" s="12">
        <f t="shared" si="111"/>
        <v>51</v>
      </c>
      <c r="AN236" s="12">
        <f t="shared" si="112"/>
        <v>765</v>
      </c>
      <c r="AO236" s="12">
        <f t="shared" si="113"/>
        <v>20995</v>
      </c>
      <c r="AP236" s="12">
        <f>MAX(AO$4:AO236)</f>
        <v>23660</v>
      </c>
      <c r="AQ236" s="8">
        <f t="shared" si="114"/>
        <v>-0.11263736263736264</v>
      </c>
      <c r="AS236" s="12">
        <f t="shared" si="115"/>
        <v>1196.25</v>
      </c>
      <c r="AT236" s="12">
        <f t="shared" si="116"/>
        <v>59</v>
      </c>
      <c r="AU236" s="12">
        <f t="shared" si="117"/>
        <v>0</v>
      </c>
      <c r="AV236" s="12">
        <f t="shared" si="118"/>
        <v>23925</v>
      </c>
      <c r="AW236" s="12">
        <f>MAX(AV$4:AV236)</f>
        <v>25085</v>
      </c>
      <c r="AX236" s="8">
        <f t="shared" si="119"/>
        <v>-4.6242774566473986E-2</v>
      </c>
      <c r="BH236" s="19"/>
      <c r="BI236" s="19"/>
      <c r="BJ236" s="12"/>
      <c r="BK236" s="12"/>
      <c r="BL236" s="12"/>
      <c r="BM236" s="8"/>
    </row>
    <row r="237" spans="1:65" x14ac:dyDescent="0.3">
      <c r="A237" s="1">
        <v>42761</v>
      </c>
      <c r="B237" s="1">
        <v>42761</v>
      </c>
      <c r="C237" s="1" t="s">
        <v>45</v>
      </c>
      <c r="D237" s="3">
        <v>950</v>
      </c>
      <c r="E237" s="3">
        <v>0</v>
      </c>
      <c r="F237" s="3">
        <f t="shared" si="90"/>
        <v>950</v>
      </c>
      <c r="G237" s="11">
        <f t="shared" si="91"/>
        <v>0</v>
      </c>
      <c r="H237" s="3" t="s">
        <v>37</v>
      </c>
      <c r="L237" s="2">
        <f t="shared" si="92"/>
        <v>1</v>
      </c>
      <c r="M237" s="2" t="s">
        <v>21</v>
      </c>
      <c r="N237" s="14">
        <v>8</v>
      </c>
      <c r="O237" s="2">
        <v>75380</v>
      </c>
      <c r="P237" s="2">
        <v>75210</v>
      </c>
      <c r="Q237" s="2">
        <v>75535</v>
      </c>
      <c r="R237" s="9">
        <f t="shared" si="93"/>
        <v>17.8</v>
      </c>
      <c r="S237" s="9">
        <f t="shared" si="94"/>
        <v>14.7</v>
      </c>
      <c r="U237" s="9">
        <f t="shared" si="95"/>
        <v>-17.8</v>
      </c>
      <c r="V237" s="9">
        <f t="shared" si="96"/>
        <v>14.7</v>
      </c>
      <c r="W237" s="7">
        <f t="shared" si="97"/>
        <v>1</v>
      </c>
      <c r="X237" s="7">
        <f t="shared" si="98"/>
        <v>1</v>
      </c>
      <c r="Y237" s="9">
        <f t="shared" si="99"/>
        <v>0</v>
      </c>
      <c r="Z237" s="9"/>
      <c r="AA237" s="9">
        <f t="shared" si="100"/>
        <v>-20</v>
      </c>
      <c r="AB237" s="9">
        <f t="shared" si="101"/>
        <v>-20</v>
      </c>
      <c r="AC237" s="13">
        <f t="shared" si="102"/>
        <v>630</v>
      </c>
      <c r="AD237" s="7">
        <f t="shared" si="103"/>
        <v>0</v>
      </c>
      <c r="AE237" s="13">
        <f t="shared" si="104"/>
        <v>0</v>
      </c>
      <c r="AF237" s="13">
        <f t="shared" si="105"/>
        <v>0</v>
      </c>
      <c r="AG237" s="13">
        <f t="shared" si="106"/>
        <v>0</v>
      </c>
      <c r="AH237" s="13">
        <f t="shared" si="107"/>
        <v>-20</v>
      </c>
      <c r="AI237" s="13">
        <f t="shared" si="108"/>
        <v>720</v>
      </c>
      <c r="AJ237" s="14">
        <f t="shared" si="109"/>
        <v>0</v>
      </c>
      <c r="AL237" s="12">
        <f t="shared" si="110"/>
        <v>1049.75</v>
      </c>
      <c r="AM237" s="12">
        <f t="shared" si="111"/>
        <v>52</v>
      </c>
      <c r="AN237" s="12">
        <f t="shared" si="112"/>
        <v>-1040</v>
      </c>
      <c r="AO237" s="12">
        <f t="shared" si="113"/>
        <v>19955</v>
      </c>
      <c r="AP237" s="12">
        <f>MAX(AO$4:AO237)</f>
        <v>23660</v>
      </c>
      <c r="AQ237" s="8">
        <f t="shared" si="114"/>
        <v>-0.15659340659340659</v>
      </c>
      <c r="AS237" s="12">
        <f t="shared" si="115"/>
        <v>1196.25</v>
      </c>
      <c r="AT237" s="12">
        <f t="shared" si="116"/>
        <v>59</v>
      </c>
      <c r="AU237" s="12">
        <f t="shared" si="117"/>
        <v>-1180</v>
      </c>
      <c r="AV237" s="12">
        <f t="shared" si="118"/>
        <v>22745</v>
      </c>
      <c r="AW237" s="12">
        <f>MAX(AV$4:AV237)</f>
        <v>25085</v>
      </c>
      <c r="AX237" s="8">
        <f t="shared" si="119"/>
        <v>-9.3282838349611319E-2</v>
      </c>
      <c r="BH237" s="19"/>
      <c r="BI237" s="19"/>
      <c r="BJ237" s="12"/>
      <c r="BK237" s="12"/>
      <c r="BL237" s="12"/>
      <c r="BM237" s="8"/>
    </row>
    <row r="238" spans="1:65" x14ac:dyDescent="0.3">
      <c r="A238" s="1">
        <v>42761</v>
      </c>
      <c r="B238" s="1">
        <v>42761</v>
      </c>
      <c r="C238" s="1" t="s">
        <v>45</v>
      </c>
      <c r="D238" s="3">
        <v>1255</v>
      </c>
      <c r="E238" s="3">
        <v>0</v>
      </c>
      <c r="F238" s="3">
        <f t="shared" si="90"/>
        <v>1255</v>
      </c>
      <c r="G238" s="11">
        <f t="shared" si="91"/>
        <v>0</v>
      </c>
      <c r="H238" s="3" t="s">
        <v>43</v>
      </c>
      <c r="I238" s="2" t="s">
        <v>11</v>
      </c>
      <c r="J238" s="2">
        <v>11</v>
      </c>
      <c r="L238" s="2">
        <f t="shared" si="92"/>
        <v>1</v>
      </c>
      <c r="M238" s="2" t="s">
        <v>20</v>
      </c>
      <c r="N238" s="14">
        <v>10</v>
      </c>
      <c r="O238" s="2">
        <v>131240</v>
      </c>
      <c r="P238" s="2">
        <v>131299</v>
      </c>
      <c r="Q238" s="2">
        <v>130802</v>
      </c>
      <c r="R238" s="9">
        <f t="shared" si="93"/>
        <v>6.9</v>
      </c>
      <c r="S238" s="9">
        <f t="shared" si="94"/>
        <v>42.8</v>
      </c>
      <c r="U238" s="9">
        <f t="shared" si="95"/>
        <v>-6.9</v>
      </c>
      <c r="V238" s="9">
        <f t="shared" si="96"/>
        <v>42.8</v>
      </c>
      <c r="W238" s="7">
        <f t="shared" si="97"/>
        <v>1</v>
      </c>
      <c r="X238" s="7">
        <f t="shared" si="98"/>
        <v>0</v>
      </c>
      <c r="Y238" s="9">
        <f t="shared" si="99"/>
        <v>0</v>
      </c>
      <c r="Z238" s="9"/>
      <c r="AA238" s="9">
        <f t="shared" si="100"/>
        <v>0</v>
      </c>
      <c r="AB238" s="9">
        <f t="shared" si="101"/>
        <v>15</v>
      </c>
      <c r="AC238" s="13">
        <f t="shared" si="102"/>
        <v>645</v>
      </c>
      <c r="AD238" s="7">
        <f t="shared" si="103"/>
        <v>1</v>
      </c>
      <c r="AE238" s="13">
        <f t="shared" si="104"/>
        <v>15</v>
      </c>
      <c r="AF238" s="13">
        <f t="shared" si="105"/>
        <v>0</v>
      </c>
      <c r="AG238" s="13">
        <f t="shared" si="106"/>
        <v>0</v>
      </c>
      <c r="AH238" s="13">
        <f t="shared" si="107"/>
        <v>0</v>
      </c>
      <c r="AI238" s="13">
        <f t="shared" si="108"/>
        <v>720</v>
      </c>
      <c r="AJ238" s="14">
        <f t="shared" si="109"/>
        <v>0</v>
      </c>
      <c r="AL238" s="12">
        <f t="shared" si="110"/>
        <v>1049.75</v>
      </c>
      <c r="AM238" s="12">
        <f t="shared" si="111"/>
        <v>52</v>
      </c>
      <c r="AN238" s="12">
        <f t="shared" si="112"/>
        <v>780</v>
      </c>
      <c r="AO238" s="12">
        <f t="shared" si="113"/>
        <v>20735</v>
      </c>
      <c r="AP238" s="12">
        <f>MAX(AO$4:AO238)</f>
        <v>23660</v>
      </c>
      <c r="AQ238" s="8">
        <f t="shared" si="114"/>
        <v>-0.12362637362637363</v>
      </c>
      <c r="AS238" s="12">
        <f t="shared" si="115"/>
        <v>1137.25</v>
      </c>
      <c r="AT238" s="12">
        <f t="shared" si="116"/>
        <v>56</v>
      </c>
      <c r="AU238" s="12">
        <f t="shared" si="117"/>
        <v>0</v>
      </c>
      <c r="AV238" s="12">
        <f t="shared" si="118"/>
        <v>22745</v>
      </c>
      <c r="AW238" s="12">
        <f>MAX(AV$4:AV238)</f>
        <v>25085</v>
      </c>
      <c r="AX238" s="8">
        <f t="shared" si="119"/>
        <v>-9.3282838349611319E-2</v>
      </c>
      <c r="BH238" s="19"/>
      <c r="BI238" s="19"/>
      <c r="BJ238" s="12"/>
      <c r="BK238" s="12"/>
      <c r="BL238" s="12"/>
      <c r="BM238" s="8"/>
    </row>
    <row r="239" spans="1:65" x14ac:dyDescent="0.3">
      <c r="A239" s="1">
        <v>42761</v>
      </c>
      <c r="B239" s="1">
        <v>42761</v>
      </c>
      <c r="C239" s="1" t="s">
        <v>45</v>
      </c>
      <c r="D239" s="3">
        <v>1310</v>
      </c>
      <c r="E239" s="3">
        <v>0</v>
      </c>
      <c r="F239" s="3">
        <f t="shared" si="90"/>
        <v>1310</v>
      </c>
      <c r="G239" s="11">
        <f t="shared" si="91"/>
        <v>0</v>
      </c>
      <c r="H239" s="3" t="s">
        <v>17</v>
      </c>
      <c r="K239" s="2" t="s">
        <v>11</v>
      </c>
      <c r="L239" s="2">
        <f t="shared" si="92"/>
        <v>1</v>
      </c>
      <c r="M239" s="2" t="s">
        <v>21</v>
      </c>
      <c r="N239" s="14">
        <v>7</v>
      </c>
      <c r="O239" s="2">
        <v>106970</v>
      </c>
      <c r="P239" s="2">
        <v>106882</v>
      </c>
      <c r="Q239" s="2">
        <v>107063</v>
      </c>
      <c r="R239" s="9">
        <f t="shared" si="93"/>
        <v>9.5</v>
      </c>
      <c r="S239" s="9">
        <f t="shared" si="94"/>
        <v>8.6</v>
      </c>
      <c r="U239" s="9">
        <f t="shared" si="95"/>
        <v>-9.5</v>
      </c>
      <c r="V239" s="9">
        <f t="shared" si="96"/>
        <v>8.6</v>
      </c>
      <c r="W239" s="7">
        <f t="shared" si="97"/>
        <v>1</v>
      </c>
      <c r="X239" s="7">
        <f t="shared" si="98"/>
        <v>0</v>
      </c>
      <c r="Y239" s="9">
        <f t="shared" si="99"/>
        <v>0</v>
      </c>
      <c r="Z239" s="9"/>
      <c r="AA239" s="9">
        <f t="shared" si="100"/>
        <v>-20</v>
      </c>
      <c r="AB239" s="9">
        <f t="shared" si="101"/>
        <v>-20</v>
      </c>
      <c r="AC239" s="13">
        <f t="shared" si="102"/>
        <v>625</v>
      </c>
      <c r="AD239" s="7">
        <f t="shared" si="103"/>
        <v>0</v>
      </c>
      <c r="AE239" s="13">
        <f t="shared" si="104"/>
        <v>0</v>
      </c>
      <c r="AF239" s="13">
        <f t="shared" si="105"/>
        <v>-20</v>
      </c>
      <c r="AG239" s="13">
        <f t="shared" si="106"/>
        <v>0</v>
      </c>
      <c r="AH239" s="13">
        <f t="shared" si="107"/>
        <v>0</v>
      </c>
      <c r="AI239" s="13">
        <f t="shared" si="108"/>
        <v>720</v>
      </c>
      <c r="AJ239" s="14">
        <f t="shared" si="109"/>
        <v>0</v>
      </c>
      <c r="AL239" s="12">
        <f t="shared" si="110"/>
        <v>1049.75</v>
      </c>
      <c r="AM239" s="12">
        <f t="shared" si="111"/>
        <v>52</v>
      </c>
      <c r="AN239" s="12">
        <f t="shared" si="112"/>
        <v>-1040</v>
      </c>
      <c r="AO239" s="12">
        <f t="shared" si="113"/>
        <v>19695</v>
      </c>
      <c r="AP239" s="12">
        <f>MAX(AO$4:AO239)</f>
        <v>23660</v>
      </c>
      <c r="AQ239" s="8">
        <f t="shared" si="114"/>
        <v>-0.16758241758241757</v>
      </c>
      <c r="AS239" s="12">
        <f t="shared" si="115"/>
        <v>1137.25</v>
      </c>
      <c r="AT239" s="12">
        <f t="shared" si="116"/>
        <v>56</v>
      </c>
      <c r="AU239" s="12">
        <f t="shared" si="117"/>
        <v>0</v>
      </c>
      <c r="AV239" s="12">
        <f t="shared" si="118"/>
        <v>22745</v>
      </c>
      <c r="AW239" s="12">
        <f>MAX(AV$4:AV239)</f>
        <v>25085</v>
      </c>
      <c r="AX239" s="8">
        <f t="shared" si="119"/>
        <v>-9.3282838349611319E-2</v>
      </c>
      <c r="BH239" s="19"/>
      <c r="BI239" s="19"/>
      <c r="BJ239" s="12"/>
      <c r="BK239" s="12"/>
      <c r="BL239" s="12"/>
      <c r="BM239" s="8"/>
    </row>
    <row r="240" spans="1:65" x14ac:dyDescent="0.3">
      <c r="A240" s="1">
        <v>42761</v>
      </c>
      <c r="B240" s="1">
        <v>42761</v>
      </c>
      <c r="C240" s="1" t="s">
        <v>45</v>
      </c>
      <c r="D240" s="3">
        <v>1430</v>
      </c>
      <c r="E240" s="3">
        <v>0</v>
      </c>
      <c r="F240" s="3">
        <f t="shared" si="90"/>
        <v>1430</v>
      </c>
      <c r="G240" s="2">
        <f t="shared" si="91"/>
        <v>0</v>
      </c>
      <c r="H240" s="3" t="s">
        <v>17</v>
      </c>
      <c r="L240" s="2">
        <f t="shared" si="92"/>
        <v>1</v>
      </c>
      <c r="M240" s="2" t="s">
        <v>21</v>
      </c>
      <c r="N240" s="14">
        <v>7</v>
      </c>
      <c r="O240" s="2">
        <v>106750</v>
      </c>
      <c r="P240" s="2">
        <v>106571</v>
      </c>
      <c r="Q240" s="2">
        <v>107036</v>
      </c>
      <c r="R240" s="9">
        <f t="shared" si="93"/>
        <v>18.600000000000001</v>
      </c>
      <c r="S240" s="9">
        <f t="shared" si="94"/>
        <v>27.9</v>
      </c>
      <c r="U240" s="9">
        <f t="shared" si="95"/>
        <v>-18.600000000000001</v>
      </c>
      <c r="V240" s="9">
        <f t="shared" si="96"/>
        <v>27.9</v>
      </c>
      <c r="W240" s="7">
        <f t="shared" si="97"/>
        <v>1</v>
      </c>
      <c r="X240" s="7">
        <f t="shared" si="98"/>
        <v>1</v>
      </c>
      <c r="Y240" s="9">
        <f t="shared" si="99"/>
        <v>0</v>
      </c>
      <c r="Z240" s="9"/>
      <c r="AA240" s="9">
        <f t="shared" si="100"/>
        <v>0</v>
      </c>
      <c r="AB240" s="9">
        <f t="shared" si="101"/>
        <v>15</v>
      </c>
      <c r="AC240" s="13">
        <f t="shared" si="102"/>
        <v>640</v>
      </c>
      <c r="AD240" s="7">
        <f t="shared" si="103"/>
        <v>1</v>
      </c>
      <c r="AE240" s="13">
        <f t="shared" si="104"/>
        <v>0</v>
      </c>
      <c r="AF240" s="13">
        <f t="shared" si="105"/>
        <v>0</v>
      </c>
      <c r="AG240" s="13">
        <f t="shared" si="106"/>
        <v>0</v>
      </c>
      <c r="AH240" s="13">
        <f t="shared" si="107"/>
        <v>15</v>
      </c>
      <c r="AI240" s="13">
        <f t="shared" si="108"/>
        <v>735</v>
      </c>
      <c r="AJ240" s="14">
        <f t="shared" si="109"/>
        <v>1</v>
      </c>
      <c r="AL240" s="12">
        <f t="shared" si="110"/>
        <v>1049.75</v>
      </c>
      <c r="AM240" s="12">
        <f t="shared" si="111"/>
        <v>52</v>
      </c>
      <c r="AN240" s="12">
        <f t="shared" si="112"/>
        <v>780</v>
      </c>
      <c r="AO240" s="12">
        <f t="shared" si="113"/>
        <v>20475</v>
      </c>
      <c r="AP240" s="12">
        <f>MAX(AO$4:AO240)</f>
        <v>23660</v>
      </c>
      <c r="AQ240" s="8">
        <f t="shared" si="114"/>
        <v>-0.13461538461538461</v>
      </c>
      <c r="AS240" s="12">
        <f t="shared" si="115"/>
        <v>1137.25</v>
      </c>
      <c r="AT240" s="12">
        <f t="shared" si="116"/>
        <v>56</v>
      </c>
      <c r="AU240" s="12">
        <f t="shared" si="117"/>
        <v>840</v>
      </c>
      <c r="AV240" s="12">
        <f t="shared" si="118"/>
        <v>23585</v>
      </c>
      <c r="AW240" s="12">
        <f>MAX(AV$4:AV240)</f>
        <v>25085</v>
      </c>
      <c r="AX240" s="8">
        <f t="shared" si="119"/>
        <v>-5.9796691249750844E-2</v>
      </c>
      <c r="BH240" s="19"/>
      <c r="BI240" s="19"/>
      <c r="BJ240" s="12"/>
      <c r="BK240" s="12"/>
      <c r="BL240" s="12"/>
      <c r="BM240" s="8"/>
    </row>
    <row r="241" spans="1:65" x14ac:dyDescent="0.3">
      <c r="A241" s="1">
        <v>42761</v>
      </c>
      <c r="B241" s="1">
        <v>42762</v>
      </c>
      <c r="C241" s="1" t="s">
        <v>45</v>
      </c>
      <c r="D241" s="3">
        <v>100</v>
      </c>
      <c r="E241" s="3">
        <v>0</v>
      </c>
      <c r="F241" s="3">
        <f t="shared" si="90"/>
        <v>100</v>
      </c>
      <c r="G241" s="11">
        <f t="shared" si="91"/>
        <v>1</v>
      </c>
      <c r="H241" s="3" t="s">
        <v>38</v>
      </c>
      <c r="L241" s="2">
        <f t="shared" si="92"/>
        <v>1</v>
      </c>
      <c r="M241" s="2" t="s">
        <v>20</v>
      </c>
      <c r="N241" s="14">
        <v>7</v>
      </c>
      <c r="O241" s="2">
        <v>114930</v>
      </c>
      <c r="P241" s="2">
        <v>115030</v>
      </c>
      <c r="Q241" s="2">
        <v>114798</v>
      </c>
      <c r="R241" s="9">
        <f t="shared" si="93"/>
        <v>10.7</v>
      </c>
      <c r="S241" s="9">
        <f t="shared" si="94"/>
        <v>12.5</v>
      </c>
      <c r="U241" s="9">
        <f t="shared" si="95"/>
        <v>-10.7</v>
      </c>
      <c r="V241" s="9">
        <f t="shared" si="96"/>
        <v>12.5</v>
      </c>
      <c r="W241" s="7">
        <f t="shared" si="97"/>
        <v>1</v>
      </c>
      <c r="X241" s="7">
        <f t="shared" si="98"/>
        <v>1</v>
      </c>
      <c r="Y241" s="9">
        <f t="shared" si="99"/>
        <v>0</v>
      </c>
      <c r="Z241" s="9"/>
      <c r="AA241" s="10">
        <f t="shared" si="100"/>
        <v>-20</v>
      </c>
      <c r="AB241" s="10">
        <f t="shared" si="101"/>
        <v>-20</v>
      </c>
      <c r="AC241" s="13">
        <f t="shared" si="102"/>
        <v>620</v>
      </c>
      <c r="AD241" s="7">
        <f t="shared" si="103"/>
        <v>0</v>
      </c>
      <c r="AE241" s="13">
        <f t="shared" si="104"/>
        <v>0</v>
      </c>
      <c r="AF241" s="13">
        <f t="shared" si="105"/>
        <v>0</v>
      </c>
      <c r="AG241" s="13">
        <f t="shared" si="106"/>
        <v>0</v>
      </c>
      <c r="AH241" s="13">
        <f t="shared" si="107"/>
        <v>-20</v>
      </c>
      <c r="AI241" s="13">
        <f t="shared" si="108"/>
        <v>715</v>
      </c>
      <c r="AJ241" s="14">
        <f t="shared" si="109"/>
        <v>0</v>
      </c>
      <c r="AL241" s="12">
        <f t="shared" si="110"/>
        <v>1023.75</v>
      </c>
      <c r="AM241" s="12">
        <f t="shared" si="111"/>
        <v>51</v>
      </c>
      <c r="AN241" s="12">
        <f t="shared" si="112"/>
        <v>-1020</v>
      </c>
      <c r="AO241" s="12">
        <f t="shared" si="113"/>
        <v>19455</v>
      </c>
      <c r="AP241" s="12">
        <f>MAX(AO$4:AO241)</f>
        <v>23660</v>
      </c>
      <c r="AQ241" s="8">
        <f t="shared" si="114"/>
        <v>-0.17772612003381233</v>
      </c>
      <c r="AS241" s="12">
        <f t="shared" si="115"/>
        <v>1137.25</v>
      </c>
      <c r="AT241" s="12">
        <f t="shared" si="116"/>
        <v>56</v>
      </c>
      <c r="AU241" s="12">
        <f t="shared" si="117"/>
        <v>-1120</v>
      </c>
      <c r="AV241" s="12">
        <f t="shared" si="118"/>
        <v>22465</v>
      </c>
      <c r="AW241" s="12">
        <f>MAX(AV$4:AV241)</f>
        <v>25085</v>
      </c>
      <c r="AX241" s="8">
        <f t="shared" si="119"/>
        <v>-0.10444488738289814</v>
      </c>
      <c r="BH241" s="19"/>
      <c r="BI241" s="19"/>
      <c r="BJ241" s="12"/>
      <c r="BK241" s="12"/>
      <c r="BL241" s="12"/>
      <c r="BM241" s="8"/>
    </row>
    <row r="242" spans="1:65" x14ac:dyDescent="0.3">
      <c r="A242" s="1">
        <v>42762</v>
      </c>
      <c r="B242" s="1">
        <v>42762</v>
      </c>
      <c r="C242" s="1" t="s">
        <v>45</v>
      </c>
      <c r="D242" s="3">
        <v>1410</v>
      </c>
      <c r="E242" s="3">
        <v>0</v>
      </c>
      <c r="F242" s="3">
        <f t="shared" si="90"/>
        <v>1410</v>
      </c>
      <c r="G242" s="11">
        <f t="shared" si="91"/>
        <v>0</v>
      </c>
      <c r="H242" s="3" t="s">
        <v>37</v>
      </c>
      <c r="L242" s="2">
        <f t="shared" si="92"/>
        <v>1</v>
      </c>
      <c r="M242" s="2" t="s">
        <v>20</v>
      </c>
      <c r="N242" s="14">
        <v>8</v>
      </c>
      <c r="O242" s="2">
        <v>75720</v>
      </c>
      <c r="P242" s="2">
        <v>75721</v>
      </c>
      <c r="Q242" s="2">
        <v>75397</v>
      </c>
      <c r="R242" s="9">
        <f t="shared" si="93"/>
        <v>0.9</v>
      </c>
      <c r="S242" s="9">
        <f t="shared" si="94"/>
        <v>31.5</v>
      </c>
      <c r="U242" s="9">
        <f t="shared" si="95"/>
        <v>-0.9</v>
      </c>
      <c r="V242" s="9">
        <f t="shared" si="96"/>
        <v>31.5</v>
      </c>
      <c r="W242" s="7">
        <f t="shared" si="97"/>
        <v>1</v>
      </c>
      <c r="X242" s="7">
        <f t="shared" si="98"/>
        <v>1</v>
      </c>
      <c r="Y242" s="9">
        <f t="shared" si="99"/>
        <v>0</v>
      </c>
      <c r="Z242" s="9"/>
      <c r="AA242" s="10">
        <f t="shared" si="100"/>
        <v>0</v>
      </c>
      <c r="AB242" s="10">
        <f t="shared" si="101"/>
        <v>15</v>
      </c>
      <c r="AC242" s="13">
        <f t="shared" si="102"/>
        <v>635</v>
      </c>
      <c r="AD242" s="7">
        <f t="shared" si="103"/>
        <v>1</v>
      </c>
      <c r="AE242" s="13">
        <f t="shared" si="104"/>
        <v>0</v>
      </c>
      <c r="AF242" s="13">
        <f t="shared" si="105"/>
        <v>0</v>
      </c>
      <c r="AG242" s="13">
        <f t="shared" si="106"/>
        <v>0</v>
      </c>
      <c r="AH242" s="13">
        <f t="shared" si="107"/>
        <v>15</v>
      </c>
      <c r="AI242" s="13">
        <f t="shared" si="108"/>
        <v>730</v>
      </c>
      <c r="AJ242" s="14">
        <f t="shared" si="109"/>
        <v>1</v>
      </c>
      <c r="AL242" s="12">
        <f t="shared" si="110"/>
        <v>1023.75</v>
      </c>
      <c r="AM242" s="12">
        <f t="shared" si="111"/>
        <v>51</v>
      </c>
      <c r="AN242" s="12">
        <f t="shared" si="112"/>
        <v>765</v>
      </c>
      <c r="AO242" s="12">
        <f t="shared" si="113"/>
        <v>20220</v>
      </c>
      <c r="AP242" s="12">
        <f>MAX(AO$4:AO242)</f>
        <v>23660</v>
      </c>
      <c r="AQ242" s="8">
        <f t="shared" si="114"/>
        <v>-0.14539306846999156</v>
      </c>
      <c r="AS242" s="12">
        <f t="shared" si="115"/>
        <v>1137.25</v>
      </c>
      <c r="AT242" s="12">
        <f t="shared" si="116"/>
        <v>56</v>
      </c>
      <c r="AU242" s="12">
        <f t="shared" si="117"/>
        <v>840</v>
      </c>
      <c r="AV242" s="12">
        <f t="shared" si="118"/>
        <v>23305</v>
      </c>
      <c r="AW242" s="12">
        <f>MAX(AV$4:AV242)</f>
        <v>25085</v>
      </c>
      <c r="AX242" s="8">
        <f t="shared" si="119"/>
        <v>-7.0958740283037669E-2</v>
      </c>
      <c r="BH242" s="19"/>
      <c r="BI242" s="19"/>
      <c r="BJ242" s="12"/>
      <c r="BK242" s="12"/>
      <c r="BL242" s="12"/>
      <c r="BM242" s="8"/>
    </row>
    <row r="243" spans="1:65" x14ac:dyDescent="0.3">
      <c r="A243" s="1">
        <v>42765</v>
      </c>
      <c r="B243" s="1">
        <v>42765</v>
      </c>
      <c r="C243" s="1" t="s">
        <v>45</v>
      </c>
      <c r="D243" s="3">
        <v>800</v>
      </c>
      <c r="E243" s="3">
        <v>0</v>
      </c>
      <c r="F243" s="3">
        <f t="shared" si="90"/>
        <v>800</v>
      </c>
      <c r="G243" s="11">
        <f t="shared" si="91"/>
        <v>0</v>
      </c>
      <c r="H243" s="3" t="s">
        <v>17</v>
      </c>
      <c r="L243" s="2">
        <f t="shared" si="92"/>
        <v>1</v>
      </c>
      <c r="M243" s="2" t="s">
        <v>21</v>
      </c>
      <c r="N243" s="14">
        <v>7</v>
      </c>
      <c r="O243" s="2">
        <v>106960</v>
      </c>
      <c r="P243" s="2">
        <v>106760</v>
      </c>
      <c r="Q243" s="2">
        <v>107000</v>
      </c>
      <c r="R243" s="9">
        <f t="shared" si="93"/>
        <v>20.7</v>
      </c>
      <c r="S243" s="9">
        <f t="shared" si="94"/>
        <v>3.3</v>
      </c>
      <c r="U243" s="9">
        <f t="shared" si="95"/>
        <v>-20.7</v>
      </c>
      <c r="V243" s="9">
        <f t="shared" si="96"/>
        <v>3.3</v>
      </c>
      <c r="W243" s="7">
        <f t="shared" si="97"/>
        <v>1</v>
      </c>
      <c r="X243" s="7">
        <f t="shared" si="98"/>
        <v>1</v>
      </c>
      <c r="Y243" s="9">
        <f t="shared" si="99"/>
        <v>-20</v>
      </c>
      <c r="Z243" s="9"/>
      <c r="AA243" s="10">
        <f t="shared" si="100"/>
        <v>-20</v>
      </c>
      <c r="AB243" s="10">
        <f t="shared" si="101"/>
        <v>-20</v>
      </c>
      <c r="AC243" s="13">
        <f t="shared" si="102"/>
        <v>615</v>
      </c>
      <c r="AD243" s="7">
        <f t="shared" si="103"/>
        <v>0</v>
      </c>
      <c r="AE243" s="13">
        <f t="shared" si="104"/>
        <v>0</v>
      </c>
      <c r="AF243" s="13">
        <f t="shared" si="105"/>
        <v>0</v>
      </c>
      <c r="AG243" s="13">
        <f t="shared" si="106"/>
        <v>0</v>
      </c>
      <c r="AH243" s="13">
        <f t="shared" si="107"/>
        <v>-20</v>
      </c>
      <c r="AI243" s="13">
        <f t="shared" si="108"/>
        <v>710</v>
      </c>
      <c r="AJ243" s="14">
        <f t="shared" si="109"/>
        <v>0</v>
      </c>
      <c r="AL243" s="12">
        <f t="shared" si="110"/>
        <v>1011</v>
      </c>
      <c r="AM243" s="12">
        <f t="shared" si="111"/>
        <v>50</v>
      </c>
      <c r="AN243" s="12">
        <f t="shared" si="112"/>
        <v>-1000</v>
      </c>
      <c r="AO243" s="12">
        <f t="shared" si="113"/>
        <v>19220</v>
      </c>
      <c r="AP243" s="12">
        <f>MAX(AO$4:AO243)</f>
        <v>23660</v>
      </c>
      <c r="AQ243" s="8">
        <f t="shared" si="114"/>
        <v>-0.18765849535080303</v>
      </c>
      <c r="AS243" s="12">
        <f t="shared" si="115"/>
        <v>1137.25</v>
      </c>
      <c r="AT243" s="12">
        <f t="shared" si="116"/>
        <v>56</v>
      </c>
      <c r="AU243" s="12">
        <f t="shared" si="117"/>
        <v>-1120</v>
      </c>
      <c r="AV243" s="12">
        <f t="shared" si="118"/>
        <v>22185</v>
      </c>
      <c r="AW243" s="12">
        <f>MAX(AV$4:AV243)</f>
        <v>25085</v>
      </c>
      <c r="AX243" s="8">
        <f t="shared" si="119"/>
        <v>-0.11560693641618497</v>
      </c>
      <c r="BH243" s="19"/>
      <c r="BI243" s="19"/>
      <c r="BJ243" s="12"/>
      <c r="BK243" s="12"/>
      <c r="BL243" s="12"/>
      <c r="BM243" s="8"/>
    </row>
    <row r="244" spans="1:65" x14ac:dyDescent="0.3">
      <c r="A244" s="1">
        <v>42765</v>
      </c>
      <c r="B244" s="1">
        <v>42765</v>
      </c>
      <c r="C244" s="1" t="s">
        <v>45</v>
      </c>
      <c r="D244" s="3">
        <v>1205</v>
      </c>
      <c r="E244" s="3">
        <v>0</v>
      </c>
      <c r="F244" s="3">
        <f t="shared" si="90"/>
        <v>1205</v>
      </c>
      <c r="G244" s="11">
        <f t="shared" si="91"/>
        <v>0</v>
      </c>
      <c r="H244" s="3" t="s">
        <v>17</v>
      </c>
      <c r="L244" s="2">
        <f t="shared" si="92"/>
        <v>1</v>
      </c>
      <c r="M244" s="2" t="s">
        <v>21</v>
      </c>
      <c r="N244" s="14">
        <v>7</v>
      </c>
      <c r="O244" s="2">
        <v>106470</v>
      </c>
      <c r="P244" s="2">
        <v>106198</v>
      </c>
      <c r="Q244" s="2">
        <v>109820</v>
      </c>
      <c r="R244" s="13">
        <f t="shared" si="93"/>
        <v>27.9</v>
      </c>
      <c r="S244" s="13">
        <f t="shared" si="94"/>
        <v>334.3</v>
      </c>
      <c r="U244" s="13">
        <f t="shared" si="95"/>
        <v>-27.9</v>
      </c>
      <c r="V244" s="13">
        <f t="shared" si="96"/>
        <v>334.3</v>
      </c>
      <c r="W244" s="7">
        <f t="shared" si="97"/>
        <v>1</v>
      </c>
      <c r="X244" s="7">
        <f t="shared" si="98"/>
        <v>1</v>
      </c>
      <c r="Y244" s="13">
        <f t="shared" si="99"/>
        <v>-20</v>
      </c>
      <c r="Z244" s="9"/>
      <c r="AA244" s="10">
        <f t="shared" si="100"/>
        <v>-20</v>
      </c>
      <c r="AB244" s="10">
        <f t="shared" si="101"/>
        <v>-20</v>
      </c>
      <c r="AC244" s="13">
        <f t="shared" si="102"/>
        <v>595</v>
      </c>
      <c r="AD244" s="7">
        <f t="shared" si="103"/>
        <v>0</v>
      </c>
      <c r="AE244" s="13">
        <f t="shared" si="104"/>
        <v>0</v>
      </c>
      <c r="AF244" s="13">
        <f t="shared" si="105"/>
        <v>0</v>
      </c>
      <c r="AG244" s="13">
        <f t="shared" si="106"/>
        <v>0</v>
      </c>
      <c r="AH244" s="13">
        <f t="shared" si="107"/>
        <v>-20</v>
      </c>
      <c r="AI244" s="13">
        <f t="shared" si="108"/>
        <v>690</v>
      </c>
      <c r="AJ244" s="14">
        <f t="shared" si="109"/>
        <v>0</v>
      </c>
      <c r="AL244" s="12">
        <f t="shared" si="110"/>
        <v>1011</v>
      </c>
      <c r="AM244" s="12">
        <f t="shared" si="111"/>
        <v>50</v>
      </c>
      <c r="AN244" s="12">
        <f t="shared" si="112"/>
        <v>-1000</v>
      </c>
      <c r="AO244" s="12">
        <f t="shared" si="113"/>
        <v>18220</v>
      </c>
      <c r="AP244" s="12">
        <f>MAX(AO$4:AO244)</f>
        <v>23660</v>
      </c>
      <c r="AQ244" s="8">
        <f t="shared" si="114"/>
        <v>-0.22992392223161454</v>
      </c>
      <c r="AS244" s="12">
        <f t="shared" si="115"/>
        <v>1137.25</v>
      </c>
      <c r="AT244" s="12">
        <f t="shared" si="116"/>
        <v>56</v>
      </c>
      <c r="AU244" s="12">
        <f t="shared" si="117"/>
        <v>-1120</v>
      </c>
      <c r="AV244" s="12">
        <f t="shared" si="118"/>
        <v>21065</v>
      </c>
      <c r="AW244" s="12">
        <f>MAX(AV$4:AV244)</f>
        <v>25085</v>
      </c>
      <c r="AX244" s="8">
        <f t="shared" si="119"/>
        <v>-0.16025513254933227</v>
      </c>
      <c r="BH244" s="19"/>
      <c r="BI244" s="19"/>
      <c r="BJ244" s="12"/>
      <c r="BK244" s="12"/>
      <c r="BL244" s="12"/>
      <c r="BM244" s="8"/>
    </row>
    <row r="245" spans="1:65" x14ac:dyDescent="0.3">
      <c r="A245" s="1">
        <v>42765</v>
      </c>
      <c r="B245" s="1">
        <v>42765</v>
      </c>
      <c r="C245" s="1" t="s">
        <v>45</v>
      </c>
      <c r="D245" s="3">
        <v>1525</v>
      </c>
      <c r="E245" s="3">
        <v>0</v>
      </c>
      <c r="F245" s="3">
        <f t="shared" si="90"/>
        <v>1525</v>
      </c>
      <c r="G245" s="11">
        <f t="shared" si="91"/>
        <v>0</v>
      </c>
      <c r="H245" s="3" t="s">
        <v>43</v>
      </c>
      <c r="I245" s="2" t="s">
        <v>11</v>
      </c>
      <c r="J245" s="2">
        <v>27</v>
      </c>
      <c r="L245" s="2">
        <f t="shared" si="92"/>
        <v>1</v>
      </c>
      <c r="M245" s="2" t="s">
        <v>21</v>
      </c>
      <c r="N245" s="14">
        <v>10</v>
      </c>
      <c r="O245" s="2">
        <v>131140</v>
      </c>
      <c r="P245" s="2">
        <v>131091</v>
      </c>
      <c r="Q245" s="2">
        <v>131147</v>
      </c>
      <c r="R245" s="13">
        <f t="shared" si="93"/>
        <v>5.9</v>
      </c>
      <c r="S245" s="13">
        <f t="shared" si="94"/>
        <v>-0.3</v>
      </c>
      <c r="U245" s="13">
        <f t="shared" si="95"/>
        <v>-5.9</v>
      </c>
      <c r="V245" s="13">
        <f t="shared" si="96"/>
        <v>-0.3</v>
      </c>
      <c r="W245" s="7">
        <f t="shared" si="97"/>
        <v>1</v>
      </c>
      <c r="X245" s="7">
        <f t="shared" si="98"/>
        <v>0</v>
      </c>
      <c r="Y245" s="13">
        <f t="shared" si="99"/>
        <v>0</v>
      </c>
      <c r="Z245" s="9"/>
      <c r="AA245" s="10">
        <f t="shared" si="100"/>
        <v>-20</v>
      </c>
      <c r="AB245" s="10">
        <f t="shared" si="101"/>
        <v>-20</v>
      </c>
      <c r="AC245" s="13">
        <f t="shared" si="102"/>
        <v>575</v>
      </c>
      <c r="AD245" s="7">
        <f t="shared" si="103"/>
        <v>0</v>
      </c>
      <c r="AE245" s="13">
        <f t="shared" si="104"/>
        <v>-20</v>
      </c>
      <c r="AF245" s="13">
        <f t="shared" si="105"/>
        <v>0</v>
      </c>
      <c r="AG245" s="13">
        <f t="shared" si="106"/>
        <v>0</v>
      </c>
      <c r="AH245" s="13">
        <f t="shared" si="107"/>
        <v>0</v>
      </c>
      <c r="AI245" s="13">
        <f t="shared" si="108"/>
        <v>690</v>
      </c>
      <c r="AJ245" s="14">
        <f t="shared" si="109"/>
        <v>0</v>
      </c>
      <c r="AL245" s="12">
        <f t="shared" si="110"/>
        <v>1011</v>
      </c>
      <c r="AM245" s="12">
        <f t="shared" si="111"/>
        <v>50</v>
      </c>
      <c r="AN245" s="12">
        <f t="shared" si="112"/>
        <v>-1000</v>
      </c>
      <c r="AO245" s="12">
        <f t="shared" si="113"/>
        <v>17220</v>
      </c>
      <c r="AP245" s="12">
        <f>MAX(AO$4:AO245)</f>
        <v>23660</v>
      </c>
      <c r="AQ245" s="8">
        <f t="shared" si="114"/>
        <v>-0.27218934911242604</v>
      </c>
      <c r="AS245" s="12">
        <f t="shared" si="115"/>
        <v>1053.25</v>
      </c>
      <c r="AT245" s="12">
        <f t="shared" si="116"/>
        <v>52</v>
      </c>
      <c r="AU245" s="12">
        <f t="shared" si="117"/>
        <v>0</v>
      </c>
      <c r="AV245" s="12">
        <f t="shared" si="118"/>
        <v>21065</v>
      </c>
      <c r="AW245" s="12">
        <f>MAX(AV$4:AV245)</f>
        <v>25085</v>
      </c>
      <c r="AX245" s="8">
        <f t="shared" si="119"/>
        <v>-0.16025513254933227</v>
      </c>
      <c r="BH245" s="19"/>
      <c r="BI245" s="19"/>
      <c r="BJ245" s="12"/>
      <c r="BK245" s="12"/>
      <c r="BL245" s="12"/>
      <c r="BM245" s="8"/>
    </row>
    <row r="246" spans="1:65" x14ac:dyDescent="0.3">
      <c r="A246" s="1">
        <v>42765</v>
      </c>
      <c r="B246" s="1">
        <v>42765</v>
      </c>
      <c r="C246" s="1" t="s">
        <v>45</v>
      </c>
      <c r="D246" s="3">
        <v>1545</v>
      </c>
      <c r="E246" s="3">
        <v>0</v>
      </c>
      <c r="F246" s="3">
        <f t="shared" si="90"/>
        <v>1545</v>
      </c>
      <c r="G246" s="11">
        <f t="shared" si="91"/>
        <v>0</v>
      </c>
      <c r="H246" s="3" t="s">
        <v>38</v>
      </c>
      <c r="L246" s="2">
        <f t="shared" si="92"/>
        <v>1</v>
      </c>
      <c r="M246" s="2" t="s">
        <v>21</v>
      </c>
      <c r="N246" s="14">
        <v>7</v>
      </c>
      <c r="O246" s="2">
        <v>113740</v>
      </c>
      <c r="P246" s="2">
        <v>113651</v>
      </c>
      <c r="Q246" s="2">
        <v>113923</v>
      </c>
      <c r="R246" s="13">
        <f t="shared" si="93"/>
        <v>9.6</v>
      </c>
      <c r="S246" s="13">
        <f t="shared" si="94"/>
        <v>17.600000000000001</v>
      </c>
      <c r="U246" s="13">
        <f t="shared" si="95"/>
        <v>-9.6</v>
      </c>
      <c r="V246" s="13">
        <f t="shared" si="96"/>
        <v>17.600000000000001</v>
      </c>
      <c r="W246" s="7">
        <f t="shared" si="97"/>
        <v>1</v>
      </c>
      <c r="X246" s="7">
        <f t="shared" si="98"/>
        <v>1</v>
      </c>
      <c r="Y246" s="13">
        <f t="shared" si="99"/>
        <v>0</v>
      </c>
      <c r="Z246" s="9"/>
      <c r="AA246" s="10">
        <f t="shared" si="100"/>
        <v>-20</v>
      </c>
      <c r="AB246" s="10">
        <f t="shared" si="101"/>
        <v>15</v>
      </c>
      <c r="AC246" s="13">
        <f t="shared" si="102"/>
        <v>590</v>
      </c>
      <c r="AD246" s="7">
        <f t="shared" si="103"/>
        <v>1</v>
      </c>
      <c r="AE246" s="13">
        <f t="shared" si="104"/>
        <v>0</v>
      </c>
      <c r="AF246" s="13">
        <f t="shared" si="105"/>
        <v>0</v>
      </c>
      <c r="AG246" s="13">
        <f t="shared" si="106"/>
        <v>0</v>
      </c>
      <c r="AH246" s="13">
        <f t="shared" si="107"/>
        <v>15</v>
      </c>
      <c r="AI246" s="13">
        <f t="shared" si="108"/>
        <v>705</v>
      </c>
      <c r="AJ246" s="14">
        <f t="shared" si="109"/>
        <v>1</v>
      </c>
      <c r="AL246" s="12">
        <f t="shared" si="110"/>
        <v>1011</v>
      </c>
      <c r="AM246" s="12">
        <f t="shared" si="111"/>
        <v>50</v>
      </c>
      <c r="AN246" s="12">
        <f t="shared" si="112"/>
        <v>750</v>
      </c>
      <c r="AO246" s="12">
        <f t="shared" si="113"/>
        <v>17970</v>
      </c>
      <c r="AP246" s="12">
        <f>MAX(AO$4:AO246)</f>
        <v>23660</v>
      </c>
      <c r="AQ246" s="8">
        <f t="shared" si="114"/>
        <v>-0.2404902789518174</v>
      </c>
      <c r="AS246" s="12">
        <f t="shared" si="115"/>
        <v>1053.25</v>
      </c>
      <c r="AT246" s="12">
        <f t="shared" si="116"/>
        <v>52</v>
      </c>
      <c r="AU246" s="12">
        <f t="shared" si="117"/>
        <v>780</v>
      </c>
      <c r="AV246" s="12">
        <f t="shared" si="118"/>
        <v>21845</v>
      </c>
      <c r="AW246" s="12">
        <f>MAX(AV$4:AV246)</f>
        <v>25085</v>
      </c>
      <c r="AX246" s="8">
        <f t="shared" si="119"/>
        <v>-0.12916085309946182</v>
      </c>
      <c r="BH246" s="19"/>
      <c r="BI246" s="19"/>
      <c r="BJ246" s="12"/>
      <c r="BK246" s="12"/>
      <c r="BL246" s="12"/>
      <c r="BM246" s="8"/>
    </row>
    <row r="247" spans="1:65" x14ac:dyDescent="0.3">
      <c r="A247" s="1">
        <v>42765</v>
      </c>
      <c r="B247" s="1">
        <v>42766</v>
      </c>
      <c r="C247" s="1" t="s">
        <v>45</v>
      </c>
      <c r="D247" s="3">
        <v>300</v>
      </c>
      <c r="E247" s="3">
        <v>0</v>
      </c>
      <c r="F247" s="3">
        <f t="shared" si="90"/>
        <v>300</v>
      </c>
      <c r="G247" s="11">
        <f t="shared" si="91"/>
        <v>1</v>
      </c>
      <c r="H247" s="3" t="s">
        <v>38</v>
      </c>
      <c r="K247" s="2" t="s">
        <v>11</v>
      </c>
      <c r="L247" s="2">
        <f t="shared" si="92"/>
        <v>1</v>
      </c>
      <c r="M247" s="2" t="s">
        <v>21</v>
      </c>
      <c r="N247" s="14">
        <v>7</v>
      </c>
      <c r="O247" s="2">
        <v>113360</v>
      </c>
      <c r="P247" s="2">
        <v>113245</v>
      </c>
      <c r="Q247" s="2">
        <v>113723</v>
      </c>
      <c r="R247" s="13">
        <f t="shared" si="93"/>
        <v>12.2</v>
      </c>
      <c r="S247" s="13">
        <f t="shared" si="94"/>
        <v>35.6</v>
      </c>
      <c r="U247" s="13">
        <f t="shared" si="95"/>
        <v>-12.2</v>
      </c>
      <c r="V247" s="13">
        <f t="shared" si="96"/>
        <v>35.6</v>
      </c>
      <c r="W247" s="7">
        <f t="shared" si="97"/>
        <v>1</v>
      </c>
      <c r="X247" s="7">
        <f t="shared" si="98"/>
        <v>0</v>
      </c>
      <c r="Y247" s="13">
        <f t="shared" si="99"/>
        <v>0</v>
      </c>
      <c r="Z247" s="9"/>
      <c r="AA247" s="10">
        <f t="shared" si="100"/>
        <v>0</v>
      </c>
      <c r="AB247" s="10">
        <f t="shared" si="101"/>
        <v>15</v>
      </c>
      <c r="AC247" s="13">
        <f t="shared" si="102"/>
        <v>605</v>
      </c>
      <c r="AD247" s="7">
        <f t="shared" si="103"/>
        <v>1</v>
      </c>
      <c r="AE247" s="13">
        <f t="shared" si="104"/>
        <v>0</v>
      </c>
      <c r="AF247" s="13">
        <f t="shared" si="105"/>
        <v>15</v>
      </c>
      <c r="AG247" s="13">
        <f t="shared" si="106"/>
        <v>0</v>
      </c>
      <c r="AH247" s="13">
        <f t="shared" si="107"/>
        <v>0</v>
      </c>
      <c r="AI247" s="13">
        <f t="shared" si="108"/>
        <v>705</v>
      </c>
      <c r="AJ247" s="14">
        <f t="shared" si="109"/>
        <v>0</v>
      </c>
      <c r="AL247" s="12">
        <f t="shared" si="110"/>
        <v>898.5</v>
      </c>
      <c r="AM247" s="12">
        <f t="shared" si="111"/>
        <v>44</v>
      </c>
      <c r="AN247" s="12">
        <f t="shared" si="112"/>
        <v>660</v>
      </c>
      <c r="AO247" s="12">
        <f t="shared" si="113"/>
        <v>18630</v>
      </c>
      <c r="AP247" s="12">
        <f>MAX(AO$4:AO247)</f>
        <v>23660</v>
      </c>
      <c r="AQ247" s="8">
        <f t="shared" si="114"/>
        <v>-0.21259509721048184</v>
      </c>
      <c r="AS247" s="12">
        <f t="shared" si="115"/>
        <v>1053.25</v>
      </c>
      <c r="AT247" s="12">
        <f t="shared" si="116"/>
        <v>52</v>
      </c>
      <c r="AU247" s="12">
        <f t="shared" si="117"/>
        <v>0</v>
      </c>
      <c r="AV247" s="12">
        <f t="shared" si="118"/>
        <v>21845</v>
      </c>
      <c r="AW247" s="12">
        <f>MAX(AV$4:AV247)</f>
        <v>25085</v>
      </c>
      <c r="AX247" s="8">
        <f t="shared" si="119"/>
        <v>-0.12916085309946182</v>
      </c>
      <c r="BH247" s="19"/>
      <c r="BI247" s="19"/>
      <c r="BJ247" s="12"/>
      <c r="BK247" s="12"/>
      <c r="BL247" s="12"/>
      <c r="BM247" s="8"/>
    </row>
    <row r="248" spans="1:65" x14ac:dyDescent="0.3">
      <c r="A248" s="1">
        <v>42766</v>
      </c>
      <c r="B248" s="1">
        <v>42766</v>
      </c>
      <c r="C248" s="1" t="s">
        <v>45</v>
      </c>
      <c r="D248" s="3">
        <v>835</v>
      </c>
      <c r="E248" s="3">
        <v>0</v>
      </c>
      <c r="F248" s="3">
        <f t="shared" si="90"/>
        <v>835</v>
      </c>
      <c r="G248" s="11">
        <f t="shared" si="91"/>
        <v>0</v>
      </c>
      <c r="H248" s="3" t="s">
        <v>43</v>
      </c>
      <c r="L248" s="2">
        <f t="shared" si="92"/>
        <v>1</v>
      </c>
      <c r="M248" s="2" t="s">
        <v>20</v>
      </c>
      <c r="N248" s="14">
        <v>10</v>
      </c>
      <c r="O248" s="2">
        <v>131130</v>
      </c>
      <c r="P248" s="2">
        <v>131229</v>
      </c>
      <c r="Q248" s="2">
        <v>129677</v>
      </c>
      <c r="R248" s="13">
        <f t="shared" si="93"/>
        <v>10.9</v>
      </c>
      <c r="S248" s="13">
        <f t="shared" si="94"/>
        <v>144.30000000000001</v>
      </c>
      <c r="U248" s="13">
        <f t="shared" si="95"/>
        <v>-10.9</v>
      </c>
      <c r="V248" s="13">
        <f t="shared" si="96"/>
        <v>144.30000000000001</v>
      </c>
      <c r="W248" s="7">
        <f t="shared" si="97"/>
        <v>1</v>
      </c>
      <c r="X248" s="7">
        <f t="shared" si="98"/>
        <v>1</v>
      </c>
      <c r="Y248" s="13">
        <f t="shared" si="99"/>
        <v>0</v>
      </c>
      <c r="Z248" s="9"/>
      <c r="AA248" s="10">
        <f t="shared" si="100"/>
        <v>0</v>
      </c>
      <c r="AB248" s="10">
        <f t="shared" si="101"/>
        <v>15</v>
      </c>
      <c r="AC248" s="13">
        <f t="shared" si="102"/>
        <v>620</v>
      </c>
      <c r="AD248" s="7">
        <f t="shared" si="103"/>
        <v>1</v>
      </c>
      <c r="AE248" s="13">
        <f t="shared" si="104"/>
        <v>0</v>
      </c>
      <c r="AF248" s="13">
        <f t="shared" si="105"/>
        <v>0</v>
      </c>
      <c r="AG248" s="13">
        <f t="shared" si="106"/>
        <v>0</v>
      </c>
      <c r="AH248" s="13">
        <f t="shared" si="107"/>
        <v>15</v>
      </c>
      <c r="AI248" s="13">
        <f t="shared" si="108"/>
        <v>720</v>
      </c>
      <c r="AJ248" s="14">
        <f t="shared" si="109"/>
        <v>1</v>
      </c>
      <c r="AL248" s="12">
        <f t="shared" si="110"/>
        <v>898.5</v>
      </c>
      <c r="AM248" s="12">
        <f t="shared" si="111"/>
        <v>44</v>
      </c>
      <c r="AN248" s="12">
        <f t="shared" si="112"/>
        <v>660</v>
      </c>
      <c r="AO248" s="12">
        <f t="shared" si="113"/>
        <v>19290</v>
      </c>
      <c r="AP248" s="12">
        <f>MAX(AO$4:AO248)</f>
        <v>23660</v>
      </c>
      <c r="AQ248" s="8">
        <f t="shared" si="114"/>
        <v>-0.18469991546914624</v>
      </c>
      <c r="AS248" s="12">
        <f t="shared" si="115"/>
        <v>1053.25</v>
      </c>
      <c r="AT248" s="12">
        <f t="shared" si="116"/>
        <v>52</v>
      </c>
      <c r="AU248" s="12">
        <f t="shared" si="117"/>
        <v>780</v>
      </c>
      <c r="AV248" s="12">
        <f t="shared" si="118"/>
        <v>22625</v>
      </c>
      <c r="AW248" s="12">
        <f>MAX(AV$4:AV248)</f>
        <v>25085</v>
      </c>
      <c r="AX248" s="8">
        <f t="shared" si="119"/>
        <v>-9.8066573649591385E-2</v>
      </c>
      <c r="BH248" s="19"/>
      <c r="BI248" s="19"/>
      <c r="BJ248" s="12"/>
      <c r="BK248" s="12"/>
      <c r="BL248" s="12"/>
      <c r="BM248" s="8"/>
    </row>
    <row r="249" spans="1:65" x14ac:dyDescent="0.3">
      <c r="A249" s="1">
        <v>42765</v>
      </c>
      <c r="B249" s="1">
        <v>42766</v>
      </c>
      <c r="C249" s="1" t="s">
        <v>45</v>
      </c>
      <c r="D249" s="3">
        <v>1435</v>
      </c>
      <c r="E249" s="3">
        <v>0</v>
      </c>
      <c r="F249" s="3">
        <f t="shared" si="90"/>
        <v>1435</v>
      </c>
      <c r="G249" s="11">
        <f t="shared" si="91"/>
        <v>1</v>
      </c>
      <c r="H249" s="3" t="s">
        <v>37</v>
      </c>
      <c r="L249" s="2">
        <f t="shared" si="92"/>
        <v>1</v>
      </c>
      <c r="M249" s="2" t="s">
        <v>20</v>
      </c>
      <c r="N249" s="14">
        <v>8</v>
      </c>
      <c r="O249" s="2">
        <v>75900</v>
      </c>
      <c r="P249" s="2">
        <v>76050</v>
      </c>
      <c r="Q249" s="2">
        <v>75614</v>
      </c>
      <c r="R249" s="13">
        <f t="shared" si="93"/>
        <v>15.8</v>
      </c>
      <c r="S249" s="13">
        <f t="shared" si="94"/>
        <v>27.8</v>
      </c>
      <c r="U249" s="13">
        <f t="shared" si="95"/>
        <v>-15.8</v>
      </c>
      <c r="V249" s="13">
        <f t="shared" si="96"/>
        <v>27.8</v>
      </c>
      <c r="W249" s="7">
        <f t="shared" si="97"/>
        <v>1</v>
      </c>
      <c r="X249" s="7">
        <f t="shared" si="98"/>
        <v>1</v>
      </c>
      <c r="Y249" s="13">
        <f t="shared" si="99"/>
        <v>0</v>
      </c>
      <c r="Z249" s="9"/>
      <c r="AA249" s="10">
        <f t="shared" si="100"/>
        <v>0</v>
      </c>
      <c r="AB249" s="10">
        <f t="shared" si="101"/>
        <v>15</v>
      </c>
      <c r="AC249" s="13">
        <f t="shared" si="102"/>
        <v>635</v>
      </c>
      <c r="AD249" s="7">
        <f t="shared" si="103"/>
        <v>1</v>
      </c>
      <c r="AE249" s="13">
        <f t="shared" si="104"/>
        <v>0</v>
      </c>
      <c r="AF249" s="13">
        <f t="shared" si="105"/>
        <v>0</v>
      </c>
      <c r="AG249" s="13">
        <f t="shared" si="106"/>
        <v>0</v>
      </c>
      <c r="AH249" s="13">
        <f t="shared" si="107"/>
        <v>15</v>
      </c>
      <c r="AI249" s="13">
        <f t="shared" si="108"/>
        <v>735</v>
      </c>
      <c r="AJ249" s="14">
        <f t="shared" si="109"/>
        <v>1</v>
      </c>
      <c r="AL249" s="12">
        <f t="shared" si="110"/>
        <v>898.5</v>
      </c>
      <c r="AM249" s="12">
        <f t="shared" si="111"/>
        <v>44</v>
      </c>
      <c r="AN249" s="12">
        <f t="shared" si="112"/>
        <v>660</v>
      </c>
      <c r="AO249" s="12">
        <f t="shared" si="113"/>
        <v>19950</v>
      </c>
      <c r="AP249" s="12">
        <f>MAX(AO$4:AO249)</f>
        <v>23660</v>
      </c>
      <c r="AQ249" s="8">
        <f t="shared" si="114"/>
        <v>-0.15680473372781065</v>
      </c>
      <c r="AS249" s="12">
        <f t="shared" si="115"/>
        <v>1053.25</v>
      </c>
      <c r="AT249" s="12">
        <f t="shared" si="116"/>
        <v>52</v>
      </c>
      <c r="AU249" s="12">
        <f t="shared" si="117"/>
        <v>780</v>
      </c>
      <c r="AV249" s="12">
        <f t="shared" si="118"/>
        <v>23405</v>
      </c>
      <c r="AW249" s="12">
        <f>MAX(AV$4:AV249)</f>
        <v>25085</v>
      </c>
      <c r="AX249" s="8">
        <f t="shared" si="119"/>
        <v>-6.697229419972095E-2</v>
      </c>
      <c r="BH249" s="19"/>
      <c r="BI249" s="19"/>
      <c r="BJ249" s="12"/>
      <c r="BK249" s="12"/>
      <c r="BL249" s="12"/>
      <c r="BM249" s="8"/>
    </row>
    <row r="250" spans="1:65" x14ac:dyDescent="0.3">
      <c r="A250" s="1">
        <v>42767</v>
      </c>
      <c r="B250" s="1">
        <v>42767</v>
      </c>
      <c r="C250" s="1" t="s">
        <v>45</v>
      </c>
      <c r="D250" s="3">
        <v>850</v>
      </c>
      <c r="E250" s="3">
        <v>0</v>
      </c>
      <c r="F250" s="3">
        <f t="shared" si="90"/>
        <v>850</v>
      </c>
      <c r="G250" s="11">
        <f t="shared" si="91"/>
        <v>0</v>
      </c>
      <c r="H250" s="3" t="s">
        <v>37</v>
      </c>
      <c r="L250" s="16">
        <f t="shared" si="92"/>
        <v>1</v>
      </c>
      <c r="M250" s="16" t="s">
        <v>20</v>
      </c>
      <c r="N250" s="16">
        <v>8</v>
      </c>
      <c r="O250" s="2">
        <v>75800</v>
      </c>
      <c r="P250" s="2">
        <v>75962</v>
      </c>
      <c r="Q250" s="2">
        <v>75502</v>
      </c>
      <c r="R250" s="13">
        <f t="shared" si="93"/>
        <v>17</v>
      </c>
      <c r="S250" s="13">
        <f t="shared" si="94"/>
        <v>29</v>
      </c>
      <c r="U250" s="13">
        <f t="shared" si="95"/>
        <v>-17</v>
      </c>
      <c r="V250" s="13">
        <f t="shared" si="96"/>
        <v>29</v>
      </c>
      <c r="W250" s="7">
        <f t="shared" si="97"/>
        <v>1</v>
      </c>
      <c r="X250" s="7">
        <f t="shared" si="98"/>
        <v>1</v>
      </c>
      <c r="Y250" s="15">
        <f t="shared" si="99"/>
        <v>0</v>
      </c>
      <c r="Z250" s="15"/>
      <c r="AA250" s="15">
        <f t="shared" si="100"/>
        <v>0</v>
      </c>
      <c r="AB250" s="15">
        <f t="shared" si="101"/>
        <v>15</v>
      </c>
      <c r="AC250" s="15">
        <f t="shared" si="102"/>
        <v>650</v>
      </c>
      <c r="AD250" s="7">
        <f t="shared" si="103"/>
        <v>1</v>
      </c>
      <c r="AE250" s="15">
        <f t="shared" si="104"/>
        <v>0</v>
      </c>
      <c r="AF250" s="15">
        <f t="shared" si="105"/>
        <v>0</v>
      </c>
      <c r="AG250" s="15">
        <f t="shared" si="106"/>
        <v>0</v>
      </c>
      <c r="AH250" s="15">
        <f t="shared" si="107"/>
        <v>15</v>
      </c>
      <c r="AI250" s="15">
        <f t="shared" si="108"/>
        <v>750</v>
      </c>
      <c r="AJ250" s="16">
        <f t="shared" si="109"/>
        <v>1</v>
      </c>
      <c r="AL250" s="12">
        <f t="shared" si="110"/>
        <v>997.5</v>
      </c>
      <c r="AM250" s="12">
        <f t="shared" si="111"/>
        <v>49</v>
      </c>
      <c r="AN250" s="12">
        <f t="shared" si="112"/>
        <v>735</v>
      </c>
      <c r="AO250" s="12">
        <f t="shared" si="113"/>
        <v>20685</v>
      </c>
      <c r="AP250" s="12">
        <f>MAX(AO$4:AO250)</f>
        <v>23660</v>
      </c>
      <c r="AQ250" s="8">
        <f t="shared" si="114"/>
        <v>-0.1257396449704142</v>
      </c>
      <c r="AS250" s="12">
        <f t="shared" si="115"/>
        <v>1053.25</v>
      </c>
      <c r="AT250" s="12">
        <f t="shared" si="116"/>
        <v>52</v>
      </c>
      <c r="AU250" s="12">
        <f t="shared" si="117"/>
        <v>780</v>
      </c>
      <c r="AV250" s="12">
        <f t="shared" si="118"/>
        <v>24185</v>
      </c>
      <c r="AW250" s="12">
        <f>MAX(AV$4:AV250)</f>
        <v>25085</v>
      </c>
      <c r="AX250" s="8">
        <f t="shared" si="119"/>
        <v>-3.5878014749850508E-2</v>
      </c>
      <c r="BH250" s="19"/>
      <c r="BI250" s="19"/>
      <c r="BJ250" s="12"/>
      <c r="BK250" s="12"/>
      <c r="BL250" s="12"/>
      <c r="BM250" s="8"/>
    </row>
    <row r="251" spans="1:65" x14ac:dyDescent="0.3">
      <c r="A251" s="1">
        <v>42767</v>
      </c>
      <c r="B251" s="1">
        <v>42767</v>
      </c>
      <c r="C251" s="1" t="s">
        <v>45</v>
      </c>
      <c r="D251" s="3">
        <v>1400</v>
      </c>
      <c r="E251" s="3">
        <v>0</v>
      </c>
      <c r="F251" s="3">
        <f t="shared" si="90"/>
        <v>1400</v>
      </c>
      <c r="G251" s="11">
        <f t="shared" si="91"/>
        <v>0</v>
      </c>
      <c r="H251" s="3" t="s">
        <v>17</v>
      </c>
      <c r="I251" s="2" t="s">
        <v>11</v>
      </c>
      <c r="J251" s="2">
        <v>15</v>
      </c>
      <c r="L251" s="16">
        <f t="shared" si="92"/>
        <v>1</v>
      </c>
      <c r="M251" s="16" t="s">
        <v>21</v>
      </c>
      <c r="N251" s="16">
        <v>7</v>
      </c>
      <c r="O251" s="2">
        <v>107570</v>
      </c>
      <c r="P251" s="2">
        <v>107498</v>
      </c>
      <c r="Q251" s="2">
        <v>107599</v>
      </c>
      <c r="R251" s="13">
        <f t="shared" si="93"/>
        <v>7.9</v>
      </c>
      <c r="S251" s="13">
        <f t="shared" si="94"/>
        <v>2.2000000000000002</v>
      </c>
      <c r="U251" s="13">
        <f t="shared" si="95"/>
        <v>-7.9</v>
      </c>
      <c r="V251" s="13">
        <f t="shared" si="96"/>
        <v>2.2000000000000002</v>
      </c>
      <c r="W251" s="7">
        <f t="shared" si="97"/>
        <v>1</v>
      </c>
      <c r="X251" s="7">
        <f t="shared" si="98"/>
        <v>0</v>
      </c>
      <c r="Y251" s="15">
        <f t="shared" si="99"/>
        <v>0</v>
      </c>
      <c r="Z251" s="15"/>
      <c r="AA251" s="15">
        <f t="shared" si="100"/>
        <v>-20</v>
      </c>
      <c r="AB251" s="15">
        <f t="shared" si="101"/>
        <v>-20</v>
      </c>
      <c r="AC251" s="15">
        <f t="shared" si="102"/>
        <v>630</v>
      </c>
      <c r="AD251" s="7">
        <f t="shared" si="103"/>
        <v>0</v>
      </c>
      <c r="AE251" s="15">
        <f t="shared" si="104"/>
        <v>-20</v>
      </c>
      <c r="AF251" s="15">
        <f t="shared" si="105"/>
        <v>0</v>
      </c>
      <c r="AG251" s="15">
        <f t="shared" si="106"/>
        <v>0</v>
      </c>
      <c r="AH251" s="15">
        <f t="shared" si="107"/>
        <v>0</v>
      </c>
      <c r="AI251" s="15">
        <f t="shared" si="108"/>
        <v>750</v>
      </c>
      <c r="AJ251" s="16">
        <f t="shared" si="109"/>
        <v>0</v>
      </c>
      <c r="AL251" s="12">
        <f t="shared" si="110"/>
        <v>997.5</v>
      </c>
      <c r="AM251" s="12">
        <f t="shared" si="111"/>
        <v>49</v>
      </c>
      <c r="AN251" s="12">
        <f t="shared" si="112"/>
        <v>-980</v>
      </c>
      <c r="AO251" s="12">
        <f t="shared" si="113"/>
        <v>19705</v>
      </c>
      <c r="AP251" s="12">
        <f>MAX(AO$4:AO251)</f>
        <v>23660</v>
      </c>
      <c r="AQ251" s="8">
        <f t="shared" si="114"/>
        <v>-0.16715976331360946</v>
      </c>
      <c r="AS251" s="12">
        <f t="shared" si="115"/>
        <v>1209.25</v>
      </c>
      <c r="AT251" s="12">
        <f t="shared" si="116"/>
        <v>60</v>
      </c>
      <c r="AU251" s="12">
        <f t="shared" si="117"/>
        <v>0</v>
      </c>
      <c r="AV251" s="12">
        <f t="shared" si="118"/>
        <v>24185</v>
      </c>
      <c r="AW251" s="12">
        <f>MAX(AV$4:AV251)</f>
        <v>25085</v>
      </c>
      <c r="AX251" s="8">
        <f t="shared" si="119"/>
        <v>-3.5878014749850508E-2</v>
      </c>
      <c r="BH251" s="19"/>
      <c r="BI251" s="19"/>
      <c r="BJ251" s="12"/>
      <c r="BK251" s="12"/>
      <c r="BL251" s="12"/>
      <c r="BM251" s="8"/>
    </row>
    <row r="252" spans="1:65" x14ac:dyDescent="0.3">
      <c r="A252" s="1">
        <v>42767</v>
      </c>
      <c r="B252" s="1">
        <v>42768</v>
      </c>
      <c r="C252" s="1" t="s">
        <v>45</v>
      </c>
      <c r="D252" s="3">
        <v>30</v>
      </c>
      <c r="E252" s="3">
        <v>0</v>
      </c>
      <c r="F252" s="3">
        <f t="shared" si="90"/>
        <v>30</v>
      </c>
      <c r="G252" s="11">
        <f t="shared" si="91"/>
        <v>1</v>
      </c>
      <c r="H252" s="3" t="s">
        <v>43</v>
      </c>
      <c r="L252" s="16">
        <f t="shared" si="92"/>
        <v>1</v>
      </c>
      <c r="M252" s="16" t="s">
        <v>21</v>
      </c>
      <c r="N252" s="16">
        <v>10</v>
      </c>
      <c r="O252" s="2">
        <v>130230</v>
      </c>
      <c r="P252" s="2">
        <v>130030</v>
      </c>
      <c r="Q252" s="2">
        <v>130294</v>
      </c>
      <c r="R252" s="13">
        <f t="shared" si="93"/>
        <v>21</v>
      </c>
      <c r="S252" s="13">
        <f t="shared" si="94"/>
        <v>5.4</v>
      </c>
      <c r="U252" s="13">
        <f t="shared" si="95"/>
        <v>-21</v>
      </c>
      <c r="V252" s="13">
        <f t="shared" si="96"/>
        <v>5.4</v>
      </c>
      <c r="W252" s="7">
        <f t="shared" si="97"/>
        <v>1</v>
      </c>
      <c r="X252" s="7">
        <f t="shared" si="98"/>
        <v>1</v>
      </c>
      <c r="Y252" s="15">
        <f t="shared" si="99"/>
        <v>-20</v>
      </c>
      <c r="Z252" s="15"/>
      <c r="AA252" s="15">
        <f t="shared" si="100"/>
        <v>-20</v>
      </c>
      <c r="AB252" s="15">
        <f t="shared" si="101"/>
        <v>-20</v>
      </c>
      <c r="AC252" s="15">
        <f t="shared" si="102"/>
        <v>610</v>
      </c>
      <c r="AD252" s="7">
        <f t="shared" si="103"/>
        <v>0</v>
      </c>
      <c r="AE252" s="15">
        <f t="shared" si="104"/>
        <v>0</v>
      </c>
      <c r="AF252" s="15">
        <f t="shared" si="105"/>
        <v>0</v>
      </c>
      <c r="AG252" s="15">
        <f t="shared" si="106"/>
        <v>0</v>
      </c>
      <c r="AH252" s="15">
        <f t="shared" si="107"/>
        <v>-20</v>
      </c>
      <c r="AI252" s="15">
        <f t="shared" si="108"/>
        <v>730</v>
      </c>
      <c r="AJ252" s="16">
        <f t="shared" si="109"/>
        <v>0</v>
      </c>
      <c r="AL252" s="12">
        <f t="shared" si="110"/>
        <v>985.25</v>
      </c>
      <c r="AM252" s="12">
        <f t="shared" si="111"/>
        <v>49</v>
      </c>
      <c r="AN252" s="12">
        <f t="shared" si="112"/>
        <v>-980</v>
      </c>
      <c r="AO252" s="12">
        <f t="shared" si="113"/>
        <v>18725</v>
      </c>
      <c r="AP252" s="12">
        <f>MAX(AO$4:AO252)</f>
        <v>23660</v>
      </c>
      <c r="AQ252" s="8">
        <f t="shared" si="114"/>
        <v>-0.20857988165680474</v>
      </c>
      <c r="AS252" s="12">
        <f t="shared" si="115"/>
        <v>1209.25</v>
      </c>
      <c r="AT252" s="12">
        <f t="shared" si="116"/>
        <v>60</v>
      </c>
      <c r="AU252" s="12">
        <f t="shared" si="117"/>
        <v>-1200</v>
      </c>
      <c r="AV252" s="12">
        <f t="shared" si="118"/>
        <v>22985</v>
      </c>
      <c r="AW252" s="12">
        <f>MAX(AV$4:AV252)</f>
        <v>25085</v>
      </c>
      <c r="AX252" s="8">
        <f t="shared" si="119"/>
        <v>-8.3715367749651187E-2</v>
      </c>
      <c r="BH252" s="19"/>
      <c r="BI252" s="19"/>
      <c r="BJ252" s="12"/>
      <c r="BK252" s="12"/>
      <c r="BL252" s="12"/>
      <c r="BM252" s="8"/>
    </row>
    <row r="253" spans="1:65" x14ac:dyDescent="0.3">
      <c r="A253" s="1">
        <v>42767</v>
      </c>
      <c r="B253" s="1">
        <v>42768</v>
      </c>
      <c r="C253" s="1" t="s">
        <v>45</v>
      </c>
      <c r="D253" s="3">
        <v>345</v>
      </c>
      <c r="E253" s="3">
        <v>0</v>
      </c>
      <c r="F253" s="3">
        <f t="shared" si="90"/>
        <v>345</v>
      </c>
      <c r="G253" s="11">
        <f t="shared" si="91"/>
        <v>1</v>
      </c>
      <c r="H253" s="3" t="s">
        <v>38</v>
      </c>
      <c r="L253" s="16">
        <f t="shared" si="92"/>
        <v>1</v>
      </c>
      <c r="M253" s="16" t="s">
        <v>21</v>
      </c>
      <c r="N253" s="16">
        <v>7</v>
      </c>
      <c r="O253" s="2">
        <v>112670</v>
      </c>
      <c r="P253" s="2">
        <v>112475</v>
      </c>
      <c r="Q253" s="2">
        <v>112937</v>
      </c>
      <c r="R253" s="13">
        <f t="shared" si="93"/>
        <v>20.2</v>
      </c>
      <c r="S253" s="13">
        <f t="shared" si="94"/>
        <v>26</v>
      </c>
      <c r="U253" s="13">
        <f t="shared" si="95"/>
        <v>-20.2</v>
      </c>
      <c r="V253" s="13">
        <f t="shared" si="96"/>
        <v>26</v>
      </c>
      <c r="W253" s="7">
        <f t="shared" si="97"/>
        <v>1</v>
      </c>
      <c r="X253" s="7">
        <f t="shared" si="98"/>
        <v>1</v>
      </c>
      <c r="Y253" s="15">
        <f t="shared" si="99"/>
        <v>-20</v>
      </c>
      <c r="Z253" s="15"/>
      <c r="AA253" s="15">
        <f t="shared" si="100"/>
        <v>-20</v>
      </c>
      <c r="AB253" s="15">
        <f t="shared" si="101"/>
        <v>-20</v>
      </c>
      <c r="AC253" s="15">
        <f t="shared" si="102"/>
        <v>590</v>
      </c>
      <c r="AD253" s="7">
        <f t="shared" si="103"/>
        <v>0</v>
      </c>
      <c r="AE253" s="15">
        <f t="shared" si="104"/>
        <v>0</v>
      </c>
      <c r="AF253" s="15">
        <f t="shared" si="105"/>
        <v>0</v>
      </c>
      <c r="AG253" s="15">
        <f t="shared" si="106"/>
        <v>0</v>
      </c>
      <c r="AH253" s="15">
        <f t="shared" si="107"/>
        <v>-20</v>
      </c>
      <c r="AI253" s="15">
        <f t="shared" si="108"/>
        <v>710</v>
      </c>
      <c r="AJ253" s="16">
        <f t="shared" si="109"/>
        <v>0</v>
      </c>
      <c r="AL253" s="12">
        <f t="shared" si="110"/>
        <v>985.25</v>
      </c>
      <c r="AM253" s="12">
        <f t="shared" si="111"/>
        <v>49</v>
      </c>
      <c r="AN253" s="12">
        <f t="shared" si="112"/>
        <v>-980</v>
      </c>
      <c r="AO253" s="12">
        <f t="shared" si="113"/>
        <v>17745</v>
      </c>
      <c r="AP253" s="12">
        <f>MAX(AO$4:AO253)</f>
        <v>23660</v>
      </c>
      <c r="AQ253" s="8">
        <f t="shared" si="114"/>
        <v>-0.25</v>
      </c>
      <c r="AS253" s="12">
        <f t="shared" si="115"/>
        <v>1209.25</v>
      </c>
      <c r="AT253" s="12">
        <f t="shared" si="116"/>
        <v>60</v>
      </c>
      <c r="AU253" s="12">
        <f t="shared" si="117"/>
        <v>-1200</v>
      </c>
      <c r="AV253" s="12">
        <f t="shared" si="118"/>
        <v>21785</v>
      </c>
      <c r="AW253" s="12">
        <f>MAX(AV$4:AV253)</f>
        <v>25085</v>
      </c>
      <c r="AX253" s="8">
        <f t="shared" si="119"/>
        <v>-0.13155272074945187</v>
      </c>
      <c r="BH253" s="19"/>
      <c r="BI253" s="19"/>
      <c r="BJ253" s="12"/>
      <c r="BK253" s="12"/>
      <c r="BL253" s="12"/>
      <c r="BM253" s="8"/>
    </row>
    <row r="254" spans="1:65" x14ac:dyDescent="0.3">
      <c r="A254" s="1">
        <v>42768</v>
      </c>
      <c r="B254" s="1">
        <v>42768</v>
      </c>
      <c r="C254" s="1" t="s">
        <v>45</v>
      </c>
      <c r="D254" s="3">
        <v>1000</v>
      </c>
      <c r="E254" s="3">
        <v>0</v>
      </c>
      <c r="F254" s="3">
        <f t="shared" si="90"/>
        <v>1000</v>
      </c>
      <c r="G254" s="11">
        <f t="shared" si="91"/>
        <v>0</v>
      </c>
      <c r="H254" s="3" t="s">
        <v>38</v>
      </c>
      <c r="I254" s="2" t="s">
        <v>11</v>
      </c>
      <c r="J254" s="2">
        <v>22</v>
      </c>
      <c r="L254" s="2">
        <f t="shared" si="92"/>
        <v>1</v>
      </c>
      <c r="M254" s="2" t="s">
        <v>21</v>
      </c>
      <c r="N254" s="2">
        <v>7</v>
      </c>
      <c r="O254" s="2">
        <v>112360</v>
      </c>
      <c r="P254" s="2">
        <v>112237</v>
      </c>
      <c r="Q254" s="2">
        <v>112511</v>
      </c>
      <c r="R254" s="13">
        <f t="shared" si="93"/>
        <v>13</v>
      </c>
      <c r="S254" s="13">
        <f t="shared" si="94"/>
        <v>14.4</v>
      </c>
      <c r="U254" s="13">
        <f t="shared" si="95"/>
        <v>-13</v>
      </c>
      <c r="V254" s="13">
        <f t="shared" si="96"/>
        <v>14.4</v>
      </c>
      <c r="W254" s="7">
        <f t="shared" si="97"/>
        <v>1</v>
      </c>
      <c r="X254" s="7">
        <f t="shared" si="98"/>
        <v>0</v>
      </c>
      <c r="Y254" s="15">
        <f t="shared" si="99"/>
        <v>0</v>
      </c>
      <c r="Z254" s="15"/>
      <c r="AA254" s="15">
        <f t="shared" si="100"/>
        <v>-20</v>
      </c>
      <c r="AB254" s="15">
        <f t="shared" si="101"/>
        <v>-20</v>
      </c>
      <c r="AC254" s="15">
        <f t="shared" si="102"/>
        <v>570</v>
      </c>
      <c r="AD254" s="7">
        <f t="shared" si="103"/>
        <v>0</v>
      </c>
      <c r="AE254" s="15">
        <f t="shared" si="104"/>
        <v>-20</v>
      </c>
      <c r="AF254" s="15">
        <f t="shared" si="105"/>
        <v>0</v>
      </c>
      <c r="AG254" s="15">
        <f t="shared" si="106"/>
        <v>0</v>
      </c>
      <c r="AH254" s="15">
        <f t="shared" si="107"/>
        <v>0</v>
      </c>
      <c r="AI254" s="15">
        <f t="shared" si="108"/>
        <v>710</v>
      </c>
      <c r="AJ254" s="16">
        <f t="shared" si="109"/>
        <v>0</v>
      </c>
      <c r="AL254" s="12">
        <f t="shared" si="110"/>
        <v>985.25</v>
      </c>
      <c r="AM254" s="12">
        <f t="shared" si="111"/>
        <v>49</v>
      </c>
      <c r="AN254" s="12">
        <f t="shared" si="112"/>
        <v>-980</v>
      </c>
      <c r="AO254" s="12">
        <f t="shared" si="113"/>
        <v>16765</v>
      </c>
      <c r="AP254" s="12">
        <f>MAX(AO$4:AO254)</f>
        <v>23660</v>
      </c>
      <c r="AQ254" s="8">
        <f t="shared" si="114"/>
        <v>-0.29142011834319526</v>
      </c>
      <c r="AS254" s="12">
        <f t="shared" si="115"/>
        <v>1089.25</v>
      </c>
      <c r="AT254" s="12">
        <f t="shared" si="116"/>
        <v>54</v>
      </c>
      <c r="AU254" s="12">
        <f t="shared" si="117"/>
        <v>0</v>
      </c>
      <c r="AV254" s="12">
        <f t="shared" si="118"/>
        <v>21785</v>
      </c>
      <c r="AW254" s="12">
        <f>MAX(AV$4:AV254)</f>
        <v>25085</v>
      </c>
      <c r="AX254" s="8">
        <f t="shared" si="119"/>
        <v>-0.13155272074945187</v>
      </c>
      <c r="BH254" s="19"/>
      <c r="BI254" s="19"/>
      <c r="BJ254" s="12"/>
      <c r="BK254" s="12"/>
      <c r="BL254" s="12"/>
      <c r="BM254" s="8"/>
    </row>
    <row r="255" spans="1:65" x14ac:dyDescent="0.3">
      <c r="A255" s="1">
        <v>42768</v>
      </c>
      <c r="B255" s="1">
        <v>42768</v>
      </c>
      <c r="C255" s="1" t="s">
        <v>45</v>
      </c>
      <c r="D255" s="3">
        <v>2015</v>
      </c>
      <c r="E255" s="3">
        <v>0</v>
      </c>
      <c r="F255" s="3">
        <f t="shared" si="90"/>
        <v>2015</v>
      </c>
      <c r="G255" s="11">
        <f t="shared" si="91"/>
        <v>0</v>
      </c>
      <c r="H255" s="3" t="s">
        <v>17</v>
      </c>
      <c r="L255" s="2">
        <f t="shared" si="92"/>
        <v>1</v>
      </c>
      <c r="M255" s="2" t="s">
        <v>21</v>
      </c>
      <c r="N255" s="2">
        <v>7</v>
      </c>
      <c r="O255" s="2">
        <v>107570</v>
      </c>
      <c r="P255" s="2">
        <v>107545</v>
      </c>
      <c r="Q255" s="2">
        <v>107713</v>
      </c>
      <c r="R255" s="13">
        <f t="shared" si="93"/>
        <v>3.2</v>
      </c>
      <c r="S255" s="13">
        <f t="shared" si="94"/>
        <v>13.6</v>
      </c>
      <c r="U255" s="13">
        <f t="shared" si="95"/>
        <v>-3.2</v>
      </c>
      <c r="V255" s="13">
        <f t="shared" si="96"/>
        <v>13.6</v>
      </c>
      <c r="W255" s="7">
        <f t="shared" si="97"/>
        <v>1</v>
      </c>
      <c r="X255" s="7">
        <f t="shared" si="98"/>
        <v>1</v>
      </c>
      <c r="Y255" s="15">
        <f t="shared" si="99"/>
        <v>0</v>
      </c>
      <c r="Z255" s="15"/>
      <c r="AA255" s="15">
        <f t="shared" si="100"/>
        <v>-20</v>
      </c>
      <c r="AB255" s="15">
        <f t="shared" si="101"/>
        <v>-20</v>
      </c>
      <c r="AC255" s="15">
        <f t="shared" si="102"/>
        <v>550</v>
      </c>
      <c r="AD255" s="7">
        <f t="shared" si="103"/>
        <v>0</v>
      </c>
      <c r="AE255" s="15">
        <f t="shared" si="104"/>
        <v>0</v>
      </c>
      <c r="AF255" s="15">
        <f t="shared" si="105"/>
        <v>0</v>
      </c>
      <c r="AG255" s="15">
        <f t="shared" si="106"/>
        <v>0</v>
      </c>
      <c r="AH255" s="15">
        <f t="shared" si="107"/>
        <v>-20</v>
      </c>
      <c r="AI255" s="15">
        <f t="shared" si="108"/>
        <v>690</v>
      </c>
      <c r="AJ255" s="16">
        <f t="shared" si="109"/>
        <v>0</v>
      </c>
      <c r="AL255" s="12">
        <f t="shared" si="110"/>
        <v>985.25</v>
      </c>
      <c r="AM255" s="12">
        <f t="shared" si="111"/>
        <v>49</v>
      </c>
      <c r="AN255" s="12">
        <f t="shared" si="112"/>
        <v>-980</v>
      </c>
      <c r="AO255" s="12">
        <f t="shared" si="113"/>
        <v>15785</v>
      </c>
      <c r="AP255" s="12">
        <f>MAX(AO$4:AO255)</f>
        <v>23660</v>
      </c>
      <c r="AQ255" s="8">
        <f t="shared" si="114"/>
        <v>-0.33284023668639051</v>
      </c>
      <c r="AS255" s="12">
        <f t="shared" si="115"/>
        <v>1089.25</v>
      </c>
      <c r="AT255" s="12">
        <f t="shared" si="116"/>
        <v>54</v>
      </c>
      <c r="AU255" s="12">
        <f t="shared" si="117"/>
        <v>-1080</v>
      </c>
      <c r="AV255" s="12">
        <f t="shared" si="118"/>
        <v>20705</v>
      </c>
      <c r="AW255" s="12">
        <f>MAX(AV$4:AV255)</f>
        <v>25085</v>
      </c>
      <c r="AX255" s="8">
        <f t="shared" si="119"/>
        <v>-0.17460633844927248</v>
      </c>
      <c r="BH255" s="19"/>
      <c r="BI255" s="19"/>
      <c r="BJ255" s="12"/>
      <c r="BK255" s="12"/>
      <c r="BL255" s="12"/>
      <c r="BM255" s="8"/>
    </row>
    <row r="256" spans="1:65" x14ac:dyDescent="0.3">
      <c r="A256" s="1">
        <v>42768</v>
      </c>
      <c r="B256" s="1">
        <v>42769</v>
      </c>
      <c r="C256" s="1" t="s">
        <v>45</v>
      </c>
      <c r="D256" s="3">
        <v>110</v>
      </c>
      <c r="E256" s="3">
        <v>0</v>
      </c>
      <c r="F256" s="3">
        <f t="shared" si="90"/>
        <v>110</v>
      </c>
      <c r="G256" s="11">
        <f t="shared" si="91"/>
        <v>1</v>
      </c>
      <c r="H256" s="3" t="s">
        <v>38</v>
      </c>
      <c r="L256" s="2">
        <f t="shared" si="92"/>
        <v>1</v>
      </c>
      <c r="M256" s="2" t="s">
        <v>20</v>
      </c>
      <c r="N256" s="2">
        <v>7</v>
      </c>
      <c r="O256" s="2">
        <v>113060</v>
      </c>
      <c r="P256" s="2">
        <v>113129</v>
      </c>
      <c r="Q256" s="2">
        <v>112514</v>
      </c>
      <c r="R256" s="13">
        <f t="shared" si="93"/>
        <v>7.6</v>
      </c>
      <c r="S256" s="13">
        <f t="shared" si="94"/>
        <v>53.9</v>
      </c>
      <c r="U256" s="13">
        <f t="shared" si="95"/>
        <v>-7.6</v>
      </c>
      <c r="V256" s="13">
        <f t="shared" si="96"/>
        <v>53.9</v>
      </c>
      <c r="W256" s="7">
        <f t="shared" si="97"/>
        <v>1</v>
      </c>
      <c r="X256" s="7">
        <f t="shared" si="98"/>
        <v>1</v>
      </c>
      <c r="Y256" s="15">
        <f t="shared" si="99"/>
        <v>0</v>
      </c>
      <c r="Z256" s="15"/>
      <c r="AA256" s="15">
        <f t="shared" si="100"/>
        <v>0</v>
      </c>
      <c r="AB256" s="15">
        <f t="shared" si="101"/>
        <v>15</v>
      </c>
      <c r="AC256" s="15">
        <f t="shared" si="102"/>
        <v>565</v>
      </c>
      <c r="AD256" s="7">
        <f t="shared" si="103"/>
        <v>1</v>
      </c>
      <c r="AE256" s="15">
        <f t="shared" si="104"/>
        <v>0</v>
      </c>
      <c r="AF256" s="15">
        <f t="shared" si="105"/>
        <v>0</v>
      </c>
      <c r="AG256" s="15">
        <f t="shared" si="106"/>
        <v>0</v>
      </c>
      <c r="AH256" s="15">
        <f t="shared" si="107"/>
        <v>15</v>
      </c>
      <c r="AI256" s="15">
        <f t="shared" si="108"/>
        <v>705</v>
      </c>
      <c r="AJ256" s="16">
        <f t="shared" si="109"/>
        <v>1</v>
      </c>
      <c r="AL256" s="12">
        <f t="shared" si="110"/>
        <v>789.25</v>
      </c>
      <c r="AM256" s="12">
        <f t="shared" si="111"/>
        <v>39</v>
      </c>
      <c r="AN256" s="12">
        <f t="shared" si="112"/>
        <v>585</v>
      </c>
      <c r="AO256" s="12">
        <f t="shared" si="113"/>
        <v>16370</v>
      </c>
      <c r="AP256" s="12">
        <f>MAX(AO$4:AO256)</f>
        <v>23660</v>
      </c>
      <c r="AQ256" s="8">
        <f t="shared" si="114"/>
        <v>-0.30811496196111582</v>
      </c>
      <c r="AS256" s="12">
        <f t="shared" si="115"/>
        <v>1089.25</v>
      </c>
      <c r="AT256" s="12">
        <f t="shared" si="116"/>
        <v>54</v>
      </c>
      <c r="AU256" s="12">
        <f t="shared" si="117"/>
        <v>810</v>
      </c>
      <c r="AV256" s="12">
        <f t="shared" si="118"/>
        <v>21515</v>
      </c>
      <c r="AW256" s="12">
        <f>MAX(AV$4:AV256)</f>
        <v>25085</v>
      </c>
      <c r="AX256" s="8">
        <f t="shared" si="119"/>
        <v>-0.142316125174407</v>
      </c>
      <c r="BH256" s="19"/>
      <c r="BI256" s="19"/>
      <c r="BJ256" s="12"/>
      <c r="BK256" s="12"/>
      <c r="BL256" s="12"/>
      <c r="BM256" s="8"/>
    </row>
    <row r="257" spans="1:65" x14ac:dyDescent="0.3">
      <c r="A257" s="1">
        <v>42769</v>
      </c>
      <c r="B257" s="1">
        <v>42769</v>
      </c>
      <c r="C257" s="1" t="s">
        <v>45</v>
      </c>
      <c r="D257" s="3">
        <v>1215</v>
      </c>
      <c r="E257" s="3">
        <v>0</v>
      </c>
      <c r="F257" s="3">
        <f t="shared" si="90"/>
        <v>1215</v>
      </c>
      <c r="G257" s="11">
        <f t="shared" si="91"/>
        <v>0</v>
      </c>
      <c r="H257" s="3" t="s">
        <v>43</v>
      </c>
      <c r="L257" s="2">
        <f t="shared" si="92"/>
        <v>1</v>
      </c>
      <c r="M257" s="2" t="s">
        <v>20</v>
      </c>
      <c r="N257" s="2">
        <v>20</v>
      </c>
      <c r="O257" s="2">
        <v>130460</v>
      </c>
      <c r="P257" s="2">
        <v>130732</v>
      </c>
      <c r="Q257" s="2">
        <v>129917</v>
      </c>
      <c r="R257" s="13">
        <f t="shared" si="93"/>
        <v>29.2</v>
      </c>
      <c r="S257" s="13">
        <f t="shared" si="94"/>
        <v>52.3</v>
      </c>
      <c r="U257" s="13">
        <f t="shared" si="95"/>
        <v>-29.2</v>
      </c>
      <c r="V257" s="13">
        <f t="shared" si="96"/>
        <v>52.3</v>
      </c>
      <c r="W257" s="7">
        <f t="shared" si="97"/>
        <v>1</v>
      </c>
      <c r="X257" s="7">
        <f t="shared" si="98"/>
        <v>1</v>
      </c>
      <c r="Y257" s="15">
        <f t="shared" si="99"/>
        <v>-20</v>
      </c>
      <c r="Z257" s="15"/>
      <c r="AA257" s="15">
        <f t="shared" si="100"/>
        <v>-20</v>
      </c>
      <c r="AB257" s="15">
        <f t="shared" si="101"/>
        <v>-20</v>
      </c>
      <c r="AC257" s="15">
        <f t="shared" si="102"/>
        <v>545</v>
      </c>
      <c r="AD257" s="7">
        <f t="shared" si="103"/>
        <v>0</v>
      </c>
      <c r="AE257" s="15">
        <f t="shared" si="104"/>
        <v>0</v>
      </c>
      <c r="AF257" s="15">
        <f t="shared" si="105"/>
        <v>0</v>
      </c>
      <c r="AG257" s="15">
        <f t="shared" si="106"/>
        <v>0</v>
      </c>
      <c r="AH257" s="15">
        <f t="shared" si="107"/>
        <v>-20</v>
      </c>
      <c r="AI257" s="15">
        <f t="shared" si="108"/>
        <v>685</v>
      </c>
      <c r="AJ257" s="16">
        <f t="shared" si="109"/>
        <v>0</v>
      </c>
      <c r="AL257" s="12">
        <f t="shared" si="110"/>
        <v>789.25</v>
      </c>
      <c r="AM257" s="12">
        <f t="shared" si="111"/>
        <v>39</v>
      </c>
      <c r="AN257" s="12">
        <f t="shared" si="112"/>
        <v>-780</v>
      </c>
      <c r="AO257" s="12">
        <f t="shared" si="113"/>
        <v>15590</v>
      </c>
      <c r="AP257" s="12">
        <f>MAX(AO$4:AO257)</f>
        <v>23660</v>
      </c>
      <c r="AQ257" s="8">
        <f t="shared" si="114"/>
        <v>-0.34108199492814878</v>
      </c>
      <c r="AS257" s="12">
        <f t="shared" si="115"/>
        <v>1089.25</v>
      </c>
      <c r="AT257" s="12">
        <f t="shared" si="116"/>
        <v>54</v>
      </c>
      <c r="AU257" s="12">
        <f t="shared" si="117"/>
        <v>-1080</v>
      </c>
      <c r="AV257" s="12">
        <f t="shared" si="118"/>
        <v>20435</v>
      </c>
      <c r="AW257" s="12">
        <f>MAX(AV$4:AV257)</f>
        <v>25085</v>
      </c>
      <c r="AX257" s="8">
        <f t="shared" si="119"/>
        <v>-0.18536974287422764</v>
      </c>
      <c r="BH257" s="19"/>
      <c r="BI257" s="19"/>
      <c r="BJ257" s="12"/>
      <c r="BK257" s="12"/>
      <c r="BL257" s="12"/>
      <c r="BM257" s="8"/>
    </row>
    <row r="258" spans="1:65" x14ac:dyDescent="0.3">
      <c r="A258" s="1">
        <v>42769</v>
      </c>
      <c r="B258" s="1">
        <v>42769</v>
      </c>
      <c r="C258" s="1" t="s">
        <v>45</v>
      </c>
      <c r="D258" s="3">
        <v>1330</v>
      </c>
      <c r="E258" s="3">
        <v>0</v>
      </c>
      <c r="F258" s="3">
        <f t="shared" si="90"/>
        <v>1330</v>
      </c>
      <c r="G258" s="11">
        <f t="shared" si="91"/>
        <v>0</v>
      </c>
      <c r="H258" s="3" t="s">
        <v>37</v>
      </c>
      <c r="K258" s="2" t="s">
        <v>11</v>
      </c>
      <c r="L258" s="2">
        <f t="shared" si="92"/>
        <v>1</v>
      </c>
      <c r="M258" s="2" t="s">
        <v>21</v>
      </c>
      <c r="N258" s="2">
        <v>8</v>
      </c>
      <c r="O258" s="2">
        <v>76280</v>
      </c>
      <c r="P258" s="2">
        <v>76181</v>
      </c>
      <c r="Q258" s="2">
        <v>76946</v>
      </c>
      <c r="R258" s="13">
        <f t="shared" si="93"/>
        <v>10.7</v>
      </c>
      <c r="S258" s="13">
        <f t="shared" si="94"/>
        <v>65.8</v>
      </c>
      <c r="U258" s="13">
        <f t="shared" si="95"/>
        <v>-10.7</v>
      </c>
      <c r="V258" s="13">
        <f t="shared" si="96"/>
        <v>65.8</v>
      </c>
      <c r="W258" s="7">
        <f t="shared" si="97"/>
        <v>1</v>
      </c>
      <c r="X258" s="7">
        <f t="shared" si="98"/>
        <v>0</v>
      </c>
      <c r="Y258" s="15">
        <f t="shared" si="99"/>
        <v>0</v>
      </c>
      <c r="Z258" s="15"/>
      <c r="AA258" s="15">
        <f t="shared" si="100"/>
        <v>0</v>
      </c>
      <c r="AB258" s="15">
        <f t="shared" si="101"/>
        <v>15</v>
      </c>
      <c r="AC258" s="15">
        <f t="shared" si="102"/>
        <v>560</v>
      </c>
      <c r="AD258" s="7">
        <f t="shared" si="103"/>
        <v>1</v>
      </c>
      <c r="AE258" s="15">
        <f t="shared" si="104"/>
        <v>0</v>
      </c>
      <c r="AF258" s="15">
        <f t="shared" si="105"/>
        <v>15</v>
      </c>
      <c r="AG258" s="15">
        <f t="shared" si="106"/>
        <v>0</v>
      </c>
      <c r="AH258" s="15">
        <f t="shared" si="107"/>
        <v>0</v>
      </c>
      <c r="AI258" s="15">
        <f t="shared" si="108"/>
        <v>685</v>
      </c>
      <c r="AJ258" s="16">
        <f t="shared" si="109"/>
        <v>0</v>
      </c>
      <c r="AL258" s="12">
        <f t="shared" si="110"/>
        <v>789.25</v>
      </c>
      <c r="AM258" s="12">
        <f t="shared" si="111"/>
        <v>39</v>
      </c>
      <c r="AN258" s="12">
        <f t="shared" si="112"/>
        <v>585</v>
      </c>
      <c r="AO258" s="12">
        <f t="shared" si="113"/>
        <v>16175</v>
      </c>
      <c r="AP258" s="12">
        <f>MAX(AO$4:AO258)</f>
        <v>23660</v>
      </c>
      <c r="AQ258" s="8">
        <f t="shared" si="114"/>
        <v>-0.31635672020287403</v>
      </c>
      <c r="AS258" s="12">
        <f t="shared" si="115"/>
        <v>1089.25</v>
      </c>
      <c r="AT258" s="12">
        <f t="shared" si="116"/>
        <v>54</v>
      </c>
      <c r="AU258" s="12">
        <f t="shared" si="117"/>
        <v>0</v>
      </c>
      <c r="AV258" s="12">
        <f t="shared" si="118"/>
        <v>20435</v>
      </c>
      <c r="AW258" s="12">
        <f>MAX(AV$4:AV258)</f>
        <v>25085</v>
      </c>
      <c r="AX258" s="8">
        <f t="shared" si="119"/>
        <v>-0.18536974287422764</v>
      </c>
      <c r="BH258" s="19"/>
      <c r="BI258" s="19"/>
      <c r="BJ258" s="12"/>
      <c r="BK258" s="12"/>
      <c r="BL258" s="12"/>
      <c r="BM258" s="8"/>
    </row>
    <row r="259" spans="1:65" x14ac:dyDescent="0.3">
      <c r="A259" s="1">
        <v>42769</v>
      </c>
      <c r="B259" s="1">
        <v>42769</v>
      </c>
      <c r="C259" s="1" t="s">
        <v>45</v>
      </c>
      <c r="D259" s="3">
        <v>1330</v>
      </c>
      <c r="E259" s="3">
        <v>0</v>
      </c>
      <c r="F259" s="3">
        <f t="shared" si="90"/>
        <v>1330</v>
      </c>
      <c r="G259" s="11">
        <f t="shared" si="91"/>
        <v>0</v>
      </c>
      <c r="H259" s="3" t="s">
        <v>38</v>
      </c>
      <c r="K259" s="2" t="s">
        <v>11</v>
      </c>
      <c r="L259" s="2">
        <f t="shared" si="92"/>
        <v>1</v>
      </c>
      <c r="M259" s="2" t="s">
        <v>20</v>
      </c>
      <c r="N259" s="2">
        <v>7</v>
      </c>
      <c r="O259" s="2">
        <v>113480</v>
      </c>
      <c r="P259" s="2">
        <v>113493</v>
      </c>
      <c r="Q259" s="2">
        <v>112309</v>
      </c>
      <c r="R259" s="13">
        <f t="shared" si="93"/>
        <v>2</v>
      </c>
      <c r="S259" s="13">
        <f t="shared" si="94"/>
        <v>116.4</v>
      </c>
      <c r="U259" s="13">
        <f t="shared" si="95"/>
        <v>-2</v>
      </c>
      <c r="V259" s="13">
        <f t="shared" si="96"/>
        <v>116.4</v>
      </c>
      <c r="W259" s="7">
        <f t="shared" si="97"/>
        <v>1</v>
      </c>
      <c r="X259" s="7">
        <f t="shared" si="98"/>
        <v>0</v>
      </c>
      <c r="Y259" s="15">
        <f t="shared" si="99"/>
        <v>0</v>
      </c>
      <c r="Z259" s="15"/>
      <c r="AA259" s="15">
        <f t="shared" si="100"/>
        <v>0</v>
      </c>
      <c r="AB259" s="15">
        <f t="shared" si="101"/>
        <v>15</v>
      </c>
      <c r="AC259" s="15">
        <f t="shared" si="102"/>
        <v>575</v>
      </c>
      <c r="AD259" s="7">
        <f t="shared" si="103"/>
        <v>1</v>
      </c>
      <c r="AE259" s="15">
        <f t="shared" si="104"/>
        <v>0</v>
      </c>
      <c r="AF259" s="15">
        <f t="shared" si="105"/>
        <v>15</v>
      </c>
      <c r="AG259" s="15">
        <f t="shared" si="106"/>
        <v>0</v>
      </c>
      <c r="AH259" s="15">
        <f t="shared" si="107"/>
        <v>0</v>
      </c>
      <c r="AI259" s="15">
        <f t="shared" si="108"/>
        <v>685</v>
      </c>
      <c r="AJ259" s="16">
        <f t="shared" si="109"/>
        <v>0</v>
      </c>
      <c r="AL259" s="12">
        <f t="shared" si="110"/>
        <v>789.25</v>
      </c>
      <c r="AM259" s="12">
        <f t="shared" si="111"/>
        <v>39</v>
      </c>
      <c r="AN259" s="12">
        <f t="shared" si="112"/>
        <v>585</v>
      </c>
      <c r="AO259" s="12">
        <f t="shared" si="113"/>
        <v>16760</v>
      </c>
      <c r="AP259" s="12">
        <f>MAX(AO$4:AO259)</f>
        <v>23660</v>
      </c>
      <c r="AQ259" s="8">
        <f t="shared" si="114"/>
        <v>-0.29163144547759934</v>
      </c>
      <c r="AS259" s="12">
        <f t="shared" si="115"/>
        <v>1089.25</v>
      </c>
      <c r="AT259" s="12">
        <f t="shared" si="116"/>
        <v>54</v>
      </c>
      <c r="AU259" s="12">
        <f t="shared" si="117"/>
        <v>0</v>
      </c>
      <c r="AV259" s="12">
        <f t="shared" si="118"/>
        <v>20435</v>
      </c>
      <c r="AW259" s="12">
        <f>MAX(AV$4:AV259)</f>
        <v>25085</v>
      </c>
      <c r="AX259" s="8">
        <f t="shared" si="119"/>
        <v>-0.18536974287422764</v>
      </c>
      <c r="BH259" s="19"/>
      <c r="BI259" s="19"/>
      <c r="BJ259" s="12"/>
      <c r="BK259" s="12"/>
      <c r="BL259" s="12"/>
      <c r="BM259" s="8"/>
    </row>
    <row r="260" spans="1:65" x14ac:dyDescent="0.3">
      <c r="A260" s="1">
        <v>42769</v>
      </c>
      <c r="B260" s="1">
        <v>42769</v>
      </c>
      <c r="C260" s="1" t="s">
        <v>45</v>
      </c>
      <c r="D260" s="3">
        <v>1330</v>
      </c>
      <c r="E260" s="3">
        <v>0</v>
      </c>
      <c r="F260" s="3">
        <f t="shared" si="90"/>
        <v>1330</v>
      </c>
      <c r="G260" s="11">
        <f t="shared" si="91"/>
        <v>0</v>
      </c>
      <c r="H260" s="3" t="s">
        <v>38</v>
      </c>
      <c r="K260" s="2" t="s">
        <v>11</v>
      </c>
      <c r="L260" s="2">
        <f t="shared" si="92"/>
        <v>1</v>
      </c>
      <c r="M260" s="2" t="s">
        <v>21</v>
      </c>
      <c r="N260" s="2">
        <v>7</v>
      </c>
      <c r="O260" s="2">
        <v>112650</v>
      </c>
      <c r="P260" s="2">
        <v>112571</v>
      </c>
      <c r="Q260" s="2">
        <v>113001</v>
      </c>
      <c r="R260" s="13">
        <f t="shared" si="93"/>
        <v>8.6</v>
      </c>
      <c r="S260" s="13">
        <f t="shared" si="94"/>
        <v>34.4</v>
      </c>
      <c r="U260" s="13">
        <f t="shared" si="95"/>
        <v>-8.6</v>
      </c>
      <c r="V260" s="13">
        <f t="shared" si="96"/>
        <v>34.4</v>
      </c>
      <c r="W260" s="7">
        <f t="shared" si="97"/>
        <v>1</v>
      </c>
      <c r="X260" s="7">
        <f t="shared" si="98"/>
        <v>0</v>
      </c>
      <c r="Y260" s="15">
        <f t="shared" si="99"/>
        <v>0</v>
      </c>
      <c r="Z260" s="15"/>
      <c r="AA260" s="15">
        <f t="shared" si="100"/>
        <v>0</v>
      </c>
      <c r="AB260" s="15">
        <f t="shared" si="101"/>
        <v>15</v>
      </c>
      <c r="AC260" s="15">
        <f t="shared" si="102"/>
        <v>590</v>
      </c>
      <c r="AD260" s="7">
        <f t="shared" si="103"/>
        <v>1</v>
      </c>
      <c r="AE260" s="15">
        <f t="shared" si="104"/>
        <v>0</v>
      </c>
      <c r="AF260" s="15">
        <f t="shared" si="105"/>
        <v>15</v>
      </c>
      <c r="AG260" s="15">
        <f t="shared" si="106"/>
        <v>0</v>
      </c>
      <c r="AH260" s="15">
        <f t="shared" si="107"/>
        <v>0</v>
      </c>
      <c r="AI260" s="15">
        <f t="shared" si="108"/>
        <v>685</v>
      </c>
      <c r="AJ260" s="16">
        <f t="shared" si="109"/>
        <v>0</v>
      </c>
      <c r="AL260" s="12">
        <f t="shared" si="110"/>
        <v>789.25</v>
      </c>
      <c r="AM260" s="12">
        <f t="shared" si="111"/>
        <v>39</v>
      </c>
      <c r="AN260" s="12">
        <f t="shared" si="112"/>
        <v>585</v>
      </c>
      <c r="AO260" s="12">
        <f t="shared" si="113"/>
        <v>17345</v>
      </c>
      <c r="AP260" s="12">
        <f>MAX(AO$4:AO260)</f>
        <v>23660</v>
      </c>
      <c r="AQ260" s="8">
        <f t="shared" si="114"/>
        <v>-0.26690617075232459</v>
      </c>
      <c r="AS260" s="12">
        <f t="shared" si="115"/>
        <v>1089.25</v>
      </c>
      <c r="AT260" s="12">
        <f t="shared" si="116"/>
        <v>54</v>
      </c>
      <c r="AU260" s="12">
        <f t="shared" si="117"/>
        <v>0</v>
      </c>
      <c r="AV260" s="12">
        <f t="shared" si="118"/>
        <v>20435</v>
      </c>
      <c r="AW260" s="12">
        <f>MAX(AV$4:AV260)</f>
        <v>25085</v>
      </c>
      <c r="AX260" s="8">
        <f t="shared" si="119"/>
        <v>-0.18536974287422764</v>
      </c>
      <c r="BH260" s="19"/>
      <c r="BI260" s="19"/>
      <c r="BJ260" s="12"/>
      <c r="BK260" s="12"/>
      <c r="BL260" s="12"/>
      <c r="BM260" s="8"/>
    </row>
    <row r="261" spans="1:65" x14ac:dyDescent="0.3">
      <c r="A261" s="1">
        <v>42769</v>
      </c>
      <c r="B261" s="1">
        <v>42769</v>
      </c>
      <c r="C261" s="1" t="s">
        <v>45</v>
      </c>
      <c r="D261" s="3">
        <v>1520</v>
      </c>
      <c r="E261" s="3">
        <v>0</v>
      </c>
      <c r="F261" s="3">
        <f t="shared" ref="F261:F291" si="120">D261+E261</f>
        <v>1520</v>
      </c>
      <c r="G261" s="11">
        <f t="shared" ref="G261:G291" si="121">B261-A261</f>
        <v>0</v>
      </c>
      <c r="H261" s="3" t="s">
        <v>17</v>
      </c>
      <c r="L261" s="2">
        <f t="shared" ref="L261:L291" si="122">IF(AND(F261&gt;=L$3,F261&lt;=L$4),0,1)</f>
        <v>1</v>
      </c>
      <c r="M261" s="2" t="s">
        <v>20</v>
      </c>
      <c r="N261" s="2">
        <v>7</v>
      </c>
      <c r="O261" s="2">
        <v>107880</v>
      </c>
      <c r="P261" s="2">
        <v>107970</v>
      </c>
      <c r="Q261" s="2">
        <v>107584</v>
      </c>
      <c r="R261" s="13">
        <f t="shared" ref="R261:R291" si="123">IF(M261="short",((P261-O261)+N261)/10,((O261-P261)+N261)/10)</f>
        <v>9.6999999999999993</v>
      </c>
      <c r="S261" s="13">
        <f t="shared" ref="S261:S291" si="124">IF(M261="long",((Q261-O261)-N261)/10,((O261-Q261)-N261)/10)</f>
        <v>28.9</v>
      </c>
      <c r="U261" s="13">
        <f t="shared" ref="U261:U291" si="125">U$4-R261</f>
        <v>-9.6999999999999993</v>
      </c>
      <c r="V261" s="13">
        <f t="shared" ref="V261:V291" si="126">S261+U$4</f>
        <v>28.9</v>
      </c>
      <c r="W261" s="7">
        <f t="shared" ref="W261:W291" si="127">IF(-U261&gt;N261/10,1, )</f>
        <v>1</v>
      </c>
      <c r="X261" s="7">
        <f t="shared" ref="X261:X291" si="128">IF(OR(I261="yes",K261="yes"),0,L261*W261)</f>
        <v>1</v>
      </c>
      <c r="Y261" s="15">
        <f t="shared" ref="Y261:Y291" si="129">IF(U261&lt;=-Y$3,-Y$3,0)</f>
        <v>0</v>
      </c>
      <c r="Z261" s="15"/>
      <c r="AA261" s="15">
        <f t="shared" ref="AA261:AA291" si="130">IF(AND(Y261=0,S261&gt;=AA$3-(N261/10)),0,-Y$3*W261)</f>
        <v>0</v>
      </c>
      <c r="AB261" s="15">
        <f t="shared" ref="AB261:AB291" si="131">IF(AND(Y261=0,V261&gt;AB$3),AB$3*W261,AA261*W261)</f>
        <v>15</v>
      </c>
      <c r="AC261" s="15">
        <f t="shared" ref="AC261:AC291" si="132">AC260+AB261</f>
        <v>605</v>
      </c>
      <c r="AD261" s="7">
        <f t="shared" ref="AD261:AD291" si="133">IF(AB261&gt;0,1, )</f>
        <v>1</v>
      </c>
      <c r="AE261" s="15">
        <f t="shared" ref="AE261:AE291" si="134">IF(I261="yes",AB261,)</f>
        <v>0</v>
      </c>
      <c r="AF261" s="15">
        <f t="shared" ref="AF261:AF291" si="135">IF(K261="yes",AB261, )</f>
        <v>0</v>
      </c>
      <c r="AG261" s="15">
        <f t="shared" ref="AG261:AG291" si="136">IF(L261=1, ,AB261)</f>
        <v>0</v>
      </c>
      <c r="AH261" s="15">
        <f t="shared" ref="AH261:AH291" si="137">X261*AB261</f>
        <v>15</v>
      </c>
      <c r="AI261" s="15">
        <f t="shared" ref="AI261:AI291" si="138">AI260+AH261</f>
        <v>700</v>
      </c>
      <c r="AJ261" s="16">
        <f t="shared" ref="AJ261:AJ291" si="139">IF(AH261&gt;0,1, )</f>
        <v>1</v>
      </c>
      <c r="AL261" s="12">
        <f t="shared" ref="AL261:AL291" si="140">IF(B261=B260,AL260,AO260*AL$3)</f>
        <v>789.25</v>
      </c>
      <c r="AM261" s="12">
        <f t="shared" ref="AM261:AM291" si="141">INT(AL261/AM$3)</f>
        <v>39</v>
      </c>
      <c r="AN261" s="12">
        <f t="shared" ref="AN261:AN291" si="142">AB261*AM261</f>
        <v>585</v>
      </c>
      <c r="AO261" s="12">
        <f t="shared" ref="AO261:AO291" si="143">AO260+AN261</f>
        <v>17930</v>
      </c>
      <c r="AP261" s="12">
        <f>MAX(AO$4:AO261)</f>
        <v>23660</v>
      </c>
      <c r="AQ261" s="8">
        <f t="shared" ref="AQ261:AQ291" si="144">(AO261-AP261)/AP261</f>
        <v>-0.24218089602704987</v>
      </c>
      <c r="AS261" s="12">
        <f t="shared" ref="AS261:AS291" si="145">IF(I261=I260,AS260,AV260*AS$3)</f>
        <v>1089.25</v>
      </c>
      <c r="AT261" s="12">
        <f t="shared" ref="AT261:AT291" si="146">INT(AS261/AT$3)</f>
        <v>54</v>
      </c>
      <c r="AU261" s="12">
        <f t="shared" ref="AU261:AU291" si="147">AH261*AT261</f>
        <v>810</v>
      </c>
      <c r="AV261" s="12">
        <f t="shared" ref="AV261:AV291" si="148">AV260+AU261</f>
        <v>21245</v>
      </c>
      <c r="AW261" s="12">
        <f>MAX(AV$4:AV261)</f>
        <v>25085</v>
      </c>
      <c r="AX261" s="8">
        <f t="shared" ref="AX261:AX291" si="149">(AV261-AW261)/AW261</f>
        <v>-0.15307952959936216</v>
      </c>
      <c r="BH261" s="19"/>
      <c r="BI261" s="19"/>
      <c r="BJ261" s="12"/>
      <c r="BK261" s="12"/>
      <c r="BL261" s="12"/>
      <c r="BM261" s="8"/>
    </row>
    <row r="262" spans="1:65" x14ac:dyDescent="0.3">
      <c r="A262" s="1">
        <v>42772</v>
      </c>
      <c r="B262" s="1">
        <v>42772</v>
      </c>
      <c r="C262" s="1" t="s">
        <v>45</v>
      </c>
      <c r="D262" s="3">
        <v>1000</v>
      </c>
      <c r="E262" s="3">
        <v>0</v>
      </c>
      <c r="F262" s="3">
        <f t="shared" si="120"/>
        <v>1000</v>
      </c>
      <c r="G262" s="18">
        <f t="shared" si="121"/>
        <v>0</v>
      </c>
      <c r="H262" s="3" t="s">
        <v>17</v>
      </c>
      <c r="I262" s="2" t="s">
        <v>11</v>
      </c>
      <c r="J262" s="2">
        <v>15</v>
      </c>
      <c r="L262" s="2">
        <f t="shared" si="122"/>
        <v>1</v>
      </c>
      <c r="M262" s="2" t="s">
        <v>21</v>
      </c>
      <c r="N262" s="18">
        <v>7</v>
      </c>
      <c r="O262" s="2">
        <v>107410</v>
      </c>
      <c r="P262" s="2">
        <v>107335</v>
      </c>
      <c r="Q262" s="2">
        <v>107444</v>
      </c>
      <c r="R262" s="13">
        <f t="shared" si="123"/>
        <v>8.1999999999999993</v>
      </c>
      <c r="S262" s="13">
        <f t="shared" si="124"/>
        <v>2.7</v>
      </c>
      <c r="U262" s="13">
        <f t="shared" si="125"/>
        <v>-8.1999999999999993</v>
      </c>
      <c r="V262" s="13">
        <f t="shared" si="126"/>
        <v>2.7</v>
      </c>
      <c r="W262" s="7">
        <f t="shared" si="127"/>
        <v>1</v>
      </c>
      <c r="X262" s="7">
        <f t="shared" si="128"/>
        <v>0</v>
      </c>
      <c r="Y262" s="15">
        <f t="shared" si="129"/>
        <v>0</v>
      </c>
      <c r="Z262" s="15"/>
      <c r="AA262" s="15">
        <f t="shared" si="130"/>
        <v>-20</v>
      </c>
      <c r="AB262" s="15">
        <f t="shared" si="131"/>
        <v>-20</v>
      </c>
      <c r="AC262" s="15">
        <f t="shared" si="132"/>
        <v>585</v>
      </c>
      <c r="AD262" s="7">
        <f t="shared" si="133"/>
        <v>0</v>
      </c>
      <c r="AE262" s="15">
        <f t="shared" si="134"/>
        <v>-20</v>
      </c>
      <c r="AF262" s="15">
        <f t="shared" si="135"/>
        <v>0</v>
      </c>
      <c r="AG262" s="15">
        <f t="shared" si="136"/>
        <v>0</v>
      </c>
      <c r="AH262" s="15">
        <f t="shared" si="137"/>
        <v>0</v>
      </c>
      <c r="AI262" s="15">
        <f t="shared" si="138"/>
        <v>700</v>
      </c>
      <c r="AJ262" s="16">
        <f t="shared" si="139"/>
        <v>0</v>
      </c>
      <c r="AL262" s="12">
        <f t="shared" si="140"/>
        <v>896.5</v>
      </c>
      <c r="AM262" s="12">
        <f t="shared" si="141"/>
        <v>44</v>
      </c>
      <c r="AN262" s="12">
        <f t="shared" si="142"/>
        <v>-880</v>
      </c>
      <c r="AO262" s="12">
        <f t="shared" si="143"/>
        <v>17050</v>
      </c>
      <c r="AP262" s="12">
        <f>MAX(AO$4:AO262)</f>
        <v>23660</v>
      </c>
      <c r="AQ262" s="8">
        <f t="shared" si="144"/>
        <v>-0.27937447168216401</v>
      </c>
      <c r="AS262" s="12">
        <f t="shared" si="145"/>
        <v>1062.25</v>
      </c>
      <c r="AT262" s="12">
        <f t="shared" si="146"/>
        <v>53</v>
      </c>
      <c r="AU262" s="12">
        <f t="shared" si="147"/>
        <v>0</v>
      </c>
      <c r="AV262" s="12">
        <f t="shared" si="148"/>
        <v>21245</v>
      </c>
      <c r="AW262" s="12">
        <f>MAX(AV$4:AV262)</f>
        <v>25085</v>
      </c>
      <c r="AX262" s="8">
        <f t="shared" si="149"/>
        <v>-0.15307952959936216</v>
      </c>
      <c r="BH262" s="19"/>
      <c r="BI262" s="19"/>
      <c r="BJ262" s="12"/>
      <c r="BK262" s="12"/>
      <c r="BL262" s="12"/>
      <c r="BM262" s="8"/>
    </row>
    <row r="263" spans="1:65" x14ac:dyDescent="0.3">
      <c r="A263" s="1">
        <v>42772</v>
      </c>
      <c r="B263" s="1">
        <v>42772</v>
      </c>
      <c r="C263" s="1" t="s">
        <v>45</v>
      </c>
      <c r="D263" s="3">
        <v>1335</v>
      </c>
      <c r="E263" s="3">
        <v>0</v>
      </c>
      <c r="F263" s="3">
        <f t="shared" si="120"/>
        <v>1335</v>
      </c>
      <c r="G263" s="18">
        <f t="shared" si="121"/>
        <v>0</v>
      </c>
      <c r="H263" s="3" t="s">
        <v>37</v>
      </c>
      <c r="L263" s="2">
        <f t="shared" si="122"/>
        <v>1</v>
      </c>
      <c r="M263" s="2" t="s">
        <v>21</v>
      </c>
      <c r="N263" s="18">
        <v>8</v>
      </c>
      <c r="O263" s="2">
        <v>76420</v>
      </c>
      <c r="P263" s="2">
        <v>76287</v>
      </c>
      <c r="Q263" s="2">
        <v>76635</v>
      </c>
      <c r="R263" s="13">
        <f t="shared" si="123"/>
        <v>14.1</v>
      </c>
      <c r="S263" s="13">
        <f t="shared" si="124"/>
        <v>20.7</v>
      </c>
      <c r="U263" s="13">
        <f t="shared" si="125"/>
        <v>-14.1</v>
      </c>
      <c r="V263" s="13">
        <f t="shared" si="126"/>
        <v>20.7</v>
      </c>
      <c r="W263" s="7">
        <f t="shared" si="127"/>
        <v>1</v>
      </c>
      <c r="X263" s="7">
        <f t="shared" si="128"/>
        <v>1</v>
      </c>
      <c r="Y263" s="15">
        <f t="shared" si="129"/>
        <v>0</v>
      </c>
      <c r="Z263" s="15"/>
      <c r="AA263" s="15">
        <f t="shared" si="130"/>
        <v>0</v>
      </c>
      <c r="AB263" s="15">
        <f t="shared" si="131"/>
        <v>15</v>
      </c>
      <c r="AC263" s="15">
        <f t="shared" si="132"/>
        <v>600</v>
      </c>
      <c r="AD263" s="7">
        <f t="shared" si="133"/>
        <v>1</v>
      </c>
      <c r="AE263" s="15">
        <f t="shared" si="134"/>
        <v>0</v>
      </c>
      <c r="AF263" s="15">
        <f t="shared" si="135"/>
        <v>0</v>
      </c>
      <c r="AG263" s="15">
        <f t="shared" si="136"/>
        <v>0</v>
      </c>
      <c r="AH263" s="15">
        <f t="shared" si="137"/>
        <v>15</v>
      </c>
      <c r="AI263" s="15">
        <f t="shared" si="138"/>
        <v>715</v>
      </c>
      <c r="AJ263" s="16">
        <f t="shared" si="139"/>
        <v>1</v>
      </c>
      <c r="AL263" s="12">
        <f t="shared" si="140"/>
        <v>896.5</v>
      </c>
      <c r="AM263" s="12">
        <f t="shared" si="141"/>
        <v>44</v>
      </c>
      <c r="AN263" s="12">
        <f t="shared" si="142"/>
        <v>660</v>
      </c>
      <c r="AO263" s="12">
        <f t="shared" si="143"/>
        <v>17710</v>
      </c>
      <c r="AP263" s="12">
        <f>MAX(AO$4:AO263)</f>
        <v>23660</v>
      </c>
      <c r="AQ263" s="8">
        <f t="shared" si="144"/>
        <v>-0.25147928994082841</v>
      </c>
      <c r="AS263" s="12">
        <f t="shared" si="145"/>
        <v>1062.25</v>
      </c>
      <c r="AT263" s="12">
        <f t="shared" si="146"/>
        <v>53</v>
      </c>
      <c r="AU263" s="12">
        <f t="shared" si="147"/>
        <v>795</v>
      </c>
      <c r="AV263" s="12">
        <f t="shared" si="148"/>
        <v>22040</v>
      </c>
      <c r="AW263" s="12">
        <f>MAX(AV$4:AV263)</f>
        <v>25085</v>
      </c>
      <c r="AX263" s="8">
        <f t="shared" si="149"/>
        <v>-0.12138728323699421</v>
      </c>
      <c r="BH263" s="19"/>
      <c r="BI263" s="19"/>
      <c r="BJ263" s="12"/>
      <c r="BK263" s="12"/>
      <c r="BL263" s="12"/>
      <c r="BM263" s="8"/>
    </row>
    <row r="264" spans="1:65" x14ac:dyDescent="0.3">
      <c r="A264" s="1">
        <v>42772</v>
      </c>
      <c r="B264" s="1">
        <v>42773</v>
      </c>
      <c r="C264" s="1" t="s">
        <v>45</v>
      </c>
      <c r="D264" s="3">
        <v>805</v>
      </c>
      <c r="E264" s="3">
        <v>0</v>
      </c>
      <c r="F264" s="3">
        <f t="shared" si="120"/>
        <v>805</v>
      </c>
      <c r="G264" s="18">
        <f t="shared" si="121"/>
        <v>1</v>
      </c>
      <c r="H264" s="3" t="s">
        <v>43</v>
      </c>
      <c r="L264" s="2">
        <f t="shared" si="122"/>
        <v>1</v>
      </c>
      <c r="M264" s="2" t="s">
        <v>20</v>
      </c>
      <c r="N264" s="18">
        <v>20</v>
      </c>
      <c r="O264" s="2">
        <v>131560</v>
      </c>
      <c r="P264" s="2">
        <v>131760</v>
      </c>
      <c r="Q264" s="2">
        <v>131559</v>
      </c>
      <c r="R264" s="13">
        <f t="shared" si="123"/>
        <v>22</v>
      </c>
      <c r="S264" s="13">
        <f t="shared" si="124"/>
        <v>-1.9</v>
      </c>
      <c r="U264" s="13">
        <f t="shared" si="125"/>
        <v>-22</v>
      </c>
      <c r="V264" s="13">
        <f t="shared" si="126"/>
        <v>-1.9</v>
      </c>
      <c r="W264" s="7">
        <f t="shared" si="127"/>
        <v>1</v>
      </c>
      <c r="X264" s="7">
        <f t="shared" si="128"/>
        <v>1</v>
      </c>
      <c r="Y264" s="15">
        <f t="shared" si="129"/>
        <v>-20</v>
      </c>
      <c r="Z264" s="15"/>
      <c r="AA264" s="15">
        <f t="shared" si="130"/>
        <v>-20</v>
      </c>
      <c r="AB264" s="15">
        <f t="shared" si="131"/>
        <v>-20</v>
      </c>
      <c r="AC264" s="15">
        <f t="shared" si="132"/>
        <v>580</v>
      </c>
      <c r="AD264" s="7">
        <f t="shared" si="133"/>
        <v>0</v>
      </c>
      <c r="AE264" s="15">
        <f t="shared" si="134"/>
        <v>0</v>
      </c>
      <c r="AF264" s="15">
        <f t="shared" si="135"/>
        <v>0</v>
      </c>
      <c r="AG264" s="15">
        <f t="shared" si="136"/>
        <v>0</v>
      </c>
      <c r="AH264" s="15">
        <f t="shared" si="137"/>
        <v>-20</v>
      </c>
      <c r="AI264" s="15">
        <f t="shared" si="138"/>
        <v>695</v>
      </c>
      <c r="AJ264" s="16">
        <f t="shared" si="139"/>
        <v>0</v>
      </c>
      <c r="AL264" s="12">
        <f t="shared" si="140"/>
        <v>885.5</v>
      </c>
      <c r="AM264" s="12">
        <f t="shared" si="141"/>
        <v>44</v>
      </c>
      <c r="AN264" s="12">
        <f t="shared" si="142"/>
        <v>-880</v>
      </c>
      <c r="AO264" s="12">
        <f t="shared" si="143"/>
        <v>16830</v>
      </c>
      <c r="AP264" s="12">
        <f>MAX(AO$4:AO264)</f>
        <v>23660</v>
      </c>
      <c r="AQ264" s="8">
        <f t="shared" si="144"/>
        <v>-0.28867286559594252</v>
      </c>
      <c r="AS264" s="12">
        <f t="shared" si="145"/>
        <v>1062.25</v>
      </c>
      <c r="AT264" s="12">
        <f t="shared" si="146"/>
        <v>53</v>
      </c>
      <c r="AU264" s="12">
        <f t="shared" si="147"/>
        <v>-1060</v>
      </c>
      <c r="AV264" s="12">
        <f t="shared" si="148"/>
        <v>20980</v>
      </c>
      <c r="AW264" s="12">
        <f>MAX(AV$4:AV264)</f>
        <v>25085</v>
      </c>
      <c r="AX264" s="8">
        <f t="shared" si="149"/>
        <v>-0.16364361172015149</v>
      </c>
      <c r="BH264" s="19"/>
      <c r="BI264" s="19"/>
      <c r="BJ264" s="12"/>
      <c r="BK264" s="12"/>
      <c r="BL264" s="12"/>
      <c r="BM264" s="8"/>
    </row>
    <row r="265" spans="1:65" x14ac:dyDescent="0.3">
      <c r="A265" s="1">
        <v>42773</v>
      </c>
      <c r="B265" s="1">
        <v>42773</v>
      </c>
      <c r="C265" s="1" t="s">
        <v>45</v>
      </c>
      <c r="D265" s="3">
        <v>950</v>
      </c>
      <c r="E265" s="3">
        <v>0</v>
      </c>
      <c r="F265" s="3">
        <f t="shared" si="120"/>
        <v>950</v>
      </c>
      <c r="G265" s="18">
        <f t="shared" si="121"/>
        <v>0</v>
      </c>
      <c r="H265" s="3" t="s">
        <v>38</v>
      </c>
      <c r="I265" s="18"/>
      <c r="J265" s="18"/>
      <c r="K265" s="18"/>
      <c r="L265" s="18">
        <f t="shared" si="122"/>
        <v>1</v>
      </c>
      <c r="M265" s="18" t="s">
        <v>20</v>
      </c>
      <c r="N265" s="18">
        <v>7</v>
      </c>
      <c r="O265" s="18">
        <v>112360</v>
      </c>
      <c r="P265" s="18">
        <v>112571</v>
      </c>
      <c r="Q265" s="18">
        <v>111805</v>
      </c>
      <c r="R265" s="17">
        <f t="shared" si="123"/>
        <v>21.8</v>
      </c>
      <c r="S265" s="17">
        <f t="shared" si="124"/>
        <v>54.8</v>
      </c>
      <c r="U265" s="17">
        <f t="shared" si="125"/>
        <v>-21.8</v>
      </c>
      <c r="V265" s="17">
        <f t="shared" si="126"/>
        <v>54.8</v>
      </c>
      <c r="W265" s="7">
        <f t="shared" si="127"/>
        <v>1</v>
      </c>
      <c r="X265" s="7">
        <f t="shared" si="128"/>
        <v>1</v>
      </c>
      <c r="Y265" s="17">
        <f t="shared" si="129"/>
        <v>-20</v>
      </c>
      <c r="Z265" s="17"/>
      <c r="AA265" s="17">
        <f t="shared" si="130"/>
        <v>-20</v>
      </c>
      <c r="AB265" s="17">
        <f t="shared" si="131"/>
        <v>-20</v>
      </c>
      <c r="AC265" s="17">
        <f t="shared" si="132"/>
        <v>560</v>
      </c>
      <c r="AD265" s="7">
        <f t="shared" si="133"/>
        <v>0</v>
      </c>
      <c r="AE265" s="17">
        <f t="shared" si="134"/>
        <v>0</v>
      </c>
      <c r="AF265" s="17">
        <f t="shared" si="135"/>
        <v>0</v>
      </c>
      <c r="AG265" s="17">
        <f t="shared" si="136"/>
        <v>0</v>
      </c>
      <c r="AH265" s="17">
        <f t="shared" si="137"/>
        <v>-20</v>
      </c>
      <c r="AI265" s="17">
        <f t="shared" si="138"/>
        <v>675</v>
      </c>
      <c r="AJ265" s="18">
        <f t="shared" si="139"/>
        <v>0</v>
      </c>
      <c r="AL265" s="12">
        <f t="shared" si="140"/>
        <v>885.5</v>
      </c>
      <c r="AM265" s="12">
        <f t="shared" si="141"/>
        <v>44</v>
      </c>
      <c r="AN265" s="12">
        <f t="shared" si="142"/>
        <v>-880</v>
      </c>
      <c r="AO265" s="12">
        <f t="shared" si="143"/>
        <v>15950</v>
      </c>
      <c r="AP265" s="12">
        <f>MAX(AO$4:AO265)</f>
        <v>23660</v>
      </c>
      <c r="AQ265" s="8">
        <f t="shared" si="144"/>
        <v>-0.32586644125105663</v>
      </c>
      <c r="AS265" s="12">
        <f t="shared" si="145"/>
        <v>1062.25</v>
      </c>
      <c r="AT265" s="12">
        <f t="shared" si="146"/>
        <v>53</v>
      </c>
      <c r="AU265" s="12">
        <f t="shared" si="147"/>
        <v>-1060</v>
      </c>
      <c r="AV265" s="12">
        <f t="shared" si="148"/>
        <v>19920</v>
      </c>
      <c r="AW265" s="12">
        <f>MAX(AV$4:AV265)</f>
        <v>25085</v>
      </c>
      <c r="AX265" s="8">
        <f t="shared" si="149"/>
        <v>-0.20589994020330876</v>
      </c>
      <c r="BH265" s="19"/>
      <c r="BI265" s="19"/>
      <c r="BJ265" s="12"/>
      <c r="BK265" s="12"/>
      <c r="BL265" s="12"/>
      <c r="BM265" s="8"/>
    </row>
    <row r="266" spans="1:65" x14ac:dyDescent="0.3">
      <c r="A266" s="1">
        <v>42774</v>
      </c>
      <c r="B266" s="1">
        <v>42774</v>
      </c>
      <c r="C266" s="1" t="s">
        <v>45</v>
      </c>
      <c r="D266" s="3">
        <v>830</v>
      </c>
      <c r="E266" s="3">
        <v>0</v>
      </c>
      <c r="F266" s="3">
        <f t="shared" si="120"/>
        <v>830</v>
      </c>
      <c r="G266" s="18">
        <f t="shared" si="121"/>
        <v>0</v>
      </c>
      <c r="H266" s="3" t="s">
        <v>43</v>
      </c>
      <c r="I266" s="18"/>
      <c r="J266" s="18"/>
      <c r="K266" s="18"/>
      <c r="L266" s="18">
        <f t="shared" si="122"/>
        <v>1</v>
      </c>
      <c r="M266" s="18" t="s">
        <v>21</v>
      </c>
      <c r="N266" s="18">
        <v>20</v>
      </c>
      <c r="O266" s="18">
        <v>131640</v>
      </c>
      <c r="P266" s="18">
        <v>131573</v>
      </c>
      <c r="Q266" s="18">
        <v>131666</v>
      </c>
      <c r="R266" s="17">
        <f t="shared" si="123"/>
        <v>8.6999999999999993</v>
      </c>
      <c r="S266" s="17">
        <f t="shared" si="124"/>
        <v>0.6</v>
      </c>
      <c r="U266" s="17">
        <f t="shared" si="125"/>
        <v>-8.6999999999999993</v>
      </c>
      <c r="V266" s="17">
        <f t="shared" si="126"/>
        <v>0.6</v>
      </c>
      <c r="W266" s="7">
        <f t="shared" si="127"/>
        <v>1</v>
      </c>
      <c r="X266" s="7">
        <f t="shared" si="128"/>
        <v>1</v>
      </c>
      <c r="Y266" s="17">
        <f t="shared" si="129"/>
        <v>0</v>
      </c>
      <c r="Z266" s="17"/>
      <c r="AA266" s="17">
        <f t="shared" si="130"/>
        <v>-20</v>
      </c>
      <c r="AB266" s="17">
        <f t="shared" si="131"/>
        <v>-20</v>
      </c>
      <c r="AC266" s="17">
        <f t="shared" si="132"/>
        <v>540</v>
      </c>
      <c r="AD266" s="7">
        <f t="shared" si="133"/>
        <v>0</v>
      </c>
      <c r="AE266" s="17">
        <f t="shared" si="134"/>
        <v>0</v>
      </c>
      <c r="AF266" s="17">
        <f t="shared" si="135"/>
        <v>0</v>
      </c>
      <c r="AG266" s="17">
        <f t="shared" si="136"/>
        <v>0</v>
      </c>
      <c r="AH266" s="17">
        <f t="shared" si="137"/>
        <v>-20</v>
      </c>
      <c r="AI266" s="17">
        <f t="shared" si="138"/>
        <v>655</v>
      </c>
      <c r="AJ266" s="18">
        <f t="shared" si="139"/>
        <v>0</v>
      </c>
      <c r="AL266" s="12">
        <f t="shared" si="140"/>
        <v>797.5</v>
      </c>
      <c r="AM266" s="12">
        <f t="shared" si="141"/>
        <v>39</v>
      </c>
      <c r="AN266" s="12">
        <f t="shared" si="142"/>
        <v>-780</v>
      </c>
      <c r="AO266" s="12">
        <f t="shared" si="143"/>
        <v>15170</v>
      </c>
      <c r="AP266" s="12">
        <f>MAX(AO$4:AO266)</f>
        <v>23660</v>
      </c>
      <c r="AQ266" s="8">
        <f t="shared" si="144"/>
        <v>-0.35883347421808959</v>
      </c>
      <c r="AS266" s="12">
        <f t="shared" si="145"/>
        <v>1062.25</v>
      </c>
      <c r="AT266" s="12">
        <f t="shared" si="146"/>
        <v>53</v>
      </c>
      <c r="AU266" s="12">
        <f t="shared" si="147"/>
        <v>-1060</v>
      </c>
      <c r="AV266" s="12">
        <f t="shared" si="148"/>
        <v>18860</v>
      </c>
      <c r="AW266" s="12">
        <f>MAX(AV$4:AV266)</f>
        <v>25085</v>
      </c>
      <c r="AX266" s="8">
        <f t="shared" si="149"/>
        <v>-0.24815626868646601</v>
      </c>
      <c r="BH266" s="19"/>
      <c r="BI266" s="19"/>
      <c r="BJ266" s="12"/>
      <c r="BK266" s="12"/>
      <c r="BL266" s="12"/>
      <c r="BM266" s="8"/>
    </row>
    <row r="267" spans="1:65" x14ac:dyDescent="0.3">
      <c r="A267" s="1">
        <v>42774</v>
      </c>
      <c r="B267" s="1">
        <v>42774</v>
      </c>
      <c r="C267" s="1" t="s">
        <v>45</v>
      </c>
      <c r="D267" s="3">
        <v>1315</v>
      </c>
      <c r="E267" s="3">
        <v>0</v>
      </c>
      <c r="F267" s="3">
        <f t="shared" si="120"/>
        <v>1315</v>
      </c>
      <c r="G267" s="18">
        <f t="shared" si="121"/>
        <v>0</v>
      </c>
      <c r="H267" s="3" t="s">
        <v>38</v>
      </c>
      <c r="I267" s="18"/>
      <c r="J267" s="18"/>
      <c r="K267" s="18"/>
      <c r="L267" s="18">
        <f t="shared" si="122"/>
        <v>1</v>
      </c>
      <c r="M267" s="18" t="s">
        <v>21</v>
      </c>
      <c r="N267" s="18">
        <v>7</v>
      </c>
      <c r="O267" s="18">
        <v>111920</v>
      </c>
      <c r="P267" s="18">
        <v>111626</v>
      </c>
      <c r="Q267" s="18">
        <v>112212</v>
      </c>
      <c r="R267" s="17">
        <f t="shared" si="123"/>
        <v>30.1</v>
      </c>
      <c r="S267" s="17">
        <f t="shared" si="124"/>
        <v>28.5</v>
      </c>
      <c r="U267" s="17">
        <f t="shared" si="125"/>
        <v>-30.1</v>
      </c>
      <c r="V267" s="17">
        <f t="shared" si="126"/>
        <v>28.5</v>
      </c>
      <c r="W267" s="7">
        <f t="shared" si="127"/>
        <v>1</v>
      </c>
      <c r="X267" s="7">
        <f t="shared" si="128"/>
        <v>1</v>
      </c>
      <c r="Y267" s="17">
        <f t="shared" si="129"/>
        <v>-20</v>
      </c>
      <c r="Z267" s="17"/>
      <c r="AA267" s="17">
        <f t="shared" si="130"/>
        <v>-20</v>
      </c>
      <c r="AB267" s="17">
        <f t="shared" si="131"/>
        <v>-20</v>
      </c>
      <c r="AC267" s="17">
        <f t="shared" si="132"/>
        <v>520</v>
      </c>
      <c r="AD267" s="7">
        <f t="shared" si="133"/>
        <v>0</v>
      </c>
      <c r="AE267" s="17">
        <f t="shared" si="134"/>
        <v>0</v>
      </c>
      <c r="AF267" s="17">
        <f t="shared" si="135"/>
        <v>0</v>
      </c>
      <c r="AG267" s="17">
        <f t="shared" si="136"/>
        <v>0</v>
      </c>
      <c r="AH267" s="17">
        <f t="shared" si="137"/>
        <v>-20</v>
      </c>
      <c r="AI267" s="17">
        <f t="shared" si="138"/>
        <v>635</v>
      </c>
      <c r="AJ267" s="18">
        <f t="shared" si="139"/>
        <v>0</v>
      </c>
      <c r="AL267" s="12">
        <f t="shared" si="140"/>
        <v>797.5</v>
      </c>
      <c r="AM267" s="12">
        <f t="shared" si="141"/>
        <v>39</v>
      </c>
      <c r="AN267" s="12">
        <f t="shared" si="142"/>
        <v>-780</v>
      </c>
      <c r="AO267" s="12">
        <f t="shared" si="143"/>
        <v>14390</v>
      </c>
      <c r="AP267" s="12">
        <f>MAX(AO$4:AO267)</f>
        <v>23660</v>
      </c>
      <c r="AQ267" s="8">
        <f t="shared" si="144"/>
        <v>-0.39180050718512255</v>
      </c>
      <c r="AS267" s="12">
        <f t="shared" si="145"/>
        <v>1062.25</v>
      </c>
      <c r="AT267" s="12">
        <f t="shared" si="146"/>
        <v>53</v>
      </c>
      <c r="AU267" s="12">
        <f t="shared" si="147"/>
        <v>-1060</v>
      </c>
      <c r="AV267" s="12">
        <f t="shared" si="148"/>
        <v>17800</v>
      </c>
      <c r="AW267" s="12">
        <f>MAX(AV$4:AV267)</f>
        <v>25085</v>
      </c>
      <c r="AX267" s="8">
        <f t="shared" si="149"/>
        <v>-0.29041259716962325</v>
      </c>
      <c r="BH267" s="19"/>
      <c r="BI267" s="19"/>
      <c r="BJ267" s="12"/>
      <c r="BK267" s="12"/>
      <c r="BL267" s="12"/>
      <c r="BM267" s="8"/>
    </row>
    <row r="268" spans="1:65" x14ac:dyDescent="0.3">
      <c r="A268" s="1">
        <v>42774</v>
      </c>
      <c r="B268" s="1">
        <v>42774</v>
      </c>
      <c r="C268" s="1" t="s">
        <v>45</v>
      </c>
      <c r="D268" s="3">
        <v>1445</v>
      </c>
      <c r="E268" s="3">
        <v>0</v>
      </c>
      <c r="F268" s="3">
        <f t="shared" si="120"/>
        <v>1445</v>
      </c>
      <c r="G268" s="18">
        <f t="shared" si="121"/>
        <v>0</v>
      </c>
      <c r="H268" s="3" t="s">
        <v>17</v>
      </c>
      <c r="I268" s="18"/>
      <c r="J268" s="18"/>
      <c r="K268" s="18"/>
      <c r="L268" s="18">
        <f t="shared" si="122"/>
        <v>1</v>
      </c>
      <c r="M268" s="18" t="s">
        <v>20</v>
      </c>
      <c r="N268" s="18">
        <v>7</v>
      </c>
      <c r="O268" s="18">
        <v>106950</v>
      </c>
      <c r="P268" s="18">
        <v>107135</v>
      </c>
      <c r="Q268" s="18">
        <v>106695</v>
      </c>
      <c r="R268" s="17">
        <f t="shared" si="123"/>
        <v>19.2</v>
      </c>
      <c r="S268" s="17">
        <f t="shared" si="124"/>
        <v>24.8</v>
      </c>
      <c r="U268" s="17">
        <f t="shared" si="125"/>
        <v>-19.2</v>
      </c>
      <c r="V268" s="17">
        <f t="shared" si="126"/>
        <v>24.8</v>
      </c>
      <c r="W268" s="7">
        <f t="shared" si="127"/>
        <v>1</v>
      </c>
      <c r="X268" s="7">
        <f t="shared" si="128"/>
        <v>1</v>
      </c>
      <c r="Y268" s="17">
        <f t="shared" si="129"/>
        <v>0</v>
      </c>
      <c r="Z268" s="17"/>
      <c r="AA268" s="17">
        <f t="shared" si="130"/>
        <v>0</v>
      </c>
      <c r="AB268" s="17">
        <f t="shared" si="131"/>
        <v>15</v>
      </c>
      <c r="AC268" s="17">
        <f t="shared" si="132"/>
        <v>535</v>
      </c>
      <c r="AD268" s="7">
        <f t="shared" si="133"/>
        <v>1</v>
      </c>
      <c r="AE268" s="17">
        <f t="shared" si="134"/>
        <v>0</v>
      </c>
      <c r="AF268" s="17">
        <f t="shared" si="135"/>
        <v>0</v>
      </c>
      <c r="AG268" s="17">
        <f t="shared" si="136"/>
        <v>0</v>
      </c>
      <c r="AH268" s="17">
        <f t="shared" si="137"/>
        <v>15</v>
      </c>
      <c r="AI268" s="17">
        <f t="shared" si="138"/>
        <v>650</v>
      </c>
      <c r="AJ268" s="18">
        <f t="shared" si="139"/>
        <v>1</v>
      </c>
      <c r="AL268" s="12">
        <f t="shared" si="140"/>
        <v>797.5</v>
      </c>
      <c r="AM268" s="12">
        <f t="shared" si="141"/>
        <v>39</v>
      </c>
      <c r="AN268" s="12">
        <f t="shared" si="142"/>
        <v>585</v>
      </c>
      <c r="AO268" s="12">
        <f t="shared" si="143"/>
        <v>14975</v>
      </c>
      <c r="AP268" s="12">
        <f>MAX(AO$4:AO268)</f>
        <v>23660</v>
      </c>
      <c r="AQ268" s="8">
        <f t="shared" si="144"/>
        <v>-0.36707523245984786</v>
      </c>
      <c r="AS268" s="12">
        <f t="shared" si="145"/>
        <v>1062.25</v>
      </c>
      <c r="AT268" s="12">
        <f t="shared" si="146"/>
        <v>53</v>
      </c>
      <c r="AU268" s="12">
        <f t="shared" si="147"/>
        <v>795</v>
      </c>
      <c r="AV268" s="12">
        <f t="shared" si="148"/>
        <v>18595</v>
      </c>
      <c r="AW268" s="12">
        <f>MAX(AV$4:AV268)</f>
        <v>25085</v>
      </c>
      <c r="AX268" s="8">
        <f t="shared" si="149"/>
        <v>-0.25872035080725531</v>
      </c>
      <c r="BH268" s="19"/>
      <c r="BI268" s="19"/>
      <c r="BJ268" s="12"/>
      <c r="BK268" s="12"/>
      <c r="BL268" s="12"/>
      <c r="BM268" s="8"/>
    </row>
    <row r="269" spans="1:65" x14ac:dyDescent="0.3">
      <c r="A269" s="1">
        <v>42774</v>
      </c>
      <c r="B269" s="1">
        <v>42774</v>
      </c>
      <c r="C269" s="1" t="s">
        <v>45</v>
      </c>
      <c r="D269" s="3">
        <v>2245</v>
      </c>
      <c r="E269" s="3">
        <v>0</v>
      </c>
      <c r="F269" s="3">
        <f t="shared" si="120"/>
        <v>2245</v>
      </c>
      <c r="G269" s="18">
        <f t="shared" si="121"/>
        <v>0</v>
      </c>
      <c r="H269" s="3" t="s">
        <v>38</v>
      </c>
      <c r="I269" s="18"/>
      <c r="J269" s="18"/>
      <c r="K269" s="18"/>
      <c r="L269" s="18">
        <f t="shared" si="122"/>
        <v>1</v>
      </c>
      <c r="M269" s="18" t="s">
        <v>21</v>
      </c>
      <c r="N269" s="18">
        <v>7</v>
      </c>
      <c r="O269" s="18">
        <v>111830</v>
      </c>
      <c r="P269" s="18">
        <v>111727</v>
      </c>
      <c r="Q269" s="18">
        <v>113341</v>
      </c>
      <c r="R269" s="17">
        <f t="shared" si="123"/>
        <v>11</v>
      </c>
      <c r="S269" s="17">
        <f t="shared" si="124"/>
        <v>150.4</v>
      </c>
      <c r="U269" s="17">
        <f t="shared" si="125"/>
        <v>-11</v>
      </c>
      <c r="V269" s="17">
        <f t="shared" si="126"/>
        <v>150.4</v>
      </c>
      <c r="W269" s="7">
        <f t="shared" si="127"/>
        <v>1</v>
      </c>
      <c r="X269" s="7">
        <f t="shared" si="128"/>
        <v>1</v>
      </c>
      <c r="Y269" s="17">
        <f t="shared" si="129"/>
        <v>0</v>
      </c>
      <c r="Z269" s="17"/>
      <c r="AA269" s="17">
        <f t="shared" si="130"/>
        <v>0</v>
      </c>
      <c r="AB269" s="17">
        <f t="shared" si="131"/>
        <v>15</v>
      </c>
      <c r="AC269" s="17">
        <f t="shared" si="132"/>
        <v>550</v>
      </c>
      <c r="AD269" s="7">
        <f t="shared" si="133"/>
        <v>1</v>
      </c>
      <c r="AE269" s="17">
        <f t="shared" si="134"/>
        <v>0</v>
      </c>
      <c r="AF269" s="17">
        <f t="shared" si="135"/>
        <v>0</v>
      </c>
      <c r="AG269" s="17">
        <f t="shared" si="136"/>
        <v>0</v>
      </c>
      <c r="AH269" s="17">
        <f t="shared" si="137"/>
        <v>15</v>
      </c>
      <c r="AI269" s="17">
        <f t="shared" si="138"/>
        <v>665</v>
      </c>
      <c r="AJ269" s="18">
        <f t="shared" si="139"/>
        <v>1</v>
      </c>
      <c r="AL269" s="12">
        <f t="shared" si="140"/>
        <v>797.5</v>
      </c>
      <c r="AM269" s="12">
        <f t="shared" si="141"/>
        <v>39</v>
      </c>
      <c r="AN269" s="12">
        <f t="shared" si="142"/>
        <v>585</v>
      </c>
      <c r="AO269" s="12">
        <f t="shared" si="143"/>
        <v>15560</v>
      </c>
      <c r="AP269" s="12">
        <f>MAX(AO$4:AO269)</f>
        <v>23660</v>
      </c>
      <c r="AQ269" s="8">
        <f t="shared" si="144"/>
        <v>-0.34234995773457311</v>
      </c>
      <c r="AS269" s="12">
        <f t="shared" si="145"/>
        <v>1062.25</v>
      </c>
      <c r="AT269" s="12">
        <f t="shared" si="146"/>
        <v>53</v>
      </c>
      <c r="AU269" s="12">
        <f t="shared" si="147"/>
        <v>795</v>
      </c>
      <c r="AV269" s="12">
        <f t="shared" si="148"/>
        <v>19390</v>
      </c>
      <c r="AW269" s="12">
        <f>MAX(AV$4:AV269)</f>
        <v>25085</v>
      </c>
      <c r="AX269" s="8">
        <f t="shared" si="149"/>
        <v>-0.22702810444488739</v>
      </c>
      <c r="BH269" s="19"/>
      <c r="BI269" s="19"/>
      <c r="BJ269" s="12"/>
      <c r="BK269" s="12"/>
      <c r="BL269" s="12"/>
      <c r="BM269" s="8"/>
    </row>
    <row r="270" spans="1:65" x14ac:dyDescent="0.3">
      <c r="A270" s="1">
        <v>42774</v>
      </c>
      <c r="B270" s="1">
        <v>42775</v>
      </c>
      <c r="C270" s="1" t="s">
        <v>45</v>
      </c>
      <c r="D270" s="3">
        <v>205</v>
      </c>
      <c r="E270" s="3">
        <v>0</v>
      </c>
      <c r="F270" s="3">
        <f t="shared" si="120"/>
        <v>205</v>
      </c>
      <c r="G270" s="18">
        <f t="shared" si="121"/>
        <v>1</v>
      </c>
      <c r="H270" s="3" t="s">
        <v>38</v>
      </c>
      <c r="I270" s="18"/>
      <c r="J270" s="18"/>
      <c r="K270" s="18"/>
      <c r="L270" s="18">
        <f t="shared" si="122"/>
        <v>1</v>
      </c>
      <c r="M270" s="18" t="s">
        <v>20</v>
      </c>
      <c r="N270" s="18">
        <v>7</v>
      </c>
      <c r="O270" s="18">
        <v>112330</v>
      </c>
      <c r="P270" s="18">
        <v>112328</v>
      </c>
      <c r="Q270" s="18">
        <v>112045</v>
      </c>
      <c r="R270" s="17">
        <f t="shared" si="123"/>
        <v>0.5</v>
      </c>
      <c r="S270" s="17">
        <f t="shared" si="124"/>
        <v>27.8</v>
      </c>
      <c r="U270" s="17">
        <f t="shared" si="125"/>
        <v>-0.5</v>
      </c>
      <c r="V270" s="17">
        <f t="shared" si="126"/>
        <v>27.8</v>
      </c>
      <c r="W270" s="7">
        <f t="shared" si="127"/>
        <v>0</v>
      </c>
      <c r="X270" s="7">
        <f t="shared" si="128"/>
        <v>0</v>
      </c>
      <c r="Y270" s="17">
        <f t="shared" si="129"/>
        <v>0</v>
      </c>
      <c r="Z270" s="17"/>
      <c r="AA270" s="17">
        <f t="shared" si="130"/>
        <v>0</v>
      </c>
      <c r="AB270" s="17">
        <f t="shared" si="131"/>
        <v>0</v>
      </c>
      <c r="AC270" s="17">
        <f t="shared" si="132"/>
        <v>550</v>
      </c>
      <c r="AD270" s="7">
        <f t="shared" si="133"/>
        <v>0</v>
      </c>
      <c r="AE270" s="17">
        <f t="shared" si="134"/>
        <v>0</v>
      </c>
      <c r="AF270" s="17">
        <f t="shared" si="135"/>
        <v>0</v>
      </c>
      <c r="AG270" s="17">
        <f t="shared" si="136"/>
        <v>0</v>
      </c>
      <c r="AH270" s="17">
        <f t="shared" si="137"/>
        <v>0</v>
      </c>
      <c r="AI270" s="17">
        <f t="shared" si="138"/>
        <v>665</v>
      </c>
      <c r="AJ270" s="18">
        <f t="shared" si="139"/>
        <v>0</v>
      </c>
      <c r="AL270" s="12">
        <f t="shared" si="140"/>
        <v>778</v>
      </c>
      <c r="AM270" s="12">
        <f t="shared" si="141"/>
        <v>38</v>
      </c>
      <c r="AN270" s="12">
        <f t="shared" si="142"/>
        <v>0</v>
      </c>
      <c r="AO270" s="12">
        <f t="shared" si="143"/>
        <v>15560</v>
      </c>
      <c r="AP270" s="12">
        <f>MAX(AO$4:AO270)</f>
        <v>23660</v>
      </c>
      <c r="AQ270" s="8">
        <f t="shared" si="144"/>
        <v>-0.34234995773457311</v>
      </c>
      <c r="AS270" s="12">
        <f t="shared" si="145"/>
        <v>1062.25</v>
      </c>
      <c r="AT270" s="12">
        <f t="shared" si="146"/>
        <v>53</v>
      </c>
      <c r="AU270" s="12">
        <f t="shared" si="147"/>
        <v>0</v>
      </c>
      <c r="AV270" s="12">
        <f t="shared" si="148"/>
        <v>19390</v>
      </c>
      <c r="AW270" s="12">
        <f>MAX(AV$4:AV270)</f>
        <v>25085</v>
      </c>
      <c r="AX270" s="8">
        <f t="shared" si="149"/>
        <v>-0.22702810444488739</v>
      </c>
      <c r="BH270" s="19"/>
      <c r="BI270" s="19"/>
      <c r="BJ270" s="12"/>
      <c r="BK270" s="12"/>
      <c r="BL270" s="12"/>
      <c r="BM270" s="8"/>
    </row>
    <row r="271" spans="1:65" x14ac:dyDescent="0.3">
      <c r="A271" s="1">
        <v>42775</v>
      </c>
      <c r="B271" s="1">
        <v>42775</v>
      </c>
      <c r="C271" s="1" t="s">
        <v>45</v>
      </c>
      <c r="D271" s="3">
        <v>845</v>
      </c>
      <c r="E271" s="3">
        <v>0</v>
      </c>
      <c r="F271" s="3">
        <f t="shared" si="120"/>
        <v>845</v>
      </c>
      <c r="G271" s="18">
        <f t="shared" si="121"/>
        <v>0</v>
      </c>
      <c r="H271" s="3" t="s">
        <v>17</v>
      </c>
      <c r="I271" s="18"/>
      <c r="J271" s="18"/>
      <c r="K271" s="18"/>
      <c r="L271" s="18">
        <f t="shared" si="122"/>
        <v>1</v>
      </c>
      <c r="M271" s="18" t="s">
        <v>20</v>
      </c>
      <c r="N271" s="18">
        <v>7</v>
      </c>
      <c r="O271" s="18">
        <v>107020</v>
      </c>
      <c r="P271" s="18">
        <v>107089</v>
      </c>
      <c r="Q271" s="18">
        <v>106355</v>
      </c>
      <c r="R271" s="17">
        <f t="shared" si="123"/>
        <v>7.6</v>
      </c>
      <c r="S271" s="17">
        <f t="shared" si="124"/>
        <v>65.8</v>
      </c>
      <c r="U271" s="17">
        <f t="shared" si="125"/>
        <v>-7.6</v>
      </c>
      <c r="V271" s="17">
        <f t="shared" si="126"/>
        <v>65.8</v>
      </c>
      <c r="W271" s="7">
        <f t="shared" si="127"/>
        <v>1</v>
      </c>
      <c r="X271" s="7">
        <f t="shared" si="128"/>
        <v>1</v>
      </c>
      <c r="Y271" s="17">
        <f t="shared" si="129"/>
        <v>0</v>
      </c>
      <c r="Z271" s="17"/>
      <c r="AA271" s="17">
        <f t="shared" si="130"/>
        <v>0</v>
      </c>
      <c r="AB271" s="17">
        <f t="shared" si="131"/>
        <v>15</v>
      </c>
      <c r="AC271" s="17">
        <f t="shared" si="132"/>
        <v>565</v>
      </c>
      <c r="AD271" s="7">
        <f t="shared" si="133"/>
        <v>1</v>
      </c>
      <c r="AE271" s="17">
        <f t="shared" si="134"/>
        <v>0</v>
      </c>
      <c r="AF271" s="17">
        <f t="shared" si="135"/>
        <v>0</v>
      </c>
      <c r="AG271" s="17">
        <f t="shared" si="136"/>
        <v>0</v>
      </c>
      <c r="AH271" s="17">
        <f t="shared" si="137"/>
        <v>15</v>
      </c>
      <c r="AI271" s="17">
        <f t="shared" si="138"/>
        <v>680</v>
      </c>
      <c r="AJ271" s="18">
        <f t="shared" si="139"/>
        <v>1</v>
      </c>
      <c r="AL271" s="12">
        <f t="shared" si="140"/>
        <v>778</v>
      </c>
      <c r="AM271" s="12">
        <f t="shared" si="141"/>
        <v>38</v>
      </c>
      <c r="AN271" s="12">
        <f t="shared" si="142"/>
        <v>570</v>
      </c>
      <c r="AO271" s="12">
        <f t="shared" si="143"/>
        <v>16130</v>
      </c>
      <c r="AP271" s="12">
        <f>MAX(AO$4:AO271)</f>
        <v>23660</v>
      </c>
      <c r="AQ271" s="8">
        <f t="shared" si="144"/>
        <v>-0.31825866441251055</v>
      </c>
      <c r="AS271" s="12">
        <f t="shared" si="145"/>
        <v>1062.25</v>
      </c>
      <c r="AT271" s="12">
        <f t="shared" si="146"/>
        <v>53</v>
      </c>
      <c r="AU271" s="12">
        <f t="shared" si="147"/>
        <v>795</v>
      </c>
      <c r="AV271" s="12">
        <f t="shared" si="148"/>
        <v>20185</v>
      </c>
      <c r="AW271" s="12">
        <f>MAX(AV$4:AV271)</f>
        <v>25085</v>
      </c>
      <c r="AX271" s="8">
        <f t="shared" si="149"/>
        <v>-0.19533585808251944</v>
      </c>
      <c r="BH271" s="19"/>
      <c r="BI271" s="19"/>
      <c r="BJ271" s="12"/>
      <c r="BK271" s="12"/>
      <c r="BL271" s="12"/>
      <c r="BM271" s="8"/>
    </row>
    <row r="272" spans="1:65" x14ac:dyDescent="0.3">
      <c r="A272" s="1">
        <v>42774</v>
      </c>
      <c r="B272" s="1">
        <v>42775</v>
      </c>
      <c r="C272" s="1" t="s">
        <v>45</v>
      </c>
      <c r="D272" s="3">
        <v>1420</v>
      </c>
      <c r="E272" s="3">
        <v>0</v>
      </c>
      <c r="F272" s="3">
        <f t="shared" si="120"/>
        <v>1420</v>
      </c>
      <c r="G272" s="18">
        <f t="shared" si="121"/>
        <v>1</v>
      </c>
      <c r="H272" s="3" t="s">
        <v>43</v>
      </c>
      <c r="I272" s="18"/>
      <c r="J272" s="18"/>
      <c r="K272" s="18"/>
      <c r="L272" s="18">
        <f t="shared" si="122"/>
        <v>1</v>
      </c>
      <c r="M272" s="18" t="s">
        <v>21</v>
      </c>
      <c r="N272" s="18">
        <v>10</v>
      </c>
      <c r="O272" s="18">
        <v>130900</v>
      </c>
      <c r="P272" s="18">
        <v>130936</v>
      </c>
      <c r="Q272" s="18">
        <v>131475</v>
      </c>
      <c r="R272" s="17">
        <f t="shared" si="123"/>
        <v>-2.6</v>
      </c>
      <c r="S272" s="17">
        <f t="shared" si="124"/>
        <v>56.5</v>
      </c>
      <c r="U272" s="17">
        <f t="shared" si="125"/>
        <v>2.6</v>
      </c>
      <c r="V272" s="17">
        <f t="shared" si="126"/>
        <v>56.5</v>
      </c>
      <c r="W272" s="7">
        <f t="shared" si="127"/>
        <v>0</v>
      </c>
      <c r="X272" s="7">
        <f t="shared" si="128"/>
        <v>0</v>
      </c>
      <c r="Y272" s="17">
        <f t="shared" si="129"/>
        <v>0</v>
      </c>
      <c r="Z272" s="17"/>
      <c r="AA272" s="17">
        <f t="shared" si="130"/>
        <v>0</v>
      </c>
      <c r="AB272" s="17">
        <f t="shared" si="131"/>
        <v>0</v>
      </c>
      <c r="AC272" s="17">
        <f t="shared" si="132"/>
        <v>565</v>
      </c>
      <c r="AD272" s="7">
        <f t="shared" si="133"/>
        <v>0</v>
      </c>
      <c r="AE272" s="17">
        <f t="shared" si="134"/>
        <v>0</v>
      </c>
      <c r="AF272" s="17">
        <f t="shared" si="135"/>
        <v>0</v>
      </c>
      <c r="AG272" s="17">
        <f t="shared" si="136"/>
        <v>0</v>
      </c>
      <c r="AH272" s="17">
        <f t="shared" si="137"/>
        <v>0</v>
      </c>
      <c r="AI272" s="17">
        <f t="shared" si="138"/>
        <v>680</v>
      </c>
      <c r="AJ272" s="18">
        <f t="shared" si="139"/>
        <v>0</v>
      </c>
      <c r="AL272" s="12">
        <f t="shared" si="140"/>
        <v>778</v>
      </c>
      <c r="AM272" s="12">
        <f t="shared" si="141"/>
        <v>38</v>
      </c>
      <c r="AN272" s="12">
        <f t="shared" si="142"/>
        <v>0</v>
      </c>
      <c r="AO272" s="12">
        <f t="shared" si="143"/>
        <v>16130</v>
      </c>
      <c r="AP272" s="12">
        <f>MAX(AO$4:AO272)</f>
        <v>23660</v>
      </c>
      <c r="AQ272" s="8">
        <f t="shared" si="144"/>
        <v>-0.31825866441251055</v>
      </c>
      <c r="AS272" s="12">
        <f t="shared" si="145"/>
        <v>1062.25</v>
      </c>
      <c r="AT272" s="12">
        <f t="shared" si="146"/>
        <v>53</v>
      </c>
      <c r="AU272" s="12">
        <f t="shared" si="147"/>
        <v>0</v>
      </c>
      <c r="AV272" s="12">
        <f t="shared" si="148"/>
        <v>20185</v>
      </c>
      <c r="AW272" s="12">
        <f>MAX(AV$4:AV272)</f>
        <v>25085</v>
      </c>
      <c r="AX272" s="8">
        <f t="shared" si="149"/>
        <v>-0.19533585808251944</v>
      </c>
      <c r="BH272" s="19"/>
      <c r="BI272" s="19"/>
      <c r="BJ272" s="12"/>
      <c r="BK272" s="12"/>
      <c r="BL272" s="12"/>
      <c r="BM272" s="8"/>
    </row>
    <row r="273" spans="1:65" x14ac:dyDescent="0.3">
      <c r="A273" s="1">
        <v>42775</v>
      </c>
      <c r="B273" s="1">
        <v>42775</v>
      </c>
      <c r="C273" s="1" t="s">
        <v>45</v>
      </c>
      <c r="D273" s="3">
        <v>1500</v>
      </c>
      <c r="E273" s="3">
        <v>0</v>
      </c>
      <c r="F273" s="3">
        <f t="shared" si="120"/>
        <v>1500</v>
      </c>
      <c r="G273" s="18">
        <f t="shared" si="121"/>
        <v>0</v>
      </c>
      <c r="H273" s="3" t="s">
        <v>38</v>
      </c>
      <c r="I273" s="18"/>
      <c r="J273" s="18"/>
      <c r="K273" s="18"/>
      <c r="L273" s="18">
        <f t="shared" si="122"/>
        <v>1</v>
      </c>
      <c r="M273" s="18" t="s">
        <v>20</v>
      </c>
      <c r="N273" s="18">
        <v>7</v>
      </c>
      <c r="O273" s="18">
        <v>112940</v>
      </c>
      <c r="P273" s="18">
        <v>113021</v>
      </c>
      <c r="Q273" s="18">
        <v>112716</v>
      </c>
      <c r="R273" s="17">
        <f t="shared" si="123"/>
        <v>8.8000000000000007</v>
      </c>
      <c r="S273" s="17">
        <f t="shared" si="124"/>
        <v>21.7</v>
      </c>
      <c r="U273" s="17">
        <f t="shared" si="125"/>
        <v>-8.8000000000000007</v>
      </c>
      <c r="V273" s="17">
        <f t="shared" si="126"/>
        <v>21.7</v>
      </c>
      <c r="W273" s="7">
        <f t="shared" si="127"/>
        <v>1</v>
      </c>
      <c r="X273" s="7">
        <f t="shared" si="128"/>
        <v>1</v>
      </c>
      <c r="Y273" s="17">
        <f t="shared" si="129"/>
        <v>0</v>
      </c>
      <c r="Z273" s="17"/>
      <c r="AA273" s="17">
        <f t="shared" si="130"/>
        <v>0</v>
      </c>
      <c r="AB273" s="17">
        <f t="shared" si="131"/>
        <v>15</v>
      </c>
      <c r="AC273" s="17">
        <f t="shared" si="132"/>
        <v>580</v>
      </c>
      <c r="AD273" s="7">
        <f t="shared" si="133"/>
        <v>1</v>
      </c>
      <c r="AE273" s="17">
        <f t="shared" si="134"/>
        <v>0</v>
      </c>
      <c r="AF273" s="17">
        <f t="shared" si="135"/>
        <v>0</v>
      </c>
      <c r="AG273" s="17">
        <f t="shared" si="136"/>
        <v>0</v>
      </c>
      <c r="AH273" s="17">
        <f t="shared" si="137"/>
        <v>15</v>
      </c>
      <c r="AI273" s="17">
        <f t="shared" si="138"/>
        <v>695</v>
      </c>
      <c r="AJ273" s="18">
        <f t="shared" si="139"/>
        <v>1</v>
      </c>
      <c r="AL273" s="12">
        <f t="shared" si="140"/>
        <v>778</v>
      </c>
      <c r="AM273" s="12">
        <f t="shared" si="141"/>
        <v>38</v>
      </c>
      <c r="AN273" s="12">
        <f t="shared" si="142"/>
        <v>570</v>
      </c>
      <c r="AO273" s="12">
        <f t="shared" si="143"/>
        <v>16700</v>
      </c>
      <c r="AP273" s="12">
        <f>MAX(AO$4:AO273)</f>
        <v>23660</v>
      </c>
      <c r="AQ273" s="8">
        <f t="shared" si="144"/>
        <v>-0.29416737109044799</v>
      </c>
      <c r="AS273" s="12">
        <f t="shared" si="145"/>
        <v>1062.25</v>
      </c>
      <c r="AT273" s="12">
        <f t="shared" si="146"/>
        <v>53</v>
      </c>
      <c r="AU273" s="12">
        <f t="shared" si="147"/>
        <v>795</v>
      </c>
      <c r="AV273" s="12">
        <f t="shared" si="148"/>
        <v>20980</v>
      </c>
      <c r="AW273" s="12">
        <f>MAX(AV$4:AV273)</f>
        <v>25085</v>
      </c>
      <c r="AX273" s="8">
        <f t="shared" si="149"/>
        <v>-0.16364361172015149</v>
      </c>
      <c r="BH273" s="19"/>
      <c r="BI273" s="19"/>
      <c r="BJ273" s="12"/>
      <c r="BK273" s="12"/>
      <c r="BL273" s="12"/>
      <c r="BM273" s="8"/>
    </row>
    <row r="274" spans="1:65" x14ac:dyDescent="0.3">
      <c r="A274" s="1">
        <v>42776</v>
      </c>
      <c r="B274" s="1">
        <v>42776</v>
      </c>
      <c r="C274" s="1" t="s">
        <v>45</v>
      </c>
      <c r="D274" s="3">
        <v>1625</v>
      </c>
      <c r="E274" s="3">
        <v>0</v>
      </c>
      <c r="F274" s="3">
        <f t="shared" si="120"/>
        <v>1625</v>
      </c>
      <c r="G274" s="18">
        <f t="shared" si="121"/>
        <v>0</v>
      </c>
      <c r="H274" s="3" t="s">
        <v>38</v>
      </c>
      <c r="I274" s="18"/>
      <c r="J274" s="18"/>
      <c r="K274" s="18"/>
      <c r="L274" s="18">
        <f t="shared" si="122"/>
        <v>1</v>
      </c>
      <c r="M274" s="18" t="s">
        <v>21</v>
      </c>
      <c r="N274" s="18">
        <v>7</v>
      </c>
      <c r="O274" s="18">
        <v>113290</v>
      </c>
      <c r="P274" s="18">
        <v>113042</v>
      </c>
      <c r="Q274" s="18">
        <v>113606</v>
      </c>
      <c r="R274" s="17">
        <f t="shared" si="123"/>
        <v>25.5</v>
      </c>
      <c r="S274" s="17">
        <f t="shared" si="124"/>
        <v>30.9</v>
      </c>
      <c r="U274" s="17">
        <f t="shared" si="125"/>
        <v>-25.5</v>
      </c>
      <c r="V274" s="17">
        <f t="shared" si="126"/>
        <v>30.9</v>
      </c>
      <c r="W274" s="7">
        <f t="shared" si="127"/>
        <v>1</v>
      </c>
      <c r="X274" s="7">
        <f t="shared" si="128"/>
        <v>1</v>
      </c>
      <c r="Y274" s="17">
        <f t="shared" si="129"/>
        <v>-20</v>
      </c>
      <c r="Z274" s="17"/>
      <c r="AA274" s="17">
        <f t="shared" si="130"/>
        <v>-20</v>
      </c>
      <c r="AB274" s="17">
        <f t="shared" si="131"/>
        <v>-20</v>
      </c>
      <c r="AC274" s="17">
        <f t="shared" si="132"/>
        <v>560</v>
      </c>
      <c r="AD274" s="7">
        <f t="shared" si="133"/>
        <v>0</v>
      </c>
      <c r="AE274" s="17">
        <f t="shared" si="134"/>
        <v>0</v>
      </c>
      <c r="AF274" s="17">
        <f t="shared" si="135"/>
        <v>0</v>
      </c>
      <c r="AG274" s="17">
        <f t="shared" si="136"/>
        <v>0</v>
      </c>
      <c r="AH274" s="17">
        <f t="shared" si="137"/>
        <v>-20</v>
      </c>
      <c r="AI274" s="17">
        <f t="shared" si="138"/>
        <v>675</v>
      </c>
      <c r="AJ274" s="18">
        <f t="shared" si="139"/>
        <v>0</v>
      </c>
      <c r="AL274" s="12">
        <f t="shared" si="140"/>
        <v>835</v>
      </c>
      <c r="AM274" s="12">
        <f t="shared" si="141"/>
        <v>41</v>
      </c>
      <c r="AN274" s="12">
        <f t="shared" si="142"/>
        <v>-820</v>
      </c>
      <c r="AO274" s="12">
        <f t="shared" si="143"/>
        <v>15880</v>
      </c>
      <c r="AP274" s="12">
        <f>MAX(AO$4:AO274)</f>
        <v>23660</v>
      </c>
      <c r="AQ274" s="8">
        <f t="shared" si="144"/>
        <v>-0.32882502113271345</v>
      </c>
      <c r="AS274" s="12">
        <f t="shared" si="145"/>
        <v>1062.25</v>
      </c>
      <c r="AT274" s="12">
        <f t="shared" si="146"/>
        <v>53</v>
      </c>
      <c r="AU274" s="12">
        <f t="shared" si="147"/>
        <v>-1060</v>
      </c>
      <c r="AV274" s="12">
        <f t="shared" si="148"/>
        <v>19920</v>
      </c>
      <c r="AW274" s="12">
        <f>MAX(AV$4:AV274)</f>
        <v>25085</v>
      </c>
      <c r="AX274" s="8">
        <f t="shared" si="149"/>
        <v>-0.20589994020330876</v>
      </c>
      <c r="BH274" s="19"/>
      <c r="BI274" s="19"/>
      <c r="BJ274" s="12"/>
      <c r="BK274" s="12"/>
      <c r="BL274" s="12"/>
      <c r="BM274" s="8"/>
    </row>
    <row r="275" spans="1:65" x14ac:dyDescent="0.3">
      <c r="A275" s="1">
        <v>42779</v>
      </c>
      <c r="B275" s="1">
        <v>42779</v>
      </c>
      <c r="C275" s="1" t="s">
        <v>45</v>
      </c>
      <c r="D275" s="3">
        <v>1345</v>
      </c>
      <c r="E275" s="3">
        <v>0</v>
      </c>
      <c r="F275" s="3">
        <f t="shared" si="120"/>
        <v>1345</v>
      </c>
      <c r="G275" s="18">
        <f t="shared" si="121"/>
        <v>0</v>
      </c>
      <c r="H275" s="3" t="s">
        <v>38</v>
      </c>
      <c r="I275" s="18"/>
      <c r="J275" s="18"/>
      <c r="K275" s="18"/>
      <c r="L275" s="18">
        <f t="shared" si="122"/>
        <v>1</v>
      </c>
      <c r="M275" s="18" t="s">
        <v>20</v>
      </c>
      <c r="N275" s="18">
        <v>7</v>
      </c>
      <c r="O275" s="18">
        <v>113910</v>
      </c>
      <c r="P275" s="18">
        <v>114056</v>
      </c>
      <c r="Q275" s="18">
        <v>113242</v>
      </c>
      <c r="R275" s="17">
        <f t="shared" si="123"/>
        <v>15.3</v>
      </c>
      <c r="S275" s="17">
        <f t="shared" si="124"/>
        <v>66.099999999999994</v>
      </c>
      <c r="U275" s="17">
        <f t="shared" si="125"/>
        <v>-15.3</v>
      </c>
      <c r="V275" s="17">
        <f t="shared" si="126"/>
        <v>66.099999999999994</v>
      </c>
      <c r="W275" s="7">
        <f t="shared" si="127"/>
        <v>1</v>
      </c>
      <c r="X275" s="7">
        <f t="shared" si="128"/>
        <v>1</v>
      </c>
      <c r="Y275" s="17">
        <f t="shared" si="129"/>
        <v>0</v>
      </c>
      <c r="Z275" s="17"/>
      <c r="AA275" s="17">
        <f t="shared" si="130"/>
        <v>0</v>
      </c>
      <c r="AB275" s="17">
        <f t="shared" si="131"/>
        <v>15</v>
      </c>
      <c r="AC275" s="17">
        <f t="shared" si="132"/>
        <v>575</v>
      </c>
      <c r="AD275" s="7">
        <f t="shared" si="133"/>
        <v>1</v>
      </c>
      <c r="AE275" s="17">
        <f t="shared" si="134"/>
        <v>0</v>
      </c>
      <c r="AF275" s="17">
        <f t="shared" si="135"/>
        <v>0</v>
      </c>
      <c r="AG275" s="17">
        <f t="shared" si="136"/>
        <v>0</v>
      </c>
      <c r="AH275" s="17">
        <f t="shared" si="137"/>
        <v>15</v>
      </c>
      <c r="AI275" s="17">
        <f t="shared" si="138"/>
        <v>690</v>
      </c>
      <c r="AJ275" s="18">
        <f t="shared" si="139"/>
        <v>1</v>
      </c>
      <c r="AL275" s="12">
        <f t="shared" si="140"/>
        <v>794</v>
      </c>
      <c r="AM275" s="12">
        <f t="shared" si="141"/>
        <v>39</v>
      </c>
      <c r="AN275" s="12">
        <f t="shared" si="142"/>
        <v>585</v>
      </c>
      <c r="AO275" s="12">
        <f t="shared" si="143"/>
        <v>16465</v>
      </c>
      <c r="AP275" s="12">
        <f>MAX(AO$4:AO275)</f>
        <v>23660</v>
      </c>
      <c r="AQ275" s="8">
        <f t="shared" si="144"/>
        <v>-0.3040997464074387</v>
      </c>
      <c r="AS275" s="12">
        <f t="shared" si="145"/>
        <v>1062.25</v>
      </c>
      <c r="AT275" s="12">
        <f t="shared" si="146"/>
        <v>53</v>
      </c>
      <c r="AU275" s="12">
        <f t="shared" si="147"/>
        <v>795</v>
      </c>
      <c r="AV275" s="12">
        <f t="shared" si="148"/>
        <v>20715</v>
      </c>
      <c r="AW275" s="12">
        <f>MAX(AV$4:AV275)</f>
        <v>25085</v>
      </c>
      <c r="AX275" s="8">
        <f t="shared" si="149"/>
        <v>-0.17420769384094081</v>
      </c>
      <c r="BH275" s="19"/>
      <c r="BI275" s="19"/>
      <c r="BJ275" s="12"/>
      <c r="BK275" s="12"/>
      <c r="BL275" s="12"/>
      <c r="BM275" s="8"/>
    </row>
    <row r="276" spans="1:65" x14ac:dyDescent="0.3">
      <c r="A276" s="1">
        <v>42779</v>
      </c>
      <c r="B276" s="1">
        <v>42779</v>
      </c>
      <c r="C276" s="1" t="s">
        <v>45</v>
      </c>
      <c r="D276" s="3">
        <v>1525</v>
      </c>
      <c r="E276" s="3">
        <v>0</v>
      </c>
      <c r="F276" s="3">
        <f t="shared" si="120"/>
        <v>1525</v>
      </c>
      <c r="G276" s="18">
        <f t="shared" si="121"/>
        <v>0</v>
      </c>
      <c r="H276" s="3" t="s">
        <v>37</v>
      </c>
      <c r="I276" s="18"/>
      <c r="J276" s="18"/>
      <c r="K276" s="18"/>
      <c r="L276" s="18">
        <f t="shared" si="122"/>
        <v>1</v>
      </c>
      <c r="M276" s="18" t="s">
        <v>21</v>
      </c>
      <c r="N276" s="18">
        <v>8</v>
      </c>
      <c r="O276" s="18">
        <v>76430</v>
      </c>
      <c r="P276" s="18">
        <v>76303</v>
      </c>
      <c r="Q276" s="18">
        <v>76953</v>
      </c>
      <c r="R276" s="17">
        <f t="shared" si="123"/>
        <v>13.5</v>
      </c>
      <c r="S276" s="17">
        <f t="shared" si="124"/>
        <v>51.5</v>
      </c>
      <c r="U276" s="17">
        <f t="shared" si="125"/>
        <v>-13.5</v>
      </c>
      <c r="V276" s="17">
        <f t="shared" si="126"/>
        <v>51.5</v>
      </c>
      <c r="W276" s="7">
        <f t="shared" si="127"/>
        <v>1</v>
      </c>
      <c r="X276" s="7">
        <f t="shared" si="128"/>
        <v>1</v>
      </c>
      <c r="Y276" s="17">
        <f t="shared" si="129"/>
        <v>0</v>
      </c>
      <c r="Z276" s="17"/>
      <c r="AA276" s="17">
        <f t="shared" si="130"/>
        <v>0</v>
      </c>
      <c r="AB276" s="17">
        <f t="shared" si="131"/>
        <v>15</v>
      </c>
      <c r="AC276" s="17">
        <f t="shared" si="132"/>
        <v>590</v>
      </c>
      <c r="AD276" s="7">
        <f t="shared" si="133"/>
        <v>1</v>
      </c>
      <c r="AE276" s="17">
        <f t="shared" si="134"/>
        <v>0</v>
      </c>
      <c r="AF276" s="17">
        <f t="shared" si="135"/>
        <v>0</v>
      </c>
      <c r="AG276" s="17">
        <f t="shared" si="136"/>
        <v>0</v>
      </c>
      <c r="AH276" s="17">
        <f t="shared" si="137"/>
        <v>15</v>
      </c>
      <c r="AI276" s="17">
        <f t="shared" si="138"/>
        <v>705</v>
      </c>
      <c r="AJ276" s="18">
        <f t="shared" si="139"/>
        <v>1</v>
      </c>
      <c r="AL276" s="12">
        <f t="shared" si="140"/>
        <v>794</v>
      </c>
      <c r="AM276" s="12">
        <f t="shared" si="141"/>
        <v>39</v>
      </c>
      <c r="AN276" s="12">
        <f t="shared" si="142"/>
        <v>585</v>
      </c>
      <c r="AO276" s="12">
        <f t="shared" si="143"/>
        <v>17050</v>
      </c>
      <c r="AP276" s="12">
        <f>MAX(AO$4:AO276)</f>
        <v>23660</v>
      </c>
      <c r="AQ276" s="8">
        <f t="shared" si="144"/>
        <v>-0.27937447168216401</v>
      </c>
      <c r="AS276" s="12">
        <f t="shared" si="145"/>
        <v>1062.25</v>
      </c>
      <c r="AT276" s="12">
        <f t="shared" si="146"/>
        <v>53</v>
      </c>
      <c r="AU276" s="12">
        <f t="shared" si="147"/>
        <v>795</v>
      </c>
      <c r="AV276" s="12">
        <f t="shared" si="148"/>
        <v>21510</v>
      </c>
      <c r="AW276" s="12">
        <f>MAX(AV$4:AV276)</f>
        <v>25085</v>
      </c>
      <c r="AX276" s="8">
        <f t="shared" si="149"/>
        <v>-0.14251544747857287</v>
      </c>
      <c r="BH276" s="19"/>
      <c r="BI276" s="19"/>
      <c r="BJ276" s="12"/>
      <c r="BK276" s="12"/>
      <c r="BL276" s="12"/>
      <c r="BM276" s="8"/>
    </row>
    <row r="277" spans="1:65" x14ac:dyDescent="0.3">
      <c r="A277" s="1">
        <v>42779</v>
      </c>
      <c r="B277" s="1">
        <v>42779</v>
      </c>
      <c r="C277" s="1" t="s">
        <v>45</v>
      </c>
      <c r="D277" s="3">
        <v>1540</v>
      </c>
      <c r="E277" s="3">
        <v>0</v>
      </c>
      <c r="F277" s="3">
        <f t="shared" si="120"/>
        <v>1540</v>
      </c>
      <c r="G277" s="18">
        <f t="shared" si="121"/>
        <v>0</v>
      </c>
      <c r="H277" s="3" t="s">
        <v>37</v>
      </c>
      <c r="I277" s="18"/>
      <c r="J277" s="18"/>
      <c r="K277" s="18"/>
      <c r="L277" s="18">
        <f t="shared" si="122"/>
        <v>1</v>
      </c>
      <c r="M277" s="18" t="s">
        <v>21</v>
      </c>
      <c r="N277" s="18">
        <v>8</v>
      </c>
      <c r="O277" s="18">
        <v>76280</v>
      </c>
      <c r="P277" s="18">
        <v>76306</v>
      </c>
      <c r="Q277" s="18">
        <v>76953</v>
      </c>
      <c r="R277" s="17">
        <f t="shared" si="123"/>
        <v>-1.8</v>
      </c>
      <c r="S277" s="17">
        <f t="shared" si="124"/>
        <v>66.5</v>
      </c>
      <c r="U277" s="17">
        <f t="shared" si="125"/>
        <v>1.8</v>
      </c>
      <c r="V277" s="17">
        <f t="shared" si="126"/>
        <v>66.5</v>
      </c>
      <c r="W277" s="7">
        <f t="shared" si="127"/>
        <v>0</v>
      </c>
      <c r="X277" s="7">
        <f t="shared" si="128"/>
        <v>0</v>
      </c>
      <c r="Y277" s="17">
        <f t="shared" si="129"/>
        <v>0</v>
      </c>
      <c r="Z277" s="17"/>
      <c r="AA277" s="17">
        <f t="shared" si="130"/>
        <v>0</v>
      </c>
      <c r="AB277" s="17">
        <f t="shared" si="131"/>
        <v>0</v>
      </c>
      <c r="AC277" s="17">
        <f t="shared" si="132"/>
        <v>590</v>
      </c>
      <c r="AD277" s="7">
        <f t="shared" si="133"/>
        <v>0</v>
      </c>
      <c r="AE277" s="17">
        <f t="shared" si="134"/>
        <v>0</v>
      </c>
      <c r="AF277" s="17">
        <f t="shared" si="135"/>
        <v>0</v>
      </c>
      <c r="AG277" s="17">
        <f t="shared" si="136"/>
        <v>0</v>
      </c>
      <c r="AH277" s="17">
        <f t="shared" si="137"/>
        <v>0</v>
      </c>
      <c r="AI277" s="17">
        <f t="shared" si="138"/>
        <v>705</v>
      </c>
      <c r="AJ277" s="18">
        <f t="shared" si="139"/>
        <v>0</v>
      </c>
      <c r="AL277" s="12">
        <f t="shared" si="140"/>
        <v>794</v>
      </c>
      <c r="AM277" s="12">
        <f t="shared" si="141"/>
        <v>39</v>
      </c>
      <c r="AN277" s="12">
        <f t="shared" si="142"/>
        <v>0</v>
      </c>
      <c r="AO277" s="12">
        <f t="shared" si="143"/>
        <v>17050</v>
      </c>
      <c r="AP277" s="12">
        <f>MAX(AO$4:AO277)</f>
        <v>23660</v>
      </c>
      <c r="AQ277" s="8">
        <f t="shared" si="144"/>
        <v>-0.27937447168216401</v>
      </c>
      <c r="AS277" s="12">
        <f t="shared" si="145"/>
        <v>1062.25</v>
      </c>
      <c r="AT277" s="12">
        <f t="shared" si="146"/>
        <v>53</v>
      </c>
      <c r="AU277" s="12">
        <f t="shared" si="147"/>
        <v>0</v>
      </c>
      <c r="AV277" s="12">
        <f t="shared" si="148"/>
        <v>21510</v>
      </c>
      <c r="AW277" s="12">
        <f>MAX(AV$4:AV277)</f>
        <v>25085</v>
      </c>
      <c r="AX277" s="8">
        <f t="shared" si="149"/>
        <v>-0.14251544747857287</v>
      </c>
      <c r="BH277" s="19"/>
      <c r="BI277" s="19"/>
      <c r="BJ277" s="12"/>
      <c r="BK277" s="12"/>
      <c r="BL277" s="12"/>
      <c r="BM277" s="8"/>
    </row>
    <row r="278" spans="1:65" x14ac:dyDescent="0.3">
      <c r="A278" s="1">
        <v>42780</v>
      </c>
      <c r="B278" s="1">
        <v>42780</v>
      </c>
      <c r="C278" s="1" t="s">
        <v>45</v>
      </c>
      <c r="D278" s="3">
        <v>55</v>
      </c>
      <c r="E278" s="3">
        <v>0</v>
      </c>
      <c r="F278" s="3">
        <f t="shared" si="120"/>
        <v>55</v>
      </c>
      <c r="G278" s="18">
        <f t="shared" si="121"/>
        <v>0</v>
      </c>
      <c r="H278" s="3" t="s">
        <v>43</v>
      </c>
      <c r="I278" s="18"/>
      <c r="J278" s="18"/>
      <c r="K278" s="18"/>
      <c r="L278" s="18">
        <f t="shared" si="122"/>
        <v>1</v>
      </c>
      <c r="M278" s="18" t="s">
        <v>20</v>
      </c>
      <c r="N278" s="18">
        <v>20</v>
      </c>
      <c r="O278" s="18">
        <v>130940</v>
      </c>
      <c r="P278" s="18">
        <v>130950</v>
      </c>
      <c r="Q278" s="18">
        <v>130646</v>
      </c>
      <c r="R278" s="17">
        <f t="shared" si="123"/>
        <v>3</v>
      </c>
      <c r="S278" s="17">
        <f t="shared" si="124"/>
        <v>27.4</v>
      </c>
      <c r="U278" s="17">
        <f t="shared" si="125"/>
        <v>-3</v>
      </c>
      <c r="V278" s="17">
        <f t="shared" si="126"/>
        <v>27.4</v>
      </c>
      <c r="W278" s="7">
        <f t="shared" si="127"/>
        <v>1</v>
      </c>
      <c r="X278" s="7">
        <f t="shared" si="128"/>
        <v>1</v>
      </c>
      <c r="Y278" s="17">
        <f t="shared" si="129"/>
        <v>0</v>
      </c>
      <c r="Z278" s="17"/>
      <c r="AA278" s="17">
        <f t="shared" si="130"/>
        <v>0</v>
      </c>
      <c r="AB278" s="17">
        <f t="shared" si="131"/>
        <v>15</v>
      </c>
      <c r="AC278" s="17">
        <f t="shared" si="132"/>
        <v>605</v>
      </c>
      <c r="AD278" s="7">
        <f t="shared" si="133"/>
        <v>1</v>
      </c>
      <c r="AE278" s="17">
        <f t="shared" si="134"/>
        <v>0</v>
      </c>
      <c r="AF278" s="17">
        <f t="shared" si="135"/>
        <v>0</v>
      </c>
      <c r="AG278" s="17">
        <f t="shared" si="136"/>
        <v>0</v>
      </c>
      <c r="AH278" s="17">
        <f t="shared" si="137"/>
        <v>15</v>
      </c>
      <c r="AI278" s="17">
        <f t="shared" si="138"/>
        <v>720</v>
      </c>
      <c r="AJ278" s="18">
        <f t="shared" si="139"/>
        <v>1</v>
      </c>
      <c r="AL278" s="12">
        <f t="shared" si="140"/>
        <v>852.5</v>
      </c>
      <c r="AM278" s="12">
        <f t="shared" si="141"/>
        <v>42</v>
      </c>
      <c r="AN278" s="12">
        <f t="shared" si="142"/>
        <v>630</v>
      </c>
      <c r="AO278" s="12">
        <f t="shared" si="143"/>
        <v>17680</v>
      </c>
      <c r="AP278" s="12">
        <f>MAX(AO$4:AO278)</f>
        <v>23660</v>
      </c>
      <c r="AQ278" s="8">
        <f t="shared" si="144"/>
        <v>-0.25274725274725274</v>
      </c>
      <c r="AS278" s="12">
        <f t="shared" si="145"/>
        <v>1062.25</v>
      </c>
      <c r="AT278" s="12">
        <f t="shared" si="146"/>
        <v>53</v>
      </c>
      <c r="AU278" s="12">
        <f t="shared" si="147"/>
        <v>795</v>
      </c>
      <c r="AV278" s="12">
        <f t="shared" si="148"/>
        <v>22305</v>
      </c>
      <c r="AW278" s="12">
        <f>MAX(AV$4:AV278)</f>
        <v>25085</v>
      </c>
      <c r="AX278" s="8">
        <f t="shared" si="149"/>
        <v>-0.1108232011162049</v>
      </c>
      <c r="BH278" s="19"/>
      <c r="BI278" s="19"/>
      <c r="BJ278" s="12"/>
      <c r="BK278" s="12"/>
      <c r="BL278" s="12"/>
      <c r="BM278" s="8"/>
    </row>
    <row r="279" spans="1:65" x14ac:dyDescent="0.3">
      <c r="A279" s="1">
        <v>42779</v>
      </c>
      <c r="B279" s="1">
        <v>42780</v>
      </c>
      <c r="C279" s="1" t="s">
        <v>45</v>
      </c>
      <c r="D279" s="3">
        <v>130</v>
      </c>
      <c r="E279" s="3">
        <v>0</v>
      </c>
      <c r="F279" s="3">
        <f t="shared" si="120"/>
        <v>130</v>
      </c>
      <c r="G279" s="18">
        <f t="shared" si="121"/>
        <v>1</v>
      </c>
      <c r="H279" s="3" t="s">
        <v>37</v>
      </c>
      <c r="I279" s="18"/>
      <c r="J279" s="18"/>
      <c r="K279" s="18"/>
      <c r="L279" s="18">
        <f t="shared" si="122"/>
        <v>1</v>
      </c>
      <c r="M279" s="18" t="s">
        <v>20</v>
      </c>
      <c r="N279" s="18">
        <v>8</v>
      </c>
      <c r="O279" s="18">
        <v>76710</v>
      </c>
      <c r="P279" s="18">
        <v>76958</v>
      </c>
      <c r="Q279" s="18">
        <v>76634</v>
      </c>
      <c r="R279" s="17">
        <f t="shared" si="123"/>
        <v>25.6</v>
      </c>
      <c r="S279" s="17">
        <f t="shared" si="124"/>
        <v>6.8</v>
      </c>
      <c r="U279" s="17">
        <f t="shared" si="125"/>
        <v>-25.6</v>
      </c>
      <c r="V279" s="17">
        <f t="shared" si="126"/>
        <v>6.8</v>
      </c>
      <c r="W279" s="7">
        <f t="shared" si="127"/>
        <v>1</v>
      </c>
      <c r="X279" s="7">
        <f t="shared" si="128"/>
        <v>1</v>
      </c>
      <c r="Y279" s="17">
        <f t="shared" si="129"/>
        <v>-20</v>
      </c>
      <c r="Z279" s="17"/>
      <c r="AA279" s="17">
        <f t="shared" si="130"/>
        <v>-20</v>
      </c>
      <c r="AB279" s="17">
        <f t="shared" si="131"/>
        <v>-20</v>
      </c>
      <c r="AC279" s="17">
        <f t="shared" si="132"/>
        <v>585</v>
      </c>
      <c r="AD279" s="7">
        <f t="shared" si="133"/>
        <v>0</v>
      </c>
      <c r="AE279" s="17">
        <f t="shared" si="134"/>
        <v>0</v>
      </c>
      <c r="AF279" s="17">
        <f t="shared" si="135"/>
        <v>0</v>
      </c>
      <c r="AG279" s="17">
        <f t="shared" si="136"/>
        <v>0</v>
      </c>
      <c r="AH279" s="17">
        <f t="shared" si="137"/>
        <v>-20</v>
      </c>
      <c r="AI279" s="17">
        <f t="shared" si="138"/>
        <v>700</v>
      </c>
      <c r="AJ279" s="18">
        <f t="shared" si="139"/>
        <v>0</v>
      </c>
      <c r="AL279" s="12">
        <f t="shared" si="140"/>
        <v>852.5</v>
      </c>
      <c r="AM279" s="12">
        <f t="shared" si="141"/>
        <v>42</v>
      </c>
      <c r="AN279" s="12">
        <f t="shared" si="142"/>
        <v>-840</v>
      </c>
      <c r="AO279" s="12">
        <f t="shared" si="143"/>
        <v>16840</v>
      </c>
      <c r="AP279" s="12">
        <f>MAX(AO$4:AO279)</f>
        <v>23660</v>
      </c>
      <c r="AQ279" s="8">
        <f t="shared" si="144"/>
        <v>-0.28825021132713441</v>
      </c>
      <c r="AS279" s="12">
        <f t="shared" si="145"/>
        <v>1062.25</v>
      </c>
      <c r="AT279" s="12">
        <f t="shared" si="146"/>
        <v>53</v>
      </c>
      <c r="AU279" s="12">
        <f t="shared" si="147"/>
        <v>-1060</v>
      </c>
      <c r="AV279" s="12">
        <f t="shared" si="148"/>
        <v>21245</v>
      </c>
      <c r="AW279" s="12">
        <f>MAX(AV$4:AV279)</f>
        <v>25085</v>
      </c>
      <c r="AX279" s="8">
        <f t="shared" si="149"/>
        <v>-0.15307952959936216</v>
      </c>
      <c r="BH279" s="19"/>
      <c r="BI279" s="19"/>
      <c r="BJ279" s="12"/>
      <c r="BK279" s="12"/>
      <c r="BL279" s="12"/>
      <c r="BM279" s="8"/>
    </row>
    <row r="280" spans="1:65" x14ac:dyDescent="0.3">
      <c r="A280" s="1">
        <v>42776</v>
      </c>
      <c r="B280" s="1">
        <v>42780</v>
      </c>
      <c r="C280" s="1" t="s">
        <v>45</v>
      </c>
      <c r="D280" s="3">
        <v>1330</v>
      </c>
      <c r="E280" s="3">
        <v>0</v>
      </c>
      <c r="F280" s="3">
        <f t="shared" si="120"/>
        <v>1330</v>
      </c>
      <c r="G280" s="18">
        <f t="shared" si="121"/>
        <v>4</v>
      </c>
      <c r="H280" s="3" t="s">
        <v>43</v>
      </c>
      <c r="I280" s="18"/>
      <c r="J280" s="18"/>
      <c r="K280" s="18"/>
      <c r="L280" s="18">
        <f t="shared" si="122"/>
        <v>1</v>
      </c>
      <c r="M280" s="18" t="s">
        <v>21</v>
      </c>
      <c r="N280" s="18">
        <v>10</v>
      </c>
      <c r="O280" s="18">
        <v>130240</v>
      </c>
      <c r="P280" s="18">
        <v>130239</v>
      </c>
      <c r="Q280" s="18">
        <v>131062</v>
      </c>
      <c r="R280" s="17">
        <f t="shared" si="123"/>
        <v>1.1000000000000001</v>
      </c>
      <c r="S280" s="17">
        <f t="shared" si="124"/>
        <v>81.2</v>
      </c>
      <c r="U280" s="17">
        <f t="shared" si="125"/>
        <v>-1.1000000000000001</v>
      </c>
      <c r="V280" s="17">
        <f t="shared" si="126"/>
        <v>81.2</v>
      </c>
      <c r="W280" s="7">
        <f t="shared" si="127"/>
        <v>1</v>
      </c>
      <c r="X280" s="7">
        <f t="shared" si="128"/>
        <v>1</v>
      </c>
      <c r="Y280" s="17">
        <f t="shared" si="129"/>
        <v>0</v>
      </c>
      <c r="Z280" s="17"/>
      <c r="AA280" s="17">
        <f t="shared" si="130"/>
        <v>0</v>
      </c>
      <c r="AB280" s="17">
        <f t="shared" si="131"/>
        <v>15</v>
      </c>
      <c r="AC280" s="17">
        <f t="shared" si="132"/>
        <v>600</v>
      </c>
      <c r="AD280" s="7">
        <f t="shared" si="133"/>
        <v>1</v>
      </c>
      <c r="AE280" s="17">
        <f t="shared" si="134"/>
        <v>0</v>
      </c>
      <c r="AF280" s="17">
        <f t="shared" si="135"/>
        <v>0</v>
      </c>
      <c r="AG280" s="17">
        <f t="shared" si="136"/>
        <v>0</v>
      </c>
      <c r="AH280" s="17">
        <f t="shared" si="137"/>
        <v>15</v>
      </c>
      <c r="AI280" s="17">
        <f t="shared" si="138"/>
        <v>715</v>
      </c>
      <c r="AJ280" s="18">
        <f t="shared" si="139"/>
        <v>1</v>
      </c>
      <c r="AL280" s="12">
        <f t="shared" si="140"/>
        <v>852.5</v>
      </c>
      <c r="AM280" s="12">
        <f t="shared" si="141"/>
        <v>42</v>
      </c>
      <c r="AN280" s="12">
        <f t="shared" si="142"/>
        <v>630</v>
      </c>
      <c r="AO280" s="12">
        <f t="shared" si="143"/>
        <v>17470</v>
      </c>
      <c r="AP280" s="12">
        <f>MAX(AO$4:AO280)</f>
        <v>23660</v>
      </c>
      <c r="AQ280" s="8">
        <f t="shared" si="144"/>
        <v>-0.26162299239222314</v>
      </c>
      <c r="AS280" s="12">
        <f t="shared" si="145"/>
        <v>1062.25</v>
      </c>
      <c r="AT280" s="12">
        <f t="shared" si="146"/>
        <v>53</v>
      </c>
      <c r="AU280" s="12">
        <f t="shared" si="147"/>
        <v>795</v>
      </c>
      <c r="AV280" s="12">
        <f t="shared" si="148"/>
        <v>22040</v>
      </c>
      <c r="AW280" s="12">
        <f>MAX(AV$4:AV280)</f>
        <v>25085</v>
      </c>
      <c r="AX280" s="8">
        <f t="shared" si="149"/>
        <v>-0.12138728323699421</v>
      </c>
      <c r="BH280" s="19"/>
      <c r="BI280" s="19"/>
      <c r="BJ280" s="12"/>
      <c r="BK280" s="12"/>
      <c r="BL280" s="12"/>
      <c r="BM280" s="8"/>
    </row>
    <row r="281" spans="1:65" x14ac:dyDescent="0.3">
      <c r="A281" s="1">
        <v>42780</v>
      </c>
      <c r="B281" s="1">
        <v>42780</v>
      </c>
      <c r="C281" s="1" t="s">
        <v>45</v>
      </c>
      <c r="D281" s="3">
        <v>1500</v>
      </c>
      <c r="E281" s="3">
        <v>0</v>
      </c>
      <c r="F281" s="3">
        <f t="shared" si="120"/>
        <v>1500</v>
      </c>
      <c r="G281" s="18">
        <f t="shared" si="121"/>
        <v>0</v>
      </c>
      <c r="H281" s="3" t="s">
        <v>43</v>
      </c>
      <c r="I281" s="18"/>
      <c r="J281" s="18"/>
      <c r="K281" s="18" t="s">
        <v>11</v>
      </c>
      <c r="L281" s="18">
        <f t="shared" si="122"/>
        <v>1</v>
      </c>
      <c r="M281" s="18" t="s">
        <v>20</v>
      </c>
      <c r="N281" s="18">
        <v>10</v>
      </c>
      <c r="O281" s="18">
        <v>130670</v>
      </c>
      <c r="P281" s="18">
        <v>130751</v>
      </c>
      <c r="Q281" s="18">
        <v>130539</v>
      </c>
      <c r="R281" s="17">
        <f t="shared" si="123"/>
        <v>9.1</v>
      </c>
      <c r="S281" s="17">
        <f t="shared" si="124"/>
        <v>12.1</v>
      </c>
      <c r="U281" s="17">
        <f t="shared" si="125"/>
        <v>-9.1</v>
      </c>
      <c r="V281" s="17">
        <f t="shared" si="126"/>
        <v>12.1</v>
      </c>
      <c r="W281" s="7">
        <f t="shared" si="127"/>
        <v>1</v>
      </c>
      <c r="X281" s="7">
        <f t="shared" si="128"/>
        <v>0</v>
      </c>
      <c r="Y281" s="17">
        <f t="shared" si="129"/>
        <v>0</v>
      </c>
      <c r="Z281" s="17"/>
      <c r="AA281" s="17">
        <f t="shared" si="130"/>
        <v>-20</v>
      </c>
      <c r="AB281" s="17">
        <f t="shared" si="131"/>
        <v>-20</v>
      </c>
      <c r="AC281" s="17">
        <f t="shared" si="132"/>
        <v>580</v>
      </c>
      <c r="AD281" s="7">
        <f t="shared" si="133"/>
        <v>0</v>
      </c>
      <c r="AE281" s="17">
        <f t="shared" si="134"/>
        <v>0</v>
      </c>
      <c r="AF281" s="17">
        <f t="shared" si="135"/>
        <v>-20</v>
      </c>
      <c r="AG281" s="17">
        <f t="shared" si="136"/>
        <v>0</v>
      </c>
      <c r="AH281" s="17">
        <f t="shared" si="137"/>
        <v>0</v>
      </c>
      <c r="AI281" s="17">
        <f t="shared" si="138"/>
        <v>715</v>
      </c>
      <c r="AJ281" s="18">
        <f t="shared" si="139"/>
        <v>0</v>
      </c>
      <c r="AL281" s="12">
        <f t="shared" si="140"/>
        <v>852.5</v>
      </c>
      <c r="AM281" s="12">
        <f t="shared" si="141"/>
        <v>42</v>
      </c>
      <c r="AN281" s="12">
        <f t="shared" si="142"/>
        <v>-840</v>
      </c>
      <c r="AO281" s="12">
        <f t="shared" si="143"/>
        <v>16630</v>
      </c>
      <c r="AP281" s="12">
        <f>MAX(AO$4:AO281)</f>
        <v>23660</v>
      </c>
      <c r="AQ281" s="8">
        <f t="shared" si="144"/>
        <v>-0.29712595097210481</v>
      </c>
      <c r="AS281" s="12">
        <f t="shared" si="145"/>
        <v>1062.25</v>
      </c>
      <c r="AT281" s="12">
        <f t="shared" si="146"/>
        <v>53</v>
      </c>
      <c r="AU281" s="12">
        <f t="shared" si="147"/>
        <v>0</v>
      </c>
      <c r="AV281" s="12">
        <f t="shared" si="148"/>
        <v>22040</v>
      </c>
      <c r="AW281" s="12">
        <f>MAX(AV$4:AV281)</f>
        <v>25085</v>
      </c>
      <c r="AX281" s="8">
        <f t="shared" si="149"/>
        <v>-0.12138728323699421</v>
      </c>
      <c r="BH281" s="19"/>
      <c r="BI281" s="19"/>
      <c r="BJ281" s="12"/>
      <c r="BK281" s="12"/>
      <c r="BL281" s="12"/>
      <c r="BM281" s="8"/>
    </row>
    <row r="282" spans="1:65" x14ac:dyDescent="0.3">
      <c r="A282" s="1">
        <v>42780</v>
      </c>
      <c r="B282" s="1">
        <v>42780</v>
      </c>
      <c r="C282" s="1" t="s">
        <v>45</v>
      </c>
      <c r="D282" s="3">
        <v>1500</v>
      </c>
      <c r="E282" s="3">
        <v>0</v>
      </c>
      <c r="F282" s="3">
        <f t="shared" si="120"/>
        <v>1500</v>
      </c>
      <c r="G282" s="18">
        <f t="shared" si="121"/>
        <v>0</v>
      </c>
      <c r="H282" s="3" t="s">
        <v>43</v>
      </c>
      <c r="I282" s="18"/>
      <c r="J282" s="18"/>
      <c r="K282" s="18" t="s">
        <v>11</v>
      </c>
      <c r="L282" s="18">
        <f t="shared" si="122"/>
        <v>1</v>
      </c>
      <c r="M282" s="18" t="s">
        <v>20</v>
      </c>
      <c r="N282" s="18">
        <v>10</v>
      </c>
      <c r="O282" s="18">
        <v>130880</v>
      </c>
      <c r="P282" s="18">
        <v>131062</v>
      </c>
      <c r="Q282" s="18">
        <v>130545</v>
      </c>
      <c r="R282" s="17">
        <f t="shared" si="123"/>
        <v>19.2</v>
      </c>
      <c r="S282" s="17">
        <f t="shared" si="124"/>
        <v>32.5</v>
      </c>
      <c r="U282" s="17">
        <f t="shared" si="125"/>
        <v>-19.2</v>
      </c>
      <c r="V282" s="17">
        <f t="shared" si="126"/>
        <v>32.5</v>
      </c>
      <c r="W282" s="7">
        <f t="shared" si="127"/>
        <v>1</v>
      </c>
      <c r="X282" s="7">
        <f t="shared" si="128"/>
        <v>0</v>
      </c>
      <c r="Y282" s="17">
        <f t="shared" si="129"/>
        <v>0</v>
      </c>
      <c r="Z282" s="17"/>
      <c r="AA282" s="17">
        <f t="shared" si="130"/>
        <v>0</v>
      </c>
      <c r="AB282" s="17">
        <f t="shared" si="131"/>
        <v>15</v>
      </c>
      <c r="AC282" s="17">
        <f t="shared" si="132"/>
        <v>595</v>
      </c>
      <c r="AD282" s="7">
        <f t="shared" si="133"/>
        <v>1</v>
      </c>
      <c r="AE282" s="17">
        <f t="shared" si="134"/>
        <v>0</v>
      </c>
      <c r="AF282" s="17">
        <f t="shared" si="135"/>
        <v>15</v>
      </c>
      <c r="AG282" s="17">
        <f t="shared" si="136"/>
        <v>0</v>
      </c>
      <c r="AH282" s="17">
        <f t="shared" si="137"/>
        <v>0</v>
      </c>
      <c r="AI282" s="17">
        <f t="shared" si="138"/>
        <v>715</v>
      </c>
      <c r="AJ282" s="18">
        <f t="shared" si="139"/>
        <v>0</v>
      </c>
      <c r="AL282" s="12">
        <f t="shared" si="140"/>
        <v>852.5</v>
      </c>
      <c r="AM282" s="12">
        <f t="shared" si="141"/>
        <v>42</v>
      </c>
      <c r="AN282" s="12">
        <f t="shared" si="142"/>
        <v>630</v>
      </c>
      <c r="AO282" s="12">
        <f t="shared" si="143"/>
        <v>17260</v>
      </c>
      <c r="AP282" s="12">
        <f>MAX(AO$4:AO282)</f>
        <v>23660</v>
      </c>
      <c r="AQ282" s="8">
        <f t="shared" si="144"/>
        <v>-0.2704987320371936</v>
      </c>
      <c r="AS282" s="12">
        <f t="shared" si="145"/>
        <v>1062.25</v>
      </c>
      <c r="AT282" s="12">
        <f t="shared" si="146"/>
        <v>53</v>
      </c>
      <c r="AU282" s="12">
        <f t="shared" si="147"/>
        <v>0</v>
      </c>
      <c r="AV282" s="12">
        <f t="shared" si="148"/>
        <v>22040</v>
      </c>
      <c r="AW282" s="12">
        <f>MAX(AV$4:AV282)</f>
        <v>25085</v>
      </c>
      <c r="AX282" s="8">
        <f t="shared" si="149"/>
        <v>-0.12138728323699421</v>
      </c>
      <c r="BH282" s="19"/>
      <c r="BI282" s="19"/>
      <c r="BJ282" s="12"/>
      <c r="BK282" s="12"/>
      <c r="BL282" s="12"/>
      <c r="BM282" s="8"/>
    </row>
    <row r="283" spans="1:65" x14ac:dyDescent="0.3">
      <c r="A283" s="1">
        <v>42780</v>
      </c>
      <c r="B283" s="1">
        <v>42780</v>
      </c>
      <c r="C283" s="1" t="s">
        <v>45</v>
      </c>
      <c r="D283" s="3">
        <v>1500</v>
      </c>
      <c r="E283" s="3">
        <v>0</v>
      </c>
      <c r="F283" s="3">
        <f t="shared" si="120"/>
        <v>1500</v>
      </c>
      <c r="G283" s="18">
        <f t="shared" si="121"/>
        <v>0</v>
      </c>
      <c r="H283" s="3" t="s">
        <v>38</v>
      </c>
      <c r="I283" s="18"/>
      <c r="J283" s="18"/>
      <c r="K283" s="18" t="s">
        <v>11</v>
      </c>
      <c r="L283" s="18">
        <f t="shared" si="122"/>
        <v>1</v>
      </c>
      <c r="M283" s="18" t="s">
        <v>20</v>
      </c>
      <c r="N283" s="18">
        <v>7</v>
      </c>
      <c r="O283" s="18">
        <v>113690</v>
      </c>
      <c r="P283" s="18">
        <v>114217</v>
      </c>
      <c r="Q283" s="18">
        <v>113812</v>
      </c>
      <c r="R283" s="17">
        <f t="shared" si="123"/>
        <v>53.4</v>
      </c>
      <c r="S283" s="17">
        <f t="shared" si="124"/>
        <v>-12.9</v>
      </c>
      <c r="U283" s="17">
        <f t="shared" si="125"/>
        <v>-53.4</v>
      </c>
      <c r="V283" s="17">
        <f t="shared" si="126"/>
        <v>-12.9</v>
      </c>
      <c r="W283" s="7">
        <f t="shared" si="127"/>
        <v>1</v>
      </c>
      <c r="X283" s="7">
        <f t="shared" si="128"/>
        <v>0</v>
      </c>
      <c r="Y283" s="17">
        <f t="shared" si="129"/>
        <v>-20</v>
      </c>
      <c r="Z283" s="17"/>
      <c r="AA283" s="17">
        <f t="shared" si="130"/>
        <v>-20</v>
      </c>
      <c r="AB283" s="17">
        <f t="shared" si="131"/>
        <v>-20</v>
      </c>
      <c r="AC283" s="17">
        <f t="shared" si="132"/>
        <v>575</v>
      </c>
      <c r="AD283" s="7">
        <f t="shared" si="133"/>
        <v>0</v>
      </c>
      <c r="AE283" s="17">
        <f t="shared" si="134"/>
        <v>0</v>
      </c>
      <c r="AF283" s="17">
        <f t="shared" si="135"/>
        <v>-20</v>
      </c>
      <c r="AG283" s="17">
        <f t="shared" si="136"/>
        <v>0</v>
      </c>
      <c r="AH283" s="17">
        <f t="shared" si="137"/>
        <v>0</v>
      </c>
      <c r="AI283" s="17">
        <f t="shared" si="138"/>
        <v>715</v>
      </c>
      <c r="AJ283" s="18">
        <f t="shared" si="139"/>
        <v>0</v>
      </c>
      <c r="AL283" s="12">
        <f t="shared" si="140"/>
        <v>852.5</v>
      </c>
      <c r="AM283" s="12">
        <f t="shared" si="141"/>
        <v>42</v>
      </c>
      <c r="AN283" s="12">
        <f t="shared" si="142"/>
        <v>-840</v>
      </c>
      <c r="AO283" s="12">
        <f t="shared" si="143"/>
        <v>16420</v>
      </c>
      <c r="AP283" s="12">
        <f>MAX(AO$4:AO283)</f>
        <v>23660</v>
      </c>
      <c r="AQ283" s="8">
        <f t="shared" si="144"/>
        <v>-0.30600169061707522</v>
      </c>
      <c r="AS283" s="12">
        <f t="shared" si="145"/>
        <v>1062.25</v>
      </c>
      <c r="AT283" s="12">
        <f t="shared" si="146"/>
        <v>53</v>
      </c>
      <c r="AU283" s="12">
        <f t="shared" si="147"/>
        <v>0</v>
      </c>
      <c r="AV283" s="12">
        <f t="shared" si="148"/>
        <v>22040</v>
      </c>
      <c r="AW283" s="12">
        <f>MAX(AV$4:AV283)</f>
        <v>25085</v>
      </c>
      <c r="AX283" s="8">
        <f t="shared" si="149"/>
        <v>-0.12138728323699421</v>
      </c>
      <c r="BH283" s="19"/>
      <c r="BI283" s="19"/>
      <c r="BJ283" s="12"/>
      <c r="BK283" s="12"/>
      <c r="BL283" s="12"/>
      <c r="BM283" s="8"/>
    </row>
    <row r="284" spans="1:65" x14ac:dyDescent="0.3">
      <c r="A284" s="1">
        <v>42780</v>
      </c>
      <c r="B284" s="1">
        <v>42780</v>
      </c>
      <c r="C284" s="1" t="s">
        <v>45</v>
      </c>
      <c r="D284" s="3">
        <v>1500</v>
      </c>
      <c r="E284" s="3">
        <v>0</v>
      </c>
      <c r="F284" s="3">
        <f t="shared" si="120"/>
        <v>1500</v>
      </c>
      <c r="G284" s="18">
        <f t="shared" si="121"/>
        <v>0</v>
      </c>
      <c r="H284" s="3" t="s">
        <v>38</v>
      </c>
      <c r="I284" s="18"/>
      <c r="J284" s="18"/>
      <c r="K284" s="18" t="s">
        <v>11</v>
      </c>
      <c r="L284" s="18">
        <f t="shared" si="122"/>
        <v>1</v>
      </c>
      <c r="M284" s="18" t="s">
        <v>20</v>
      </c>
      <c r="N284" s="18">
        <v>7</v>
      </c>
      <c r="O284" s="18">
        <v>113950</v>
      </c>
      <c r="P284" s="18">
        <v>114217</v>
      </c>
      <c r="Q284" s="18">
        <v>113812</v>
      </c>
      <c r="R284" s="17">
        <f t="shared" si="123"/>
        <v>27.4</v>
      </c>
      <c r="S284" s="17">
        <f t="shared" si="124"/>
        <v>13.1</v>
      </c>
      <c r="U284" s="17">
        <f t="shared" si="125"/>
        <v>-27.4</v>
      </c>
      <c r="V284" s="17">
        <f t="shared" si="126"/>
        <v>13.1</v>
      </c>
      <c r="W284" s="7">
        <f t="shared" si="127"/>
        <v>1</v>
      </c>
      <c r="X284" s="7">
        <f t="shared" si="128"/>
        <v>0</v>
      </c>
      <c r="Y284" s="17">
        <f t="shared" si="129"/>
        <v>-20</v>
      </c>
      <c r="Z284" s="17"/>
      <c r="AA284" s="17">
        <f t="shared" si="130"/>
        <v>-20</v>
      </c>
      <c r="AB284" s="17">
        <f t="shared" si="131"/>
        <v>-20</v>
      </c>
      <c r="AC284" s="17">
        <f t="shared" si="132"/>
        <v>555</v>
      </c>
      <c r="AD284" s="7">
        <f t="shared" si="133"/>
        <v>0</v>
      </c>
      <c r="AE284" s="17">
        <f t="shared" si="134"/>
        <v>0</v>
      </c>
      <c r="AF284" s="17">
        <f t="shared" si="135"/>
        <v>-20</v>
      </c>
      <c r="AG284" s="17">
        <f t="shared" si="136"/>
        <v>0</v>
      </c>
      <c r="AH284" s="17">
        <f t="shared" si="137"/>
        <v>0</v>
      </c>
      <c r="AI284" s="17">
        <f t="shared" si="138"/>
        <v>715</v>
      </c>
      <c r="AJ284" s="18">
        <f t="shared" si="139"/>
        <v>0</v>
      </c>
      <c r="AL284" s="12">
        <f t="shared" si="140"/>
        <v>852.5</v>
      </c>
      <c r="AM284" s="12">
        <f t="shared" si="141"/>
        <v>42</v>
      </c>
      <c r="AN284" s="12">
        <f t="shared" si="142"/>
        <v>-840</v>
      </c>
      <c r="AO284" s="12">
        <f t="shared" si="143"/>
        <v>15580</v>
      </c>
      <c r="AP284" s="12">
        <f>MAX(AO$4:AO284)</f>
        <v>23660</v>
      </c>
      <c r="AQ284" s="8">
        <f t="shared" si="144"/>
        <v>-0.34150464919695689</v>
      </c>
      <c r="AS284" s="12">
        <f t="shared" si="145"/>
        <v>1062.25</v>
      </c>
      <c r="AT284" s="12">
        <f t="shared" si="146"/>
        <v>53</v>
      </c>
      <c r="AU284" s="12">
        <f t="shared" si="147"/>
        <v>0</v>
      </c>
      <c r="AV284" s="12">
        <f t="shared" si="148"/>
        <v>22040</v>
      </c>
      <c r="AW284" s="12">
        <f>MAX(AV$4:AV284)</f>
        <v>25085</v>
      </c>
      <c r="AX284" s="8">
        <f t="shared" si="149"/>
        <v>-0.12138728323699421</v>
      </c>
      <c r="BH284" s="19"/>
      <c r="BI284" s="19"/>
      <c r="BJ284" s="12"/>
      <c r="BK284" s="12"/>
      <c r="BL284" s="12"/>
      <c r="BM284" s="8"/>
    </row>
    <row r="285" spans="1:65" x14ac:dyDescent="0.3">
      <c r="A285" s="1">
        <v>42780</v>
      </c>
      <c r="B285" s="1">
        <v>42780</v>
      </c>
      <c r="C285" s="1" t="s">
        <v>45</v>
      </c>
      <c r="D285" s="3">
        <v>1540</v>
      </c>
      <c r="E285" s="3">
        <v>0</v>
      </c>
      <c r="F285" s="3">
        <f t="shared" si="120"/>
        <v>1540</v>
      </c>
      <c r="G285" s="18">
        <f t="shared" si="121"/>
        <v>0</v>
      </c>
      <c r="H285" s="3" t="s">
        <v>37</v>
      </c>
      <c r="I285" s="18"/>
      <c r="J285" s="18"/>
      <c r="K285" s="18" t="s">
        <v>11</v>
      </c>
      <c r="L285" s="18">
        <f t="shared" si="122"/>
        <v>1</v>
      </c>
      <c r="M285" s="18" t="s">
        <v>21</v>
      </c>
      <c r="N285" s="18">
        <v>8</v>
      </c>
      <c r="O285" s="18">
        <v>76430</v>
      </c>
      <c r="P285" s="18">
        <v>76172</v>
      </c>
      <c r="Q285" s="18">
        <v>76792</v>
      </c>
      <c r="R285" s="17">
        <f t="shared" si="123"/>
        <v>26.6</v>
      </c>
      <c r="S285" s="17">
        <f t="shared" si="124"/>
        <v>35.4</v>
      </c>
      <c r="U285" s="17">
        <f t="shared" si="125"/>
        <v>-26.6</v>
      </c>
      <c r="V285" s="17">
        <f t="shared" si="126"/>
        <v>35.4</v>
      </c>
      <c r="W285" s="7">
        <f t="shared" si="127"/>
        <v>1</v>
      </c>
      <c r="X285" s="7">
        <f t="shared" si="128"/>
        <v>0</v>
      </c>
      <c r="Y285" s="17">
        <f t="shared" si="129"/>
        <v>-20</v>
      </c>
      <c r="Z285" s="17"/>
      <c r="AA285" s="17">
        <f t="shared" si="130"/>
        <v>-20</v>
      </c>
      <c r="AB285" s="17">
        <f t="shared" si="131"/>
        <v>-20</v>
      </c>
      <c r="AC285" s="17">
        <f t="shared" si="132"/>
        <v>535</v>
      </c>
      <c r="AD285" s="7">
        <f t="shared" si="133"/>
        <v>0</v>
      </c>
      <c r="AE285" s="17">
        <f t="shared" si="134"/>
        <v>0</v>
      </c>
      <c r="AF285" s="17">
        <f t="shared" si="135"/>
        <v>-20</v>
      </c>
      <c r="AG285" s="17">
        <f t="shared" si="136"/>
        <v>0</v>
      </c>
      <c r="AH285" s="17">
        <f t="shared" si="137"/>
        <v>0</v>
      </c>
      <c r="AI285" s="17">
        <f t="shared" si="138"/>
        <v>715</v>
      </c>
      <c r="AJ285" s="18">
        <f t="shared" si="139"/>
        <v>0</v>
      </c>
      <c r="AL285" s="12">
        <f t="shared" si="140"/>
        <v>852.5</v>
      </c>
      <c r="AM285" s="12">
        <f t="shared" si="141"/>
        <v>42</v>
      </c>
      <c r="AN285" s="12">
        <f t="shared" si="142"/>
        <v>-840</v>
      </c>
      <c r="AO285" s="12">
        <f t="shared" si="143"/>
        <v>14740</v>
      </c>
      <c r="AP285" s="12">
        <f>MAX(AO$4:AO285)</f>
        <v>23660</v>
      </c>
      <c r="AQ285" s="8">
        <f t="shared" si="144"/>
        <v>-0.37700760777683856</v>
      </c>
      <c r="AS285" s="12">
        <f t="shared" si="145"/>
        <v>1062.25</v>
      </c>
      <c r="AT285" s="12">
        <f t="shared" si="146"/>
        <v>53</v>
      </c>
      <c r="AU285" s="12">
        <f t="shared" si="147"/>
        <v>0</v>
      </c>
      <c r="AV285" s="12">
        <f t="shared" si="148"/>
        <v>22040</v>
      </c>
      <c r="AW285" s="12">
        <f>MAX(AV$4:AV285)</f>
        <v>25085</v>
      </c>
      <c r="AX285" s="8">
        <f t="shared" si="149"/>
        <v>-0.12138728323699421</v>
      </c>
      <c r="BH285" s="19"/>
      <c r="BI285" s="19"/>
      <c r="BJ285" s="12"/>
      <c r="BK285" s="12"/>
      <c r="BL285" s="12"/>
      <c r="BM285" s="8"/>
    </row>
    <row r="286" spans="1:65" x14ac:dyDescent="0.3">
      <c r="A286" s="1">
        <v>42780</v>
      </c>
      <c r="B286" s="1">
        <v>42781</v>
      </c>
      <c r="C286" s="1" t="s">
        <v>45</v>
      </c>
      <c r="D286" s="3">
        <v>830</v>
      </c>
      <c r="E286" s="3">
        <v>0</v>
      </c>
      <c r="F286" s="3">
        <f t="shared" si="120"/>
        <v>830</v>
      </c>
      <c r="G286" s="18">
        <f t="shared" si="121"/>
        <v>1</v>
      </c>
      <c r="H286" s="3" t="s">
        <v>37</v>
      </c>
      <c r="I286" s="18" t="s">
        <v>11</v>
      </c>
      <c r="J286" s="18">
        <v>20</v>
      </c>
      <c r="K286" s="18"/>
      <c r="L286" s="18">
        <f t="shared" si="122"/>
        <v>1</v>
      </c>
      <c r="M286" s="18" t="s">
        <v>20</v>
      </c>
      <c r="N286" s="18">
        <v>8</v>
      </c>
      <c r="O286" s="18">
        <v>76790</v>
      </c>
      <c r="P286" s="18">
        <v>76866</v>
      </c>
      <c r="Q286" s="18">
        <v>76361</v>
      </c>
      <c r="R286" s="17">
        <f t="shared" si="123"/>
        <v>8.4</v>
      </c>
      <c r="S286" s="17">
        <f t="shared" si="124"/>
        <v>42.1</v>
      </c>
      <c r="U286" s="17">
        <f t="shared" si="125"/>
        <v>-8.4</v>
      </c>
      <c r="V286" s="17">
        <f t="shared" si="126"/>
        <v>42.1</v>
      </c>
      <c r="W286" s="7">
        <f t="shared" si="127"/>
        <v>1</v>
      </c>
      <c r="X286" s="7">
        <f t="shared" si="128"/>
        <v>0</v>
      </c>
      <c r="Y286" s="17">
        <f t="shared" si="129"/>
        <v>0</v>
      </c>
      <c r="Z286" s="17"/>
      <c r="AA286" s="17">
        <f t="shared" si="130"/>
        <v>0</v>
      </c>
      <c r="AB286" s="17">
        <f t="shared" si="131"/>
        <v>15</v>
      </c>
      <c r="AC286" s="17">
        <f t="shared" si="132"/>
        <v>550</v>
      </c>
      <c r="AD286" s="7">
        <f t="shared" si="133"/>
        <v>1</v>
      </c>
      <c r="AE286" s="17">
        <f t="shared" si="134"/>
        <v>15</v>
      </c>
      <c r="AF286" s="17">
        <f t="shared" si="135"/>
        <v>0</v>
      </c>
      <c r="AG286" s="17">
        <f t="shared" si="136"/>
        <v>0</v>
      </c>
      <c r="AH286" s="17">
        <f t="shared" si="137"/>
        <v>0</v>
      </c>
      <c r="AI286" s="17">
        <f t="shared" si="138"/>
        <v>715</v>
      </c>
      <c r="AJ286" s="18">
        <f t="shared" si="139"/>
        <v>0</v>
      </c>
      <c r="AL286" s="12">
        <f t="shared" si="140"/>
        <v>737</v>
      </c>
      <c r="AM286" s="12">
        <f t="shared" si="141"/>
        <v>36</v>
      </c>
      <c r="AN286" s="12">
        <f t="shared" si="142"/>
        <v>540</v>
      </c>
      <c r="AO286" s="12">
        <f t="shared" si="143"/>
        <v>15280</v>
      </c>
      <c r="AP286" s="12">
        <f>MAX(AO$4:AO286)</f>
        <v>23660</v>
      </c>
      <c r="AQ286" s="8">
        <f t="shared" si="144"/>
        <v>-0.35418427726120033</v>
      </c>
      <c r="AS286" s="12">
        <f t="shared" si="145"/>
        <v>1102</v>
      </c>
      <c r="AT286" s="12">
        <f t="shared" si="146"/>
        <v>55</v>
      </c>
      <c r="AU286" s="12">
        <f t="shared" si="147"/>
        <v>0</v>
      </c>
      <c r="AV286" s="12">
        <f t="shared" si="148"/>
        <v>22040</v>
      </c>
      <c r="AW286" s="12">
        <f>MAX(AV$4:AV286)</f>
        <v>25085</v>
      </c>
      <c r="AX286" s="8">
        <f t="shared" si="149"/>
        <v>-0.12138728323699421</v>
      </c>
      <c r="BH286" s="19"/>
      <c r="BI286" s="19"/>
      <c r="BJ286" s="12"/>
      <c r="BK286" s="12"/>
      <c r="BL286" s="12"/>
      <c r="BM286" s="8"/>
    </row>
    <row r="287" spans="1:65" x14ac:dyDescent="0.3">
      <c r="A287" s="1">
        <v>42781</v>
      </c>
      <c r="B287" s="1">
        <v>42781</v>
      </c>
      <c r="C287" s="1" t="s">
        <v>45</v>
      </c>
      <c r="D287" s="3">
        <v>1645</v>
      </c>
      <c r="E287" s="3">
        <v>0</v>
      </c>
      <c r="F287" s="3">
        <f t="shared" si="120"/>
        <v>1645</v>
      </c>
      <c r="G287" s="18">
        <f t="shared" si="121"/>
        <v>0</v>
      </c>
      <c r="H287" s="3" t="s">
        <v>38</v>
      </c>
      <c r="I287" s="18"/>
      <c r="J287" s="18"/>
      <c r="K287" s="18"/>
      <c r="L287" s="18">
        <f t="shared" si="122"/>
        <v>1</v>
      </c>
      <c r="M287" s="18" t="s">
        <v>21</v>
      </c>
      <c r="N287" s="18">
        <v>7</v>
      </c>
      <c r="O287" s="18">
        <v>114060</v>
      </c>
      <c r="P287" s="18">
        <v>113851</v>
      </c>
      <c r="Q287" s="18">
        <v>114365</v>
      </c>
      <c r="R287" s="17">
        <f t="shared" si="123"/>
        <v>21.6</v>
      </c>
      <c r="S287" s="17">
        <f t="shared" si="124"/>
        <v>29.8</v>
      </c>
      <c r="U287" s="17">
        <f t="shared" si="125"/>
        <v>-21.6</v>
      </c>
      <c r="V287" s="17">
        <f t="shared" si="126"/>
        <v>29.8</v>
      </c>
      <c r="W287" s="7">
        <f t="shared" si="127"/>
        <v>1</v>
      </c>
      <c r="X287" s="7">
        <f t="shared" si="128"/>
        <v>1</v>
      </c>
      <c r="Y287" s="17">
        <f t="shared" si="129"/>
        <v>-20</v>
      </c>
      <c r="Z287" s="17"/>
      <c r="AA287" s="17">
        <f t="shared" si="130"/>
        <v>-20</v>
      </c>
      <c r="AB287" s="17">
        <f t="shared" si="131"/>
        <v>-20</v>
      </c>
      <c r="AC287" s="17">
        <f t="shared" si="132"/>
        <v>530</v>
      </c>
      <c r="AD287" s="7">
        <f t="shared" si="133"/>
        <v>0</v>
      </c>
      <c r="AE287" s="17">
        <f t="shared" si="134"/>
        <v>0</v>
      </c>
      <c r="AF287" s="17">
        <f t="shared" si="135"/>
        <v>0</v>
      </c>
      <c r="AG287" s="17">
        <f t="shared" si="136"/>
        <v>0</v>
      </c>
      <c r="AH287" s="17">
        <f t="shared" si="137"/>
        <v>-20</v>
      </c>
      <c r="AI287" s="17">
        <f t="shared" si="138"/>
        <v>695</v>
      </c>
      <c r="AJ287" s="18">
        <f t="shared" si="139"/>
        <v>0</v>
      </c>
      <c r="AL287" s="12">
        <f t="shared" si="140"/>
        <v>737</v>
      </c>
      <c r="AM287" s="12">
        <f t="shared" si="141"/>
        <v>36</v>
      </c>
      <c r="AN287" s="12">
        <f t="shared" si="142"/>
        <v>-720</v>
      </c>
      <c r="AO287" s="12">
        <f t="shared" si="143"/>
        <v>14560</v>
      </c>
      <c r="AP287" s="12">
        <f>MAX(AO$4:AO287)</f>
        <v>23660</v>
      </c>
      <c r="AQ287" s="8">
        <f t="shared" si="144"/>
        <v>-0.38461538461538464</v>
      </c>
      <c r="AS287" s="12">
        <f t="shared" si="145"/>
        <v>1102</v>
      </c>
      <c r="AT287" s="12">
        <f t="shared" si="146"/>
        <v>55</v>
      </c>
      <c r="AU287" s="12">
        <f t="shared" si="147"/>
        <v>-1100</v>
      </c>
      <c r="AV287" s="12">
        <f t="shared" si="148"/>
        <v>20940</v>
      </c>
      <c r="AW287" s="12">
        <f>MAX(AV$4:AV287)</f>
        <v>25085</v>
      </c>
      <c r="AX287" s="8">
        <f t="shared" si="149"/>
        <v>-0.16523819015347818</v>
      </c>
      <c r="BH287" s="19"/>
      <c r="BI287" s="19"/>
      <c r="BJ287" s="12"/>
      <c r="BK287" s="12"/>
      <c r="BL287" s="12"/>
      <c r="BM287" s="8"/>
    </row>
    <row r="288" spans="1:65" x14ac:dyDescent="0.3">
      <c r="A288" s="1">
        <v>42781</v>
      </c>
      <c r="B288" s="1">
        <v>42782</v>
      </c>
      <c r="C288" s="1" t="s">
        <v>45</v>
      </c>
      <c r="D288" s="3">
        <v>20</v>
      </c>
      <c r="E288" s="3">
        <v>0</v>
      </c>
      <c r="F288" s="3">
        <f t="shared" si="120"/>
        <v>20</v>
      </c>
      <c r="G288" s="18">
        <f t="shared" si="121"/>
        <v>1</v>
      </c>
      <c r="H288" s="3" t="s">
        <v>17</v>
      </c>
      <c r="I288" s="18" t="s">
        <v>11</v>
      </c>
      <c r="J288" s="18">
        <v>25</v>
      </c>
      <c r="K288" s="18"/>
      <c r="L288" s="18">
        <f t="shared" si="122"/>
        <v>1</v>
      </c>
      <c r="M288" s="18" t="s">
        <v>20</v>
      </c>
      <c r="N288" s="18">
        <v>7</v>
      </c>
      <c r="O288" s="18">
        <v>106110</v>
      </c>
      <c r="P288" s="18">
        <v>106237</v>
      </c>
      <c r="Q288" s="18">
        <v>105993</v>
      </c>
      <c r="R288" s="17">
        <f t="shared" si="123"/>
        <v>13.4</v>
      </c>
      <c r="S288" s="17">
        <f t="shared" si="124"/>
        <v>11</v>
      </c>
      <c r="U288" s="17">
        <f t="shared" si="125"/>
        <v>-13.4</v>
      </c>
      <c r="V288" s="17">
        <f t="shared" si="126"/>
        <v>11</v>
      </c>
      <c r="W288" s="7">
        <f t="shared" si="127"/>
        <v>1</v>
      </c>
      <c r="X288" s="7">
        <f t="shared" si="128"/>
        <v>0</v>
      </c>
      <c r="Y288" s="17">
        <f t="shared" si="129"/>
        <v>0</v>
      </c>
      <c r="Z288" s="17"/>
      <c r="AA288" s="17">
        <f t="shared" si="130"/>
        <v>-20</v>
      </c>
      <c r="AB288" s="17">
        <f t="shared" si="131"/>
        <v>-20</v>
      </c>
      <c r="AC288" s="17">
        <f t="shared" si="132"/>
        <v>510</v>
      </c>
      <c r="AD288" s="7">
        <f t="shared" si="133"/>
        <v>0</v>
      </c>
      <c r="AE288" s="17">
        <f t="shared" si="134"/>
        <v>-20</v>
      </c>
      <c r="AF288" s="17">
        <f t="shared" si="135"/>
        <v>0</v>
      </c>
      <c r="AG288" s="17">
        <f t="shared" si="136"/>
        <v>0</v>
      </c>
      <c r="AH288" s="17">
        <f t="shared" si="137"/>
        <v>0</v>
      </c>
      <c r="AI288" s="17">
        <f t="shared" si="138"/>
        <v>695</v>
      </c>
      <c r="AJ288" s="18">
        <f t="shared" si="139"/>
        <v>0</v>
      </c>
      <c r="AL288" s="12">
        <f t="shared" si="140"/>
        <v>728</v>
      </c>
      <c r="AM288" s="12">
        <f t="shared" si="141"/>
        <v>36</v>
      </c>
      <c r="AN288" s="12">
        <f t="shared" si="142"/>
        <v>-720</v>
      </c>
      <c r="AO288" s="12">
        <f t="shared" si="143"/>
        <v>13840</v>
      </c>
      <c r="AP288" s="12">
        <f>MAX(AO$4:AO288)</f>
        <v>23660</v>
      </c>
      <c r="AQ288" s="8">
        <f t="shared" si="144"/>
        <v>-0.41504649196956889</v>
      </c>
      <c r="AS288" s="12">
        <f t="shared" si="145"/>
        <v>1047</v>
      </c>
      <c r="AT288" s="12">
        <f t="shared" si="146"/>
        <v>52</v>
      </c>
      <c r="AU288" s="12">
        <f t="shared" si="147"/>
        <v>0</v>
      </c>
      <c r="AV288" s="12">
        <f t="shared" si="148"/>
        <v>20940</v>
      </c>
      <c r="AW288" s="12">
        <f>MAX(AV$4:AV288)</f>
        <v>25085</v>
      </c>
      <c r="AX288" s="8">
        <f t="shared" si="149"/>
        <v>-0.16523819015347818</v>
      </c>
      <c r="BH288" s="19"/>
      <c r="BI288" s="19"/>
      <c r="BJ288" s="12"/>
      <c r="BK288" s="12"/>
      <c r="BL288" s="12"/>
      <c r="BM288" s="8"/>
    </row>
    <row r="289" spans="1:65" x14ac:dyDescent="0.3">
      <c r="A289" s="1">
        <v>42782</v>
      </c>
      <c r="B289" s="1">
        <v>42782</v>
      </c>
      <c r="C289" s="1" t="s">
        <v>45</v>
      </c>
      <c r="D289" s="3">
        <v>910</v>
      </c>
      <c r="E289" s="3">
        <v>0</v>
      </c>
      <c r="F289" s="3">
        <f t="shared" si="120"/>
        <v>910</v>
      </c>
      <c r="G289" s="18">
        <f t="shared" si="121"/>
        <v>0</v>
      </c>
      <c r="H289" s="3" t="s">
        <v>17</v>
      </c>
      <c r="I289" s="18" t="s">
        <v>11</v>
      </c>
      <c r="J289" s="18">
        <v>10</v>
      </c>
      <c r="K289" s="18"/>
      <c r="L289" s="18">
        <f t="shared" si="122"/>
        <v>1</v>
      </c>
      <c r="M289" s="18" t="s">
        <v>20</v>
      </c>
      <c r="N289" s="18">
        <v>7</v>
      </c>
      <c r="O289" s="18">
        <v>106400</v>
      </c>
      <c r="P289" s="18">
        <v>106409</v>
      </c>
      <c r="Q289" s="18">
        <v>106236</v>
      </c>
      <c r="R289" s="17">
        <f t="shared" si="123"/>
        <v>1.6</v>
      </c>
      <c r="S289" s="17">
        <f t="shared" si="124"/>
        <v>15.7</v>
      </c>
      <c r="U289" s="17">
        <f t="shared" si="125"/>
        <v>-1.6</v>
      </c>
      <c r="V289" s="17">
        <f t="shared" si="126"/>
        <v>15.7</v>
      </c>
      <c r="W289" s="7">
        <f t="shared" si="127"/>
        <v>1</v>
      </c>
      <c r="X289" s="7">
        <f t="shared" si="128"/>
        <v>0</v>
      </c>
      <c r="Y289" s="17">
        <f t="shared" si="129"/>
        <v>0</v>
      </c>
      <c r="Z289" s="17"/>
      <c r="AA289" s="17">
        <f t="shared" si="130"/>
        <v>-20</v>
      </c>
      <c r="AB289" s="17">
        <f t="shared" si="131"/>
        <v>15</v>
      </c>
      <c r="AC289" s="17">
        <f t="shared" si="132"/>
        <v>525</v>
      </c>
      <c r="AD289" s="7">
        <f t="shared" si="133"/>
        <v>1</v>
      </c>
      <c r="AE289" s="17">
        <f t="shared" si="134"/>
        <v>15</v>
      </c>
      <c r="AF289" s="17">
        <f t="shared" si="135"/>
        <v>0</v>
      </c>
      <c r="AG289" s="17">
        <f t="shared" si="136"/>
        <v>0</v>
      </c>
      <c r="AH289" s="17">
        <f t="shared" si="137"/>
        <v>0</v>
      </c>
      <c r="AI289" s="17">
        <f t="shared" si="138"/>
        <v>695</v>
      </c>
      <c r="AJ289" s="18">
        <f t="shared" si="139"/>
        <v>0</v>
      </c>
      <c r="AL289" s="12">
        <f t="shared" si="140"/>
        <v>728</v>
      </c>
      <c r="AM289" s="12">
        <f t="shared" si="141"/>
        <v>36</v>
      </c>
      <c r="AN289" s="12">
        <f t="shared" si="142"/>
        <v>540</v>
      </c>
      <c r="AO289" s="12">
        <f t="shared" si="143"/>
        <v>14380</v>
      </c>
      <c r="AP289" s="12">
        <f>MAX(AO$4:AO289)</f>
        <v>23660</v>
      </c>
      <c r="AQ289" s="8">
        <f t="shared" si="144"/>
        <v>-0.39222316145393066</v>
      </c>
      <c r="AS289" s="12">
        <f t="shared" si="145"/>
        <v>1047</v>
      </c>
      <c r="AT289" s="12">
        <f t="shared" si="146"/>
        <v>52</v>
      </c>
      <c r="AU289" s="12">
        <f t="shared" si="147"/>
        <v>0</v>
      </c>
      <c r="AV289" s="12">
        <f t="shared" si="148"/>
        <v>20940</v>
      </c>
      <c r="AW289" s="12">
        <f>MAX(AV$4:AV289)</f>
        <v>25085</v>
      </c>
      <c r="AX289" s="8">
        <f t="shared" si="149"/>
        <v>-0.16523819015347818</v>
      </c>
      <c r="BH289" s="19"/>
      <c r="BI289" s="19"/>
      <c r="BJ289" s="12"/>
      <c r="BK289" s="12"/>
      <c r="BL289" s="12"/>
      <c r="BM289" s="8"/>
    </row>
    <row r="290" spans="1:65" x14ac:dyDescent="0.3">
      <c r="A290" s="1">
        <v>42782</v>
      </c>
      <c r="B290" s="1">
        <v>42782</v>
      </c>
      <c r="C290" s="1" t="s">
        <v>45</v>
      </c>
      <c r="D290" s="3">
        <v>1515</v>
      </c>
      <c r="E290" s="3">
        <v>0</v>
      </c>
      <c r="F290" s="3">
        <f t="shared" si="120"/>
        <v>1515</v>
      </c>
      <c r="G290" s="18">
        <f t="shared" si="121"/>
        <v>0</v>
      </c>
      <c r="H290" s="3" t="s">
        <v>38</v>
      </c>
      <c r="I290" s="18"/>
      <c r="J290" s="18"/>
      <c r="K290" s="18"/>
      <c r="L290" s="18">
        <f t="shared" si="122"/>
        <v>1</v>
      </c>
      <c r="M290" s="18" t="s">
        <v>21</v>
      </c>
      <c r="N290" s="18">
        <v>7</v>
      </c>
      <c r="O290" s="18">
        <v>113380</v>
      </c>
      <c r="P290" s="18">
        <v>113353</v>
      </c>
      <c r="Q290" s="18">
        <v>113547</v>
      </c>
      <c r="R290" s="17">
        <f t="shared" si="123"/>
        <v>3.4</v>
      </c>
      <c r="S290" s="17">
        <f t="shared" si="124"/>
        <v>16</v>
      </c>
      <c r="U290" s="17">
        <f t="shared" si="125"/>
        <v>-3.4</v>
      </c>
      <c r="V290" s="17">
        <f t="shared" si="126"/>
        <v>16</v>
      </c>
      <c r="W290" s="7">
        <f t="shared" si="127"/>
        <v>1</v>
      </c>
      <c r="X290" s="7">
        <f t="shared" si="128"/>
        <v>1</v>
      </c>
      <c r="Y290" s="17">
        <f t="shared" si="129"/>
        <v>0</v>
      </c>
      <c r="Z290" s="17"/>
      <c r="AA290" s="17">
        <f t="shared" si="130"/>
        <v>-20</v>
      </c>
      <c r="AB290" s="17">
        <f t="shared" si="131"/>
        <v>15</v>
      </c>
      <c r="AC290" s="17">
        <f t="shared" si="132"/>
        <v>540</v>
      </c>
      <c r="AD290" s="7">
        <f t="shared" si="133"/>
        <v>1</v>
      </c>
      <c r="AE290" s="17">
        <f t="shared" si="134"/>
        <v>0</v>
      </c>
      <c r="AF290" s="17">
        <f t="shared" si="135"/>
        <v>0</v>
      </c>
      <c r="AG290" s="17">
        <f t="shared" si="136"/>
        <v>0</v>
      </c>
      <c r="AH290" s="17">
        <f t="shared" si="137"/>
        <v>15</v>
      </c>
      <c r="AI290" s="17">
        <f t="shared" si="138"/>
        <v>710</v>
      </c>
      <c r="AJ290" s="18">
        <f t="shared" si="139"/>
        <v>1</v>
      </c>
      <c r="AL290" s="12">
        <f t="shared" si="140"/>
        <v>728</v>
      </c>
      <c r="AM290" s="12">
        <f t="shared" si="141"/>
        <v>36</v>
      </c>
      <c r="AN290" s="12">
        <f t="shared" si="142"/>
        <v>540</v>
      </c>
      <c r="AO290" s="12">
        <f t="shared" si="143"/>
        <v>14920</v>
      </c>
      <c r="AP290" s="12">
        <f>MAX(AO$4:AO290)</f>
        <v>23660</v>
      </c>
      <c r="AQ290" s="8">
        <f t="shared" si="144"/>
        <v>-0.36939983093829248</v>
      </c>
      <c r="AS290" s="12">
        <f t="shared" si="145"/>
        <v>1047</v>
      </c>
      <c r="AT290" s="12">
        <f t="shared" si="146"/>
        <v>52</v>
      </c>
      <c r="AU290" s="12">
        <f t="shared" si="147"/>
        <v>780</v>
      </c>
      <c r="AV290" s="12">
        <f t="shared" si="148"/>
        <v>21720</v>
      </c>
      <c r="AW290" s="12">
        <f>MAX(AV$4:AV290)</f>
        <v>25085</v>
      </c>
      <c r="AX290" s="8">
        <f t="shared" si="149"/>
        <v>-0.13414391070360773</v>
      </c>
      <c r="BH290" s="19"/>
      <c r="BI290" s="19"/>
      <c r="BJ290" s="12"/>
      <c r="BK290" s="12"/>
      <c r="BL290" s="12"/>
      <c r="BM290" s="8"/>
    </row>
    <row r="291" spans="1:65" x14ac:dyDescent="0.3">
      <c r="A291" s="1">
        <v>42782</v>
      </c>
      <c r="B291" s="1">
        <v>42782</v>
      </c>
      <c r="C291" s="1" t="s">
        <v>45</v>
      </c>
      <c r="D291" s="3">
        <v>1615</v>
      </c>
      <c r="E291" s="3">
        <v>0</v>
      </c>
      <c r="F291" s="3">
        <f t="shared" si="120"/>
        <v>1615</v>
      </c>
      <c r="G291" s="18">
        <f t="shared" si="121"/>
        <v>0</v>
      </c>
      <c r="H291" s="3" t="s">
        <v>17</v>
      </c>
      <c r="L291" s="18">
        <f t="shared" si="122"/>
        <v>1</v>
      </c>
      <c r="M291" s="2" t="s">
        <v>20</v>
      </c>
      <c r="N291" s="2">
        <v>7</v>
      </c>
      <c r="O291" s="2">
        <v>106800</v>
      </c>
      <c r="P291" s="2">
        <v>106787</v>
      </c>
      <c r="Q291" s="2">
        <v>106470</v>
      </c>
      <c r="R291" s="17">
        <f t="shared" si="123"/>
        <v>-0.6</v>
      </c>
      <c r="S291" s="17">
        <f t="shared" si="124"/>
        <v>32.299999999999997</v>
      </c>
      <c r="U291" s="17">
        <f t="shared" si="125"/>
        <v>0.6</v>
      </c>
      <c r="V291" s="17">
        <f t="shared" si="126"/>
        <v>32.299999999999997</v>
      </c>
      <c r="W291" s="7">
        <f t="shared" si="127"/>
        <v>0</v>
      </c>
      <c r="X291" s="7">
        <f t="shared" si="128"/>
        <v>0</v>
      </c>
      <c r="Y291" s="17">
        <f t="shared" si="129"/>
        <v>0</v>
      </c>
      <c r="Z291" s="17"/>
      <c r="AA291" s="17">
        <f t="shared" si="130"/>
        <v>0</v>
      </c>
      <c r="AB291" s="17">
        <f t="shared" si="131"/>
        <v>0</v>
      </c>
      <c r="AC291" s="17">
        <f t="shared" si="132"/>
        <v>540</v>
      </c>
      <c r="AD291" s="7">
        <f t="shared" si="133"/>
        <v>0</v>
      </c>
      <c r="AE291" s="17">
        <f t="shared" si="134"/>
        <v>0</v>
      </c>
      <c r="AF291" s="17">
        <f t="shared" si="135"/>
        <v>0</v>
      </c>
      <c r="AG291" s="17">
        <f t="shared" si="136"/>
        <v>0</v>
      </c>
      <c r="AH291" s="17">
        <f t="shared" si="137"/>
        <v>0</v>
      </c>
      <c r="AI291" s="17">
        <f t="shared" si="138"/>
        <v>710</v>
      </c>
      <c r="AJ291" s="18">
        <f t="shared" si="139"/>
        <v>0</v>
      </c>
      <c r="AL291" s="12">
        <f t="shared" si="140"/>
        <v>728</v>
      </c>
      <c r="AM291" s="12">
        <f t="shared" si="141"/>
        <v>36</v>
      </c>
      <c r="AN291" s="12">
        <f t="shared" si="142"/>
        <v>0</v>
      </c>
      <c r="AO291" s="12">
        <f t="shared" si="143"/>
        <v>14920</v>
      </c>
      <c r="AP291" s="12">
        <f>MAX(AO$4:AO291)</f>
        <v>23660</v>
      </c>
      <c r="AQ291" s="8">
        <f t="shared" si="144"/>
        <v>-0.36939983093829248</v>
      </c>
      <c r="AS291" s="12">
        <f t="shared" si="145"/>
        <v>1047</v>
      </c>
      <c r="AT291" s="12">
        <f t="shared" si="146"/>
        <v>52</v>
      </c>
      <c r="AU291" s="12">
        <f t="shared" si="147"/>
        <v>0</v>
      </c>
      <c r="AV291" s="12">
        <f t="shared" si="148"/>
        <v>21720</v>
      </c>
      <c r="AW291" s="12">
        <f>MAX(AV$4:AV291)</f>
        <v>25085</v>
      </c>
      <c r="AX291" s="8">
        <f t="shared" si="149"/>
        <v>-0.13414391070360773</v>
      </c>
      <c r="BH291" s="19"/>
      <c r="BI291" s="19"/>
      <c r="BJ291" s="12"/>
      <c r="BK291" s="12"/>
      <c r="BL291" s="12"/>
      <c r="BM291" s="8"/>
    </row>
    <row r="292" spans="1:65" x14ac:dyDescent="0.3">
      <c r="A292" s="1">
        <v>42783</v>
      </c>
      <c r="B292" s="1">
        <v>42783</v>
      </c>
      <c r="C292" s="1" t="s">
        <v>45</v>
      </c>
      <c r="D292" s="3">
        <v>800</v>
      </c>
      <c r="E292" s="3">
        <v>0</v>
      </c>
      <c r="F292" s="3">
        <f t="shared" ref="F292" si="150">D292+E292</f>
        <v>800</v>
      </c>
      <c r="G292" s="18">
        <f t="shared" ref="G292" si="151">B292-A292</f>
        <v>0</v>
      </c>
      <c r="H292" s="3" t="s">
        <v>17</v>
      </c>
      <c r="L292" s="18">
        <f t="shared" ref="L292" si="152">IF(AND(F292&gt;=L$3,F292&lt;=L$4),0,1)</f>
        <v>1</v>
      </c>
      <c r="M292" s="2" t="s">
        <v>21</v>
      </c>
      <c r="N292" s="2">
        <v>7</v>
      </c>
      <c r="O292" s="2">
        <v>106410</v>
      </c>
      <c r="P292" s="2">
        <v>106365</v>
      </c>
      <c r="Q292" s="2">
        <v>106665</v>
      </c>
      <c r="R292" s="17">
        <f t="shared" ref="R292" si="153">IF(M292="short",((P292-O292)+N292)/10,((O292-P292)+N292)/10)</f>
        <v>5.2</v>
      </c>
      <c r="S292" s="17">
        <f t="shared" ref="S292" si="154">IF(M292="long",((Q292-O292)-N292)/10,((O292-Q292)-N292)/10)</f>
        <v>24.8</v>
      </c>
      <c r="U292" s="17">
        <f t="shared" ref="U292" si="155">U$4-R292</f>
        <v>-5.2</v>
      </c>
      <c r="V292" s="17">
        <f t="shared" ref="V292" si="156">S292+U$4</f>
        <v>24.8</v>
      </c>
      <c r="W292" s="7">
        <f t="shared" ref="W292" si="157">IF(-U292&gt;N292/10,1, )</f>
        <v>1</v>
      </c>
      <c r="X292" s="7">
        <f t="shared" ref="X292" si="158">IF(OR(I292="yes",K292="yes"),0,L292*W292)</f>
        <v>1</v>
      </c>
      <c r="Y292" s="17">
        <f t="shared" ref="Y292" si="159">IF(U292&lt;=-Y$3,-Y$3,0)</f>
        <v>0</v>
      </c>
      <c r="Z292" s="17"/>
      <c r="AA292" s="17">
        <f t="shared" ref="AA292" si="160">IF(AND(Y292=0,S292&gt;=AA$3-(N292/10)),0,-Y$3*W292)</f>
        <v>0</v>
      </c>
      <c r="AB292" s="17">
        <f t="shared" ref="AB292" si="161">IF(AND(Y292=0,V292&gt;AB$3),AB$3*W292,AA292*W292)</f>
        <v>15</v>
      </c>
      <c r="AC292" s="17">
        <f t="shared" ref="AC292" si="162">AC291+AB292</f>
        <v>555</v>
      </c>
      <c r="AD292" s="7">
        <f t="shared" ref="AD292" si="163">IF(AB292&gt;0,1, )</f>
        <v>1</v>
      </c>
      <c r="AE292" s="17">
        <f t="shared" ref="AE292" si="164">IF(I292="yes",AB292,)</f>
        <v>0</v>
      </c>
      <c r="AF292" s="17">
        <f t="shared" ref="AF292" si="165">IF(K292="yes",AB292, )</f>
        <v>0</v>
      </c>
      <c r="AG292" s="17">
        <f t="shared" ref="AG292" si="166">IF(L292=1, ,AB292)</f>
        <v>0</v>
      </c>
      <c r="AH292" s="17">
        <f t="shared" ref="AH292" si="167">X292*AB292</f>
        <v>15</v>
      </c>
      <c r="AI292" s="17">
        <f t="shared" ref="AI292" si="168">AI291+AH292</f>
        <v>725</v>
      </c>
      <c r="AJ292" s="18">
        <f t="shared" ref="AJ292" si="169">IF(AH292&gt;0,1, )</f>
        <v>1</v>
      </c>
      <c r="AL292" s="12">
        <f t="shared" ref="AL292" si="170">IF(B292=B291,AL291,AO291*AL$3)</f>
        <v>746</v>
      </c>
      <c r="AM292" s="12">
        <f t="shared" ref="AM292" si="171">INT(AL292/AM$3)</f>
        <v>37</v>
      </c>
      <c r="AN292" s="12">
        <f t="shared" ref="AN292" si="172">AB292*AM292</f>
        <v>555</v>
      </c>
      <c r="AO292" s="12">
        <f t="shared" ref="AO292" si="173">AO291+AN292</f>
        <v>15475</v>
      </c>
      <c r="AP292" s="12">
        <f>MAX(AO$4:AO292)</f>
        <v>23660</v>
      </c>
      <c r="AQ292" s="8">
        <f t="shared" ref="AQ292" si="174">(AO292-AP292)/AP292</f>
        <v>-0.34594251901944212</v>
      </c>
      <c r="AS292" s="12">
        <f t="shared" ref="AS292" si="175">IF(I292=I291,AS291,AV291*AS$3)</f>
        <v>1047</v>
      </c>
      <c r="AT292" s="12">
        <f t="shared" ref="AT292" si="176">INT(AS292/AT$3)</f>
        <v>52</v>
      </c>
      <c r="AU292" s="12">
        <f t="shared" ref="AU292" si="177">AH292*AT292</f>
        <v>780</v>
      </c>
      <c r="AV292" s="12">
        <f t="shared" ref="AV292" si="178">AV291+AU292</f>
        <v>22500</v>
      </c>
      <c r="AW292" s="12">
        <f>MAX(AV$4:AV292)</f>
        <v>25085</v>
      </c>
      <c r="AX292" s="8">
        <f t="shared" ref="AX292" si="179">(AV292-AW292)/AW292</f>
        <v>-0.1030496312537373</v>
      </c>
      <c r="BH292" s="19"/>
      <c r="BI292" s="19"/>
      <c r="BJ292" s="12"/>
      <c r="BK292" s="12"/>
      <c r="BL292" s="12"/>
      <c r="BM292" s="8"/>
    </row>
    <row r="293" spans="1:65" x14ac:dyDescent="0.3">
      <c r="A293" s="1">
        <v>42783</v>
      </c>
      <c r="B293" s="1">
        <v>42783</v>
      </c>
      <c r="C293" s="1" t="s">
        <v>45</v>
      </c>
      <c r="D293" s="3">
        <v>900</v>
      </c>
      <c r="E293" s="3">
        <v>0</v>
      </c>
      <c r="F293" s="3">
        <f t="shared" ref="F293:F312" si="180">D293+E293</f>
        <v>900</v>
      </c>
      <c r="G293" s="20">
        <f t="shared" ref="G293:G312" si="181">B293-A293</f>
        <v>0</v>
      </c>
      <c r="H293" s="3" t="s">
        <v>37</v>
      </c>
      <c r="I293" s="20"/>
      <c r="J293" s="20"/>
      <c r="K293" s="20"/>
      <c r="L293" s="20">
        <f t="shared" ref="L293:L312" si="182">IF(AND(F293&gt;=L$3,F293&lt;=L$4),0,1)</f>
        <v>1</v>
      </c>
      <c r="M293" s="20" t="s">
        <v>21</v>
      </c>
      <c r="N293" s="20">
        <v>8</v>
      </c>
      <c r="O293" s="20">
        <v>76780</v>
      </c>
      <c r="P293" s="20">
        <v>76744</v>
      </c>
      <c r="Q293" s="20">
        <v>76828</v>
      </c>
      <c r="R293" s="19">
        <f t="shared" ref="R293:R312" si="183">IF(M293="short",((P293-O293)+N293)/10,((O293-P293)+N293)/10)</f>
        <v>4.4000000000000004</v>
      </c>
      <c r="S293" s="19">
        <f t="shared" ref="S293:S312" si="184">IF(M293="long",((Q293-O293)-N293)/10,((O293-Q293)-N293)/10)</f>
        <v>4</v>
      </c>
      <c r="U293" s="19">
        <f t="shared" ref="U293:U312" si="185">U$4-R293</f>
        <v>-4.4000000000000004</v>
      </c>
      <c r="V293" s="19">
        <f t="shared" ref="V293:V312" si="186">S293+U$4</f>
        <v>4</v>
      </c>
      <c r="W293" s="7">
        <f t="shared" ref="W293:W312" si="187">IF(-U293&gt;N293/10,1, )</f>
        <v>1</v>
      </c>
      <c r="X293" s="7">
        <f t="shared" ref="X293:X312" si="188">IF(OR(I293="yes",K293="yes"),0,L293*W293)</f>
        <v>1</v>
      </c>
      <c r="Y293" s="19">
        <f t="shared" ref="Y293:Y312" si="189">IF(U293&lt;=-Y$3,-Y$3,0)</f>
        <v>0</v>
      </c>
      <c r="Z293" s="19"/>
      <c r="AA293" s="19">
        <f t="shared" ref="AA293:AA312" si="190">IF(AND(Y293=0,S293&gt;=AA$3-(N293/10)),0,-Y$3*W293)</f>
        <v>-20</v>
      </c>
      <c r="AB293" s="19">
        <f t="shared" ref="AB293:AB312" si="191">IF(AND(Y293=0,V293&gt;AB$3),AB$3*W293,AA293*W293)</f>
        <v>-20</v>
      </c>
      <c r="AC293" s="19">
        <f t="shared" ref="AC293:AC312" si="192">AC292+AB293</f>
        <v>535</v>
      </c>
      <c r="AD293" s="7">
        <f t="shared" ref="AD293:AD312" si="193">IF(AB293&gt;0,1, )</f>
        <v>0</v>
      </c>
      <c r="AE293" s="19">
        <f t="shared" ref="AE293:AE312" si="194">IF(I293="yes",AB293,)</f>
        <v>0</v>
      </c>
      <c r="AF293" s="19">
        <f t="shared" ref="AF293:AF312" si="195">IF(K293="yes",AB293, )</f>
        <v>0</v>
      </c>
      <c r="AG293" s="19">
        <f t="shared" ref="AG293:AG312" si="196">IF(L293=1, ,AB293)</f>
        <v>0</v>
      </c>
      <c r="AH293" s="19">
        <f t="shared" ref="AH293:AH312" si="197">X293*AB293</f>
        <v>-20</v>
      </c>
      <c r="AI293" s="19">
        <f t="shared" ref="AI293:AI312" si="198">AI292+AH293</f>
        <v>705</v>
      </c>
      <c r="AJ293" s="20">
        <f t="shared" ref="AJ293:AJ312" si="199">IF(AH293&gt;0,1, )</f>
        <v>0</v>
      </c>
      <c r="AL293" s="12">
        <f t="shared" ref="AL293:AL312" si="200">IF(B293=B292,AL292,AO292*AL$3)</f>
        <v>746</v>
      </c>
      <c r="AM293" s="12">
        <f t="shared" ref="AM293:AM312" si="201">INT(AL293/AM$3)</f>
        <v>37</v>
      </c>
      <c r="AN293" s="12">
        <f t="shared" ref="AN293:AN312" si="202">AB293*AM293</f>
        <v>-740</v>
      </c>
      <c r="AO293" s="12">
        <f t="shared" ref="AO293:AO312" si="203">AO292+AN293</f>
        <v>14735</v>
      </c>
      <c r="AP293" s="12">
        <f>MAX(AO$4:AO293)</f>
        <v>23660</v>
      </c>
      <c r="AQ293" s="8">
        <f t="shared" ref="AQ293:AQ312" si="204">(AO293-AP293)/AP293</f>
        <v>-0.37721893491124259</v>
      </c>
      <c r="AS293" s="12">
        <f t="shared" ref="AS293:AS312" si="205">IF(I293=I292,AS292,AV292*AS$3)</f>
        <v>1047</v>
      </c>
      <c r="AT293" s="12">
        <f t="shared" ref="AT293:AT312" si="206">INT(AS293/AT$3)</f>
        <v>52</v>
      </c>
      <c r="AU293" s="12">
        <f t="shared" ref="AU293:AU312" si="207">AH293*AT293</f>
        <v>-1040</v>
      </c>
      <c r="AV293" s="12">
        <f t="shared" ref="AV293:AV312" si="208">AV292+AU293</f>
        <v>21460</v>
      </c>
      <c r="AW293" s="12">
        <f>MAX(AV$4:AV293)</f>
        <v>25085</v>
      </c>
      <c r="AX293" s="8">
        <f t="shared" ref="AX293:AX312" si="209">(AV293-AW293)/AW293</f>
        <v>-0.14450867052023122</v>
      </c>
      <c r="BH293" s="19"/>
      <c r="BI293" s="19"/>
      <c r="BJ293" s="12"/>
      <c r="BK293" s="12"/>
      <c r="BL293" s="12"/>
      <c r="BM293" s="8"/>
    </row>
    <row r="294" spans="1:65" x14ac:dyDescent="0.3">
      <c r="A294" s="1">
        <v>42783</v>
      </c>
      <c r="B294" s="1">
        <v>42783</v>
      </c>
      <c r="C294" s="1" t="s">
        <v>45</v>
      </c>
      <c r="D294" s="3">
        <v>1540</v>
      </c>
      <c r="E294" s="3">
        <v>0</v>
      </c>
      <c r="F294" s="3">
        <f t="shared" si="180"/>
        <v>1540</v>
      </c>
      <c r="G294" s="20">
        <f t="shared" si="181"/>
        <v>0</v>
      </c>
      <c r="H294" s="3" t="s">
        <v>43</v>
      </c>
      <c r="I294" s="20"/>
      <c r="J294" s="20"/>
      <c r="K294" s="20"/>
      <c r="L294" s="20">
        <f t="shared" si="182"/>
        <v>1</v>
      </c>
      <c r="M294" s="20" t="s">
        <v>20</v>
      </c>
      <c r="N294" s="20">
        <v>10</v>
      </c>
      <c r="O294" s="20">
        <v>131100</v>
      </c>
      <c r="P294" s="20">
        <v>131254</v>
      </c>
      <c r="Q294" s="20">
        <v>130889</v>
      </c>
      <c r="R294" s="19">
        <f t="shared" si="183"/>
        <v>16.399999999999999</v>
      </c>
      <c r="S294" s="19">
        <f t="shared" si="184"/>
        <v>20.100000000000001</v>
      </c>
      <c r="U294" s="19">
        <f t="shared" si="185"/>
        <v>-16.399999999999999</v>
      </c>
      <c r="V294" s="19">
        <f t="shared" si="186"/>
        <v>20.100000000000001</v>
      </c>
      <c r="W294" s="7">
        <f t="shared" si="187"/>
        <v>1</v>
      </c>
      <c r="X294" s="7">
        <f t="shared" si="188"/>
        <v>1</v>
      </c>
      <c r="Y294" s="19">
        <f t="shared" si="189"/>
        <v>0</v>
      </c>
      <c r="Z294" s="19"/>
      <c r="AA294" s="19">
        <f t="shared" si="190"/>
        <v>0</v>
      </c>
      <c r="AB294" s="19">
        <f t="shared" si="191"/>
        <v>15</v>
      </c>
      <c r="AC294" s="19">
        <f t="shared" si="192"/>
        <v>550</v>
      </c>
      <c r="AD294" s="7">
        <f t="shared" si="193"/>
        <v>1</v>
      </c>
      <c r="AE294" s="19">
        <f t="shared" si="194"/>
        <v>0</v>
      </c>
      <c r="AF294" s="19">
        <f t="shared" si="195"/>
        <v>0</v>
      </c>
      <c r="AG294" s="19">
        <f t="shared" si="196"/>
        <v>0</v>
      </c>
      <c r="AH294" s="19">
        <f t="shared" si="197"/>
        <v>15</v>
      </c>
      <c r="AI294" s="19">
        <f t="shared" si="198"/>
        <v>720</v>
      </c>
      <c r="AJ294" s="20">
        <f t="shared" si="199"/>
        <v>1</v>
      </c>
      <c r="AL294" s="12">
        <f t="shared" si="200"/>
        <v>746</v>
      </c>
      <c r="AM294" s="12">
        <f t="shared" si="201"/>
        <v>37</v>
      </c>
      <c r="AN294" s="12">
        <f t="shared" si="202"/>
        <v>555</v>
      </c>
      <c r="AO294" s="12">
        <f t="shared" si="203"/>
        <v>15290</v>
      </c>
      <c r="AP294" s="12">
        <f>MAX(AO$4:AO294)</f>
        <v>23660</v>
      </c>
      <c r="AQ294" s="8">
        <f t="shared" si="204"/>
        <v>-0.35376162299239222</v>
      </c>
      <c r="AS294" s="12">
        <f t="shared" si="205"/>
        <v>1047</v>
      </c>
      <c r="AT294" s="12">
        <f t="shared" si="206"/>
        <v>52</v>
      </c>
      <c r="AU294" s="12">
        <f t="shared" si="207"/>
        <v>780</v>
      </c>
      <c r="AV294" s="12">
        <f t="shared" si="208"/>
        <v>22240</v>
      </c>
      <c r="AW294" s="12">
        <f>MAX(AV$4:AV294)</f>
        <v>25085</v>
      </c>
      <c r="AX294" s="8">
        <f t="shared" si="209"/>
        <v>-0.11341439107036078</v>
      </c>
      <c r="BH294" s="19"/>
      <c r="BI294" s="19"/>
      <c r="BJ294" s="12"/>
      <c r="BK294" s="12"/>
      <c r="BL294" s="12"/>
      <c r="BM294" s="8"/>
    </row>
    <row r="295" spans="1:65" x14ac:dyDescent="0.3">
      <c r="E295" s="3">
        <v>0</v>
      </c>
      <c r="F295" s="3">
        <f t="shared" si="180"/>
        <v>0</v>
      </c>
      <c r="G295" s="20">
        <f t="shared" si="181"/>
        <v>0</v>
      </c>
      <c r="I295" s="20"/>
      <c r="J295" s="20"/>
      <c r="K295" s="20"/>
      <c r="L295" s="20">
        <f t="shared" si="182"/>
        <v>0</v>
      </c>
      <c r="M295" s="20"/>
      <c r="N295" s="20"/>
      <c r="O295" s="20"/>
      <c r="P295" s="20"/>
      <c r="Q295" s="20"/>
      <c r="R295" s="19">
        <f t="shared" si="183"/>
        <v>0</v>
      </c>
      <c r="S295" s="19">
        <f t="shared" si="184"/>
        <v>0</v>
      </c>
      <c r="U295" s="19">
        <f t="shared" si="185"/>
        <v>0</v>
      </c>
      <c r="V295" s="19">
        <f t="shared" si="186"/>
        <v>0</v>
      </c>
      <c r="W295" s="7">
        <f t="shared" si="187"/>
        <v>0</v>
      </c>
      <c r="X295" s="7">
        <f t="shared" si="188"/>
        <v>0</v>
      </c>
      <c r="Y295" s="19">
        <f t="shared" si="189"/>
        <v>0</v>
      </c>
      <c r="Z295" s="19"/>
      <c r="AA295" s="19">
        <f t="shared" si="190"/>
        <v>0</v>
      </c>
      <c r="AB295" s="19">
        <f t="shared" si="191"/>
        <v>0</v>
      </c>
      <c r="AC295" s="19">
        <f t="shared" si="192"/>
        <v>550</v>
      </c>
      <c r="AD295" s="7">
        <f t="shared" si="193"/>
        <v>0</v>
      </c>
      <c r="AE295" s="19">
        <f t="shared" si="194"/>
        <v>0</v>
      </c>
      <c r="AF295" s="19">
        <f t="shared" si="195"/>
        <v>0</v>
      </c>
      <c r="AG295" s="19">
        <f t="shared" si="196"/>
        <v>0</v>
      </c>
      <c r="AH295" s="19">
        <f t="shared" si="197"/>
        <v>0</v>
      </c>
      <c r="AI295" s="19">
        <f t="shared" si="198"/>
        <v>720</v>
      </c>
      <c r="AJ295" s="20">
        <f t="shared" si="199"/>
        <v>0</v>
      </c>
      <c r="AL295" s="12">
        <f t="shared" si="200"/>
        <v>764.5</v>
      </c>
      <c r="AM295" s="12">
        <f t="shared" si="201"/>
        <v>38</v>
      </c>
      <c r="AN295" s="12">
        <f t="shared" si="202"/>
        <v>0</v>
      </c>
      <c r="AO295" s="12">
        <f t="shared" si="203"/>
        <v>15290</v>
      </c>
      <c r="AP295" s="12">
        <f>MAX(AO$4:AO295)</f>
        <v>23660</v>
      </c>
      <c r="AQ295" s="8">
        <f t="shared" si="204"/>
        <v>-0.35376162299239222</v>
      </c>
      <c r="AS295" s="12">
        <f t="shared" si="205"/>
        <v>1047</v>
      </c>
      <c r="AT295" s="12">
        <f t="shared" si="206"/>
        <v>52</v>
      </c>
      <c r="AU295" s="12">
        <f t="shared" si="207"/>
        <v>0</v>
      </c>
      <c r="AV295" s="12">
        <f t="shared" si="208"/>
        <v>22240</v>
      </c>
      <c r="AW295" s="12">
        <f>MAX(AV$4:AV295)</f>
        <v>25085</v>
      </c>
      <c r="AX295" s="8">
        <f t="shared" si="209"/>
        <v>-0.11341439107036078</v>
      </c>
      <c r="BH295" s="19"/>
      <c r="BI295" s="19"/>
      <c r="BJ295" s="12"/>
      <c r="BK295" s="12"/>
      <c r="BL295" s="12"/>
      <c r="BM295" s="8"/>
    </row>
    <row r="296" spans="1:65" x14ac:dyDescent="0.3">
      <c r="E296" s="3">
        <v>0</v>
      </c>
      <c r="F296" s="3">
        <f t="shared" si="180"/>
        <v>0</v>
      </c>
      <c r="G296" s="20">
        <f t="shared" si="181"/>
        <v>0</v>
      </c>
      <c r="I296" s="20"/>
      <c r="J296" s="20"/>
      <c r="K296" s="20"/>
      <c r="L296" s="20">
        <f t="shared" si="182"/>
        <v>0</v>
      </c>
      <c r="M296" s="20"/>
      <c r="N296" s="20"/>
      <c r="O296" s="20"/>
      <c r="P296" s="20"/>
      <c r="Q296" s="20"/>
      <c r="R296" s="19">
        <f t="shared" si="183"/>
        <v>0</v>
      </c>
      <c r="S296" s="19">
        <f t="shared" si="184"/>
        <v>0</v>
      </c>
      <c r="U296" s="19">
        <f t="shared" si="185"/>
        <v>0</v>
      </c>
      <c r="V296" s="19">
        <f t="shared" si="186"/>
        <v>0</v>
      </c>
      <c r="W296" s="7">
        <f t="shared" si="187"/>
        <v>0</v>
      </c>
      <c r="X296" s="7">
        <f t="shared" si="188"/>
        <v>0</v>
      </c>
      <c r="Y296" s="19">
        <f t="shared" si="189"/>
        <v>0</v>
      </c>
      <c r="Z296" s="19"/>
      <c r="AA296" s="19">
        <f t="shared" si="190"/>
        <v>0</v>
      </c>
      <c r="AB296" s="19">
        <f t="shared" si="191"/>
        <v>0</v>
      </c>
      <c r="AC296" s="19">
        <f t="shared" si="192"/>
        <v>550</v>
      </c>
      <c r="AD296" s="7">
        <f t="shared" si="193"/>
        <v>0</v>
      </c>
      <c r="AE296" s="19">
        <f t="shared" si="194"/>
        <v>0</v>
      </c>
      <c r="AF296" s="19">
        <f t="shared" si="195"/>
        <v>0</v>
      </c>
      <c r="AG296" s="19">
        <f t="shared" si="196"/>
        <v>0</v>
      </c>
      <c r="AH296" s="19">
        <f t="shared" si="197"/>
        <v>0</v>
      </c>
      <c r="AI296" s="19">
        <f t="shared" si="198"/>
        <v>720</v>
      </c>
      <c r="AJ296" s="20">
        <f t="shared" si="199"/>
        <v>0</v>
      </c>
      <c r="AL296" s="12">
        <f t="shared" si="200"/>
        <v>764.5</v>
      </c>
      <c r="AM296" s="12">
        <f t="shared" si="201"/>
        <v>38</v>
      </c>
      <c r="AN296" s="12">
        <f t="shared" si="202"/>
        <v>0</v>
      </c>
      <c r="AO296" s="12">
        <f t="shared" si="203"/>
        <v>15290</v>
      </c>
      <c r="AP296" s="12">
        <f>MAX(AO$4:AO296)</f>
        <v>23660</v>
      </c>
      <c r="AQ296" s="8">
        <f t="shared" si="204"/>
        <v>-0.35376162299239222</v>
      </c>
      <c r="AS296" s="12">
        <f t="shared" si="205"/>
        <v>1047</v>
      </c>
      <c r="AT296" s="12">
        <f t="shared" si="206"/>
        <v>52</v>
      </c>
      <c r="AU296" s="12">
        <f t="shared" si="207"/>
        <v>0</v>
      </c>
      <c r="AV296" s="12">
        <f t="shared" si="208"/>
        <v>22240</v>
      </c>
      <c r="AW296" s="12">
        <f>MAX(AV$4:AV296)</f>
        <v>25085</v>
      </c>
      <c r="AX296" s="8">
        <f t="shared" si="209"/>
        <v>-0.11341439107036078</v>
      </c>
      <c r="BH296" s="19"/>
      <c r="BI296" s="19"/>
      <c r="BJ296" s="12"/>
      <c r="BK296" s="12"/>
      <c r="BL296" s="12"/>
      <c r="BM296" s="8"/>
    </row>
    <row r="297" spans="1:65" x14ac:dyDescent="0.3">
      <c r="E297" s="3">
        <v>0</v>
      </c>
      <c r="F297" s="3">
        <f t="shared" si="180"/>
        <v>0</v>
      </c>
      <c r="G297" s="20">
        <f t="shared" si="181"/>
        <v>0</v>
      </c>
      <c r="I297" s="20"/>
      <c r="J297" s="20"/>
      <c r="K297" s="20"/>
      <c r="L297" s="20">
        <f t="shared" si="182"/>
        <v>0</v>
      </c>
      <c r="M297" s="20"/>
      <c r="N297" s="20"/>
      <c r="O297" s="20"/>
      <c r="P297" s="20"/>
      <c r="Q297" s="20"/>
      <c r="R297" s="19">
        <f t="shared" si="183"/>
        <v>0</v>
      </c>
      <c r="S297" s="19">
        <f t="shared" si="184"/>
        <v>0</v>
      </c>
      <c r="U297" s="19">
        <f t="shared" si="185"/>
        <v>0</v>
      </c>
      <c r="V297" s="19">
        <f t="shared" si="186"/>
        <v>0</v>
      </c>
      <c r="W297" s="7">
        <f t="shared" si="187"/>
        <v>0</v>
      </c>
      <c r="X297" s="7">
        <f t="shared" si="188"/>
        <v>0</v>
      </c>
      <c r="Y297" s="19">
        <f t="shared" si="189"/>
        <v>0</v>
      </c>
      <c r="Z297" s="19"/>
      <c r="AA297" s="19">
        <f t="shared" si="190"/>
        <v>0</v>
      </c>
      <c r="AB297" s="19">
        <f t="shared" si="191"/>
        <v>0</v>
      </c>
      <c r="AC297" s="19">
        <f t="shared" si="192"/>
        <v>550</v>
      </c>
      <c r="AD297" s="7">
        <f t="shared" si="193"/>
        <v>0</v>
      </c>
      <c r="AE297" s="19">
        <f t="shared" si="194"/>
        <v>0</v>
      </c>
      <c r="AF297" s="19">
        <f t="shared" si="195"/>
        <v>0</v>
      </c>
      <c r="AG297" s="19">
        <f t="shared" si="196"/>
        <v>0</v>
      </c>
      <c r="AH297" s="19">
        <f t="shared" si="197"/>
        <v>0</v>
      </c>
      <c r="AI297" s="19">
        <f t="shared" si="198"/>
        <v>720</v>
      </c>
      <c r="AJ297" s="20">
        <f t="shared" si="199"/>
        <v>0</v>
      </c>
      <c r="AL297" s="12">
        <f t="shared" si="200"/>
        <v>764.5</v>
      </c>
      <c r="AM297" s="12">
        <f t="shared" si="201"/>
        <v>38</v>
      </c>
      <c r="AN297" s="12">
        <f t="shared" si="202"/>
        <v>0</v>
      </c>
      <c r="AO297" s="12">
        <f t="shared" si="203"/>
        <v>15290</v>
      </c>
      <c r="AP297" s="12">
        <f>MAX(AO$4:AO297)</f>
        <v>23660</v>
      </c>
      <c r="AQ297" s="8">
        <f t="shared" si="204"/>
        <v>-0.35376162299239222</v>
      </c>
      <c r="AS297" s="12">
        <f t="shared" si="205"/>
        <v>1047</v>
      </c>
      <c r="AT297" s="12">
        <f t="shared" si="206"/>
        <v>52</v>
      </c>
      <c r="AU297" s="12">
        <f t="shared" si="207"/>
        <v>0</v>
      </c>
      <c r="AV297" s="12">
        <f t="shared" si="208"/>
        <v>22240</v>
      </c>
      <c r="AW297" s="12">
        <f>MAX(AV$4:AV297)</f>
        <v>25085</v>
      </c>
      <c r="AX297" s="8">
        <f t="shared" si="209"/>
        <v>-0.11341439107036078</v>
      </c>
      <c r="BH297" s="19"/>
      <c r="BI297" s="19"/>
      <c r="BJ297" s="12"/>
      <c r="BK297" s="12"/>
      <c r="BL297" s="12"/>
      <c r="BM297" s="8"/>
    </row>
    <row r="298" spans="1:65" x14ac:dyDescent="0.3">
      <c r="E298" s="3">
        <v>0</v>
      </c>
      <c r="F298" s="3">
        <f t="shared" si="180"/>
        <v>0</v>
      </c>
      <c r="G298" s="20">
        <f t="shared" si="181"/>
        <v>0</v>
      </c>
      <c r="I298" s="20"/>
      <c r="J298" s="20"/>
      <c r="K298" s="20"/>
      <c r="L298" s="20">
        <f t="shared" si="182"/>
        <v>0</v>
      </c>
      <c r="M298" s="20"/>
      <c r="N298" s="20"/>
      <c r="O298" s="20"/>
      <c r="P298" s="20"/>
      <c r="Q298" s="20"/>
      <c r="R298" s="19">
        <f t="shared" si="183"/>
        <v>0</v>
      </c>
      <c r="S298" s="19">
        <f t="shared" si="184"/>
        <v>0</v>
      </c>
      <c r="U298" s="19">
        <f t="shared" si="185"/>
        <v>0</v>
      </c>
      <c r="V298" s="19">
        <f t="shared" si="186"/>
        <v>0</v>
      </c>
      <c r="W298" s="7">
        <f t="shared" si="187"/>
        <v>0</v>
      </c>
      <c r="X298" s="7">
        <f t="shared" si="188"/>
        <v>0</v>
      </c>
      <c r="Y298" s="19">
        <f t="shared" si="189"/>
        <v>0</v>
      </c>
      <c r="Z298" s="19"/>
      <c r="AA298" s="19">
        <f t="shared" si="190"/>
        <v>0</v>
      </c>
      <c r="AB298" s="19">
        <f t="shared" si="191"/>
        <v>0</v>
      </c>
      <c r="AC298" s="19">
        <f t="shared" si="192"/>
        <v>550</v>
      </c>
      <c r="AD298" s="7">
        <f t="shared" si="193"/>
        <v>0</v>
      </c>
      <c r="AE298" s="19">
        <f t="shared" si="194"/>
        <v>0</v>
      </c>
      <c r="AF298" s="19">
        <f t="shared" si="195"/>
        <v>0</v>
      </c>
      <c r="AG298" s="19">
        <f t="shared" si="196"/>
        <v>0</v>
      </c>
      <c r="AH298" s="19">
        <f t="shared" si="197"/>
        <v>0</v>
      </c>
      <c r="AI298" s="19">
        <f t="shared" si="198"/>
        <v>720</v>
      </c>
      <c r="AJ298" s="20">
        <f t="shared" si="199"/>
        <v>0</v>
      </c>
      <c r="AL298" s="12">
        <f t="shared" si="200"/>
        <v>764.5</v>
      </c>
      <c r="AM298" s="12">
        <f t="shared" si="201"/>
        <v>38</v>
      </c>
      <c r="AN298" s="12">
        <f t="shared" si="202"/>
        <v>0</v>
      </c>
      <c r="AO298" s="12">
        <f t="shared" si="203"/>
        <v>15290</v>
      </c>
      <c r="AP298" s="12">
        <f>MAX(AO$4:AO298)</f>
        <v>23660</v>
      </c>
      <c r="AQ298" s="8">
        <f t="shared" si="204"/>
        <v>-0.35376162299239222</v>
      </c>
      <c r="AS298" s="12">
        <f t="shared" si="205"/>
        <v>1047</v>
      </c>
      <c r="AT298" s="12">
        <f t="shared" si="206"/>
        <v>52</v>
      </c>
      <c r="AU298" s="12">
        <f t="shared" si="207"/>
        <v>0</v>
      </c>
      <c r="AV298" s="12">
        <f t="shared" si="208"/>
        <v>22240</v>
      </c>
      <c r="AW298" s="12">
        <f>MAX(AV$4:AV298)</f>
        <v>25085</v>
      </c>
      <c r="AX298" s="8">
        <f t="shared" si="209"/>
        <v>-0.11341439107036078</v>
      </c>
      <c r="BH298" s="19"/>
      <c r="BI298" s="19"/>
      <c r="BJ298" s="12"/>
      <c r="BK298" s="12"/>
      <c r="BL298" s="12"/>
      <c r="BM298" s="8"/>
    </row>
    <row r="299" spans="1:65" x14ac:dyDescent="0.3">
      <c r="E299" s="3">
        <v>0</v>
      </c>
      <c r="F299" s="3">
        <f t="shared" si="180"/>
        <v>0</v>
      </c>
      <c r="G299" s="20">
        <f t="shared" si="181"/>
        <v>0</v>
      </c>
      <c r="I299" s="20"/>
      <c r="J299" s="20"/>
      <c r="K299" s="20"/>
      <c r="L299" s="20">
        <f t="shared" si="182"/>
        <v>0</v>
      </c>
      <c r="M299" s="20"/>
      <c r="N299" s="20"/>
      <c r="O299" s="20"/>
      <c r="P299" s="20"/>
      <c r="Q299" s="20"/>
      <c r="R299" s="19">
        <f t="shared" si="183"/>
        <v>0</v>
      </c>
      <c r="S299" s="19">
        <f t="shared" si="184"/>
        <v>0</v>
      </c>
      <c r="U299" s="19">
        <f t="shared" si="185"/>
        <v>0</v>
      </c>
      <c r="V299" s="19">
        <f t="shared" si="186"/>
        <v>0</v>
      </c>
      <c r="W299" s="7">
        <f t="shared" si="187"/>
        <v>0</v>
      </c>
      <c r="X299" s="7">
        <f t="shared" si="188"/>
        <v>0</v>
      </c>
      <c r="Y299" s="19">
        <f t="shared" si="189"/>
        <v>0</v>
      </c>
      <c r="Z299" s="19"/>
      <c r="AA299" s="19">
        <f t="shared" si="190"/>
        <v>0</v>
      </c>
      <c r="AB299" s="19">
        <f t="shared" si="191"/>
        <v>0</v>
      </c>
      <c r="AC299" s="19">
        <f t="shared" si="192"/>
        <v>550</v>
      </c>
      <c r="AD299" s="7">
        <f t="shared" si="193"/>
        <v>0</v>
      </c>
      <c r="AE299" s="19">
        <f t="shared" si="194"/>
        <v>0</v>
      </c>
      <c r="AF299" s="19">
        <f t="shared" si="195"/>
        <v>0</v>
      </c>
      <c r="AG299" s="19">
        <f t="shared" si="196"/>
        <v>0</v>
      </c>
      <c r="AH299" s="19">
        <f t="shared" si="197"/>
        <v>0</v>
      </c>
      <c r="AI299" s="19">
        <f t="shared" si="198"/>
        <v>720</v>
      </c>
      <c r="AJ299" s="20">
        <f t="shared" si="199"/>
        <v>0</v>
      </c>
      <c r="AL299" s="12">
        <f t="shared" si="200"/>
        <v>764.5</v>
      </c>
      <c r="AM299" s="12">
        <f t="shared" si="201"/>
        <v>38</v>
      </c>
      <c r="AN299" s="12">
        <f t="shared" si="202"/>
        <v>0</v>
      </c>
      <c r="AO299" s="12">
        <f t="shared" si="203"/>
        <v>15290</v>
      </c>
      <c r="AP299" s="12">
        <f>MAX(AO$4:AO299)</f>
        <v>23660</v>
      </c>
      <c r="AQ299" s="8">
        <f t="shared" si="204"/>
        <v>-0.35376162299239222</v>
      </c>
      <c r="AS299" s="12">
        <f t="shared" si="205"/>
        <v>1047</v>
      </c>
      <c r="AT299" s="12">
        <f t="shared" si="206"/>
        <v>52</v>
      </c>
      <c r="AU299" s="12">
        <f t="shared" si="207"/>
        <v>0</v>
      </c>
      <c r="AV299" s="12">
        <f t="shared" si="208"/>
        <v>22240</v>
      </c>
      <c r="AW299" s="12">
        <f>MAX(AV$4:AV299)</f>
        <v>25085</v>
      </c>
      <c r="AX299" s="8">
        <f t="shared" si="209"/>
        <v>-0.11341439107036078</v>
      </c>
      <c r="BH299" s="19"/>
      <c r="BI299" s="19"/>
      <c r="BJ299" s="12"/>
      <c r="BK299" s="12"/>
      <c r="BL299" s="12"/>
      <c r="BM299" s="8"/>
    </row>
    <row r="300" spans="1:65" x14ac:dyDescent="0.3">
      <c r="E300" s="3">
        <v>0</v>
      </c>
      <c r="F300" s="3">
        <f t="shared" si="180"/>
        <v>0</v>
      </c>
      <c r="G300" s="20">
        <f t="shared" si="181"/>
        <v>0</v>
      </c>
      <c r="I300" s="20"/>
      <c r="J300" s="20"/>
      <c r="K300" s="20"/>
      <c r="L300" s="20">
        <f t="shared" si="182"/>
        <v>0</v>
      </c>
      <c r="M300" s="20"/>
      <c r="N300" s="20"/>
      <c r="O300" s="20"/>
      <c r="P300" s="20"/>
      <c r="Q300" s="20"/>
      <c r="R300" s="19">
        <f t="shared" si="183"/>
        <v>0</v>
      </c>
      <c r="S300" s="19">
        <f t="shared" si="184"/>
        <v>0</v>
      </c>
      <c r="U300" s="19">
        <f t="shared" si="185"/>
        <v>0</v>
      </c>
      <c r="V300" s="19">
        <f t="shared" si="186"/>
        <v>0</v>
      </c>
      <c r="W300" s="7">
        <f t="shared" si="187"/>
        <v>0</v>
      </c>
      <c r="X300" s="7">
        <f t="shared" si="188"/>
        <v>0</v>
      </c>
      <c r="Y300" s="19">
        <f t="shared" si="189"/>
        <v>0</v>
      </c>
      <c r="Z300" s="19"/>
      <c r="AA300" s="19">
        <f t="shared" si="190"/>
        <v>0</v>
      </c>
      <c r="AB300" s="19">
        <f t="shared" si="191"/>
        <v>0</v>
      </c>
      <c r="AC300" s="19">
        <f t="shared" si="192"/>
        <v>550</v>
      </c>
      <c r="AD300" s="7">
        <f t="shared" si="193"/>
        <v>0</v>
      </c>
      <c r="AE300" s="19">
        <f t="shared" si="194"/>
        <v>0</v>
      </c>
      <c r="AF300" s="19">
        <f t="shared" si="195"/>
        <v>0</v>
      </c>
      <c r="AG300" s="19">
        <f t="shared" si="196"/>
        <v>0</v>
      </c>
      <c r="AH300" s="19">
        <f t="shared" si="197"/>
        <v>0</v>
      </c>
      <c r="AI300" s="19">
        <f t="shared" si="198"/>
        <v>720</v>
      </c>
      <c r="AJ300" s="20">
        <f t="shared" si="199"/>
        <v>0</v>
      </c>
      <c r="AL300" s="12">
        <f t="shared" si="200"/>
        <v>764.5</v>
      </c>
      <c r="AM300" s="12">
        <f t="shared" si="201"/>
        <v>38</v>
      </c>
      <c r="AN300" s="12">
        <f t="shared" si="202"/>
        <v>0</v>
      </c>
      <c r="AO300" s="12">
        <f t="shared" si="203"/>
        <v>15290</v>
      </c>
      <c r="AP300" s="12">
        <f>MAX(AO$4:AO300)</f>
        <v>23660</v>
      </c>
      <c r="AQ300" s="8">
        <f t="shared" si="204"/>
        <v>-0.35376162299239222</v>
      </c>
      <c r="AS300" s="12">
        <f t="shared" si="205"/>
        <v>1047</v>
      </c>
      <c r="AT300" s="12">
        <f t="shared" si="206"/>
        <v>52</v>
      </c>
      <c r="AU300" s="12">
        <f t="shared" si="207"/>
        <v>0</v>
      </c>
      <c r="AV300" s="12">
        <f t="shared" si="208"/>
        <v>22240</v>
      </c>
      <c r="AW300" s="12">
        <f>MAX(AV$4:AV300)</f>
        <v>25085</v>
      </c>
      <c r="AX300" s="8">
        <f t="shared" si="209"/>
        <v>-0.11341439107036078</v>
      </c>
      <c r="BH300" s="19"/>
      <c r="BI300" s="19"/>
      <c r="BJ300" s="12"/>
      <c r="BK300" s="12"/>
      <c r="BL300" s="12"/>
      <c r="BM300" s="8"/>
    </row>
    <row r="301" spans="1:65" x14ac:dyDescent="0.3">
      <c r="E301" s="3">
        <v>0</v>
      </c>
      <c r="F301" s="3">
        <f t="shared" si="180"/>
        <v>0</v>
      </c>
      <c r="G301" s="20">
        <f t="shared" si="181"/>
        <v>0</v>
      </c>
      <c r="I301" s="20"/>
      <c r="J301" s="20"/>
      <c r="K301" s="20"/>
      <c r="L301" s="20">
        <f t="shared" si="182"/>
        <v>0</v>
      </c>
      <c r="M301" s="20"/>
      <c r="N301" s="20"/>
      <c r="O301" s="20"/>
      <c r="P301" s="20"/>
      <c r="Q301" s="20"/>
      <c r="R301" s="19">
        <f t="shared" si="183"/>
        <v>0</v>
      </c>
      <c r="S301" s="19">
        <f t="shared" si="184"/>
        <v>0</v>
      </c>
      <c r="U301" s="19">
        <f t="shared" si="185"/>
        <v>0</v>
      </c>
      <c r="V301" s="19">
        <f t="shared" si="186"/>
        <v>0</v>
      </c>
      <c r="W301" s="7">
        <f t="shared" si="187"/>
        <v>0</v>
      </c>
      <c r="X301" s="7">
        <f t="shared" si="188"/>
        <v>0</v>
      </c>
      <c r="Y301" s="19">
        <f t="shared" si="189"/>
        <v>0</v>
      </c>
      <c r="Z301" s="19"/>
      <c r="AA301" s="19">
        <f t="shared" si="190"/>
        <v>0</v>
      </c>
      <c r="AB301" s="19">
        <f t="shared" si="191"/>
        <v>0</v>
      </c>
      <c r="AC301" s="19">
        <f t="shared" si="192"/>
        <v>550</v>
      </c>
      <c r="AD301" s="7">
        <f t="shared" si="193"/>
        <v>0</v>
      </c>
      <c r="AE301" s="19">
        <f t="shared" si="194"/>
        <v>0</v>
      </c>
      <c r="AF301" s="19">
        <f t="shared" si="195"/>
        <v>0</v>
      </c>
      <c r="AG301" s="19">
        <f t="shared" si="196"/>
        <v>0</v>
      </c>
      <c r="AH301" s="19">
        <f t="shared" si="197"/>
        <v>0</v>
      </c>
      <c r="AI301" s="19">
        <f t="shared" si="198"/>
        <v>720</v>
      </c>
      <c r="AJ301" s="20">
        <f t="shared" si="199"/>
        <v>0</v>
      </c>
      <c r="AL301" s="12">
        <f t="shared" si="200"/>
        <v>764.5</v>
      </c>
      <c r="AM301" s="12">
        <f t="shared" si="201"/>
        <v>38</v>
      </c>
      <c r="AN301" s="12">
        <f t="shared" si="202"/>
        <v>0</v>
      </c>
      <c r="AO301" s="12">
        <f t="shared" si="203"/>
        <v>15290</v>
      </c>
      <c r="AP301" s="12">
        <f>MAX(AO$4:AO301)</f>
        <v>23660</v>
      </c>
      <c r="AQ301" s="8">
        <f t="shared" si="204"/>
        <v>-0.35376162299239222</v>
      </c>
      <c r="AS301" s="12">
        <f t="shared" si="205"/>
        <v>1047</v>
      </c>
      <c r="AT301" s="12">
        <f t="shared" si="206"/>
        <v>52</v>
      </c>
      <c r="AU301" s="12">
        <f t="shared" si="207"/>
        <v>0</v>
      </c>
      <c r="AV301" s="12">
        <f t="shared" si="208"/>
        <v>22240</v>
      </c>
      <c r="AW301" s="12">
        <f>MAX(AV$4:AV301)</f>
        <v>25085</v>
      </c>
      <c r="AX301" s="8">
        <f t="shared" si="209"/>
        <v>-0.11341439107036078</v>
      </c>
      <c r="BH301" s="19"/>
      <c r="BI301" s="19"/>
      <c r="BJ301" s="12"/>
      <c r="BK301" s="12"/>
      <c r="BL301" s="12"/>
      <c r="BM301" s="8"/>
    </row>
    <row r="302" spans="1:65" x14ac:dyDescent="0.3">
      <c r="E302" s="3">
        <v>0</v>
      </c>
      <c r="F302" s="3">
        <f t="shared" si="180"/>
        <v>0</v>
      </c>
      <c r="G302" s="20">
        <f t="shared" si="181"/>
        <v>0</v>
      </c>
      <c r="I302" s="20"/>
      <c r="J302" s="20"/>
      <c r="K302" s="20"/>
      <c r="L302" s="20">
        <f t="shared" si="182"/>
        <v>0</v>
      </c>
      <c r="M302" s="20"/>
      <c r="N302" s="20"/>
      <c r="O302" s="20"/>
      <c r="P302" s="20"/>
      <c r="Q302" s="20"/>
      <c r="R302" s="19">
        <f t="shared" si="183"/>
        <v>0</v>
      </c>
      <c r="S302" s="19">
        <f t="shared" si="184"/>
        <v>0</v>
      </c>
      <c r="U302" s="19">
        <f t="shared" si="185"/>
        <v>0</v>
      </c>
      <c r="V302" s="19">
        <f t="shared" si="186"/>
        <v>0</v>
      </c>
      <c r="W302" s="7">
        <f t="shared" si="187"/>
        <v>0</v>
      </c>
      <c r="X302" s="7">
        <f t="shared" si="188"/>
        <v>0</v>
      </c>
      <c r="Y302" s="19">
        <f t="shared" si="189"/>
        <v>0</v>
      </c>
      <c r="Z302" s="19"/>
      <c r="AA302" s="19">
        <f t="shared" si="190"/>
        <v>0</v>
      </c>
      <c r="AB302" s="19">
        <f t="shared" si="191"/>
        <v>0</v>
      </c>
      <c r="AC302" s="19">
        <f t="shared" si="192"/>
        <v>550</v>
      </c>
      <c r="AD302" s="7">
        <f t="shared" si="193"/>
        <v>0</v>
      </c>
      <c r="AE302" s="19">
        <f t="shared" si="194"/>
        <v>0</v>
      </c>
      <c r="AF302" s="19">
        <f t="shared" si="195"/>
        <v>0</v>
      </c>
      <c r="AG302" s="19">
        <f t="shared" si="196"/>
        <v>0</v>
      </c>
      <c r="AH302" s="19">
        <f t="shared" si="197"/>
        <v>0</v>
      </c>
      <c r="AI302" s="19">
        <f t="shared" si="198"/>
        <v>720</v>
      </c>
      <c r="AJ302" s="20">
        <f t="shared" si="199"/>
        <v>0</v>
      </c>
      <c r="AL302" s="12">
        <f t="shared" si="200"/>
        <v>764.5</v>
      </c>
      <c r="AM302" s="12">
        <f t="shared" si="201"/>
        <v>38</v>
      </c>
      <c r="AN302" s="12">
        <f t="shared" si="202"/>
        <v>0</v>
      </c>
      <c r="AO302" s="12">
        <f t="shared" si="203"/>
        <v>15290</v>
      </c>
      <c r="AP302" s="12">
        <f>MAX(AO$4:AO302)</f>
        <v>23660</v>
      </c>
      <c r="AQ302" s="8">
        <f t="shared" si="204"/>
        <v>-0.35376162299239222</v>
      </c>
      <c r="AS302" s="12">
        <f t="shared" si="205"/>
        <v>1047</v>
      </c>
      <c r="AT302" s="12">
        <f t="shared" si="206"/>
        <v>52</v>
      </c>
      <c r="AU302" s="12">
        <f t="shared" si="207"/>
        <v>0</v>
      </c>
      <c r="AV302" s="12">
        <f t="shared" si="208"/>
        <v>22240</v>
      </c>
      <c r="AW302" s="12">
        <f>MAX(AV$4:AV302)</f>
        <v>25085</v>
      </c>
      <c r="AX302" s="8">
        <f t="shared" si="209"/>
        <v>-0.11341439107036078</v>
      </c>
      <c r="BH302" s="19"/>
      <c r="BI302" s="19"/>
      <c r="BJ302" s="12"/>
      <c r="BK302" s="12"/>
      <c r="BL302" s="12"/>
      <c r="BM302" s="8"/>
    </row>
    <row r="303" spans="1:65" x14ac:dyDescent="0.3">
      <c r="E303" s="3">
        <v>0</v>
      </c>
      <c r="F303" s="3">
        <f t="shared" si="180"/>
        <v>0</v>
      </c>
      <c r="G303" s="20">
        <f t="shared" si="181"/>
        <v>0</v>
      </c>
      <c r="I303" s="20"/>
      <c r="J303" s="20"/>
      <c r="K303" s="20"/>
      <c r="L303" s="20">
        <f t="shared" si="182"/>
        <v>0</v>
      </c>
      <c r="M303" s="20"/>
      <c r="N303" s="20"/>
      <c r="O303" s="20"/>
      <c r="P303" s="20"/>
      <c r="Q303" s="20"/>
      <c r="R303" s="19">
        <f t="shared" si="183"/>
        <v>0</v>
      </c>
      <c r="S303" s="19">
        <f t="shared" si="184"/>
        <v>0</v>
      </c>
      <c r="U303" s="19">
        <f t="shared" si="185"/>
        <v>0</v>
      </c>
      <c r="V303" s="19">
        <f t="shared" si="186"/>
        <v>0</v>
      </c>
      <c r="W303" s="7">
        <f t="shared" si="187"/>
        <v>0</v>
      </c>
      <c r="X303" s="7">
        <f t="shared" si="188"/>
        <v>0</v>
      </c>
      <c r="Y303" s="19">
        <f t="shared" si="189"/>
        <v>0</v>
      </c>
      <c r="Z303" s="19"/>
      <c r="AA303" s="19">
        <f t="shared" si="190"/>
        <v>0</v>
      </c>
      <c r="AB303" s="19">
        <f t="shared" si="191"/>
        <v>0</v>
      </c>
      <c r="AC303" s="19">
        <f t="shared" si="192"/>
        <v>550</v>
      </c>
      <c r="AD303" s="7">
        <f t="shared" si="193"/>
        <v>0</v>
      </c>
      <c r="AE303" s="19">
        <f t="shared" si="194"/>
        <v>0</v>
      </c>
      <c r="AF303" s="19">
        <f t="shared" si="195"/>
        <v>0</v>
      </c>
      <c r="AG303" s="19">
        <f t="shared" si="196"/>
        <v>0</v>
      </c>
      <c r="AH303" s="19">
        <f t="shared" si="197"/>
        <v>0</v>
      </c>
      <c r="AI303" s="19">
        <f t="shared" si="198"/>
        <v>720</v>
      </c>
      <c r="AJ303" s="20">
        <f t="shared" si="199"/>
        <v>0</v>
      </c>
      <c r="AL303" s="12">
        <f t="shared" si="200"/>
        <v>764.5</v>
      </c>
      <c r="AM303" s="12">
        <f t="shared" si="201"/>
        <v>38</v>
      </c>
      <c r="AN303" s="12">
        <f t="shared" si="202"/>
        <v>0</v>
      </c>
      <c r="AO303" s="12">
        <f t="shared" si="203"/>
        <v>15290</v>
      </c>
      <c r="AP303" s="12">
        <f>MAX(AO$4:AO303)</f>
        <v>23660</v>
      </c>
      <c r="AQ303" s="8">
        <f t="shared" si="204"/>
        <v>-0.35376162299239222</v>
      </c>
      <c r="AS303" s="12">
        <f t="shared" si="205"/>
        <v>1047</v>
      </c>
      <c r="AT303" s="12">
        <f t="shared" si="206"/>
        <v>52</v>
      </c>
      <c r="AU303" s="12">
        <f t="shared" si="207"/>
        <v>0</v>
      </c>
      <c r="AV303" s="12">
        <f t="shared" si="208"/>
        <v>22240</v>
      </c>
      <c r="AW303" s="12">
        <f>MAX(AV$4:AV303)</f>
        <v>25085</v>
      </c>
      <c r="AX303" s="8">
        <f t="shared" si="209"/>
        <v>-0.11341439107036078</v>
      </c>
      <c r="BH303" s="19"/>
      <c r="BI303" s="19"/>
      <c r="BJ303" s="12"/>
      <c r="BK303" s="12"/>
      <c r="BL303" s="12"/>
      <c r="BM303" s="8"/>
    </row>
    <row r="304" spans="1:65" x14ac:dyDescent="0.3">
      <c r="E304" s="3">
        <v>0</v>
      </c>
      <c r="F304" s="3">
        <f t="shared" si="180"/>
        <v>0</v>
      </c>
      <c r="G304" s="20">
        <f t="shared" si="181"/>
        <v>0</v>
      </c>
      <c r="I304" s="20"/>
      <c r="J304" s="20"/>
      <c r="K304" s="20"/>
      <c r="L304" s="20">
        <f t="shared" si="182"/>
        <v>0</v>
      </c>
      <c r="M304" s="20"/>
      <c r="N304" s="20"/>
      <c r="O304" s="20"/>
      <c r="P304" s="20"/>
      <c r="Q304" s="20"/>
      <c r="R304" s="19">
        <f t="shared" si="183"/>
        <v>0</v>
      </c>
      <c r="S304" s="19">
        <f t="shared" si="184"/>
        <v>0</v>
      </c>
      <c r="U304" s="19">
        <f t="shared" si="185"/>
        <v>0</v>
      </c>
      <c r="V304" s="19">
        <f t="shared" si="186"/>
        <v>0</v>
      </c>
      <c r="W304" s="7">
        <f t="shared" si="187"/>
        <v>0</v>
      </c>
      <c r="X304" s="7">
        <f t="shared" si="188"/>
        <v>0</v>
      </c>
      <c r="Y304" s="19">
        <f t="shared" si="189"/>
        <v>0</v>
      </c>
      <c r="Z304" s="19"/>
      <c r="AA304" s="19">
        <f t="shared" si="190"/>
        <v>0</v>
      </c>
      <c r="AB304" s="19">
        <f t="shared" si="191"/>
        <v>0</v>
      </c>
      <c r="AC304" s="19">
        <f t="shared" si="192"/>
        <v>550</v>
      </c>
      <c r="AD304" s="7">
        <f t="shared" si="193"/>
        <v>0</v>
      </c>
      <c r="AE304" s="19">
        <f t="shared" si="194"/>
        <v>0</v>
      </c>
      <c r="AF304" s="19">
        <f t="shared" si="195"/>
        <v>0</v>
      </c>
      <c r="AG304" s="19">
        <f t="shared" si="196"/>
        <v>0</v>
      </c>
      <c r="AH304" s="19">
        <f t="shared" si="197"/>
        <v>0</v>
      </c>
      <c r="AI304" s="19">
        <f t="shared" si="198"/>
        <v>720</v>
      </c>
      <c r="AJ304" s="20">
        <f t="shared" si="199"/>
        <v>0</v>
      </c>
      <c r="AL304" s="12">
        <f t="shared" si="200"/>
        <v>764.5</v>
      </c>
      <c r="AM304" s="12">
        <f t="shared" si="201"/>
        <v>38</v>
      </c>
      <c r="AN304" s="12">
        <f t="shared" si="202"/>
        <v>0</v>
      </c>
      <c r="AO304" s="12">
        <f t="shared" si="203"/>
        <v>15290</v>
      </c>
      <c r="AP304" s="12">
        <f>MAX(AO$4:AO304)</f>
        <v>23660</v>
      </c>
      <c r="AQ304" s="8">
        <f t="shared" si="204"/>
        <v>-0.35376162299239222</v>
      </c>
      <c r="AS304" s="12">
        <f t="shared" si="205"/>
        <v>1047</v>
      </c>
      <c r="AT304" s="12">
        <f t="shared" si="206"/>
        <v>52</v>
      </c>
      <c r="AU304" s="12">
        <f t="shared" si="207"/>
        <v>0</v>
      </c>
      <c r="AV304" s="12">
        <f t="shared" si="208"/>
        <v>22240</v>
      </c>
      <c r="AW304" s="12">
        <f>MAX(AV$4:AV304)</f>
        <v>25085</v>
      </c>
      <c r="AX304" s="8">
        <f t="shared" si="209"/>
        <v>-0.11341439107036078</v>
      </c>
      <c r="BH304" s="19"/>
      <c r="BI304" s="19"/>
      <c r="BJ304" s="12"/>
      <c r="BK304" s="12"/>
      <c r="BL304" s="12"/>
      <c r="BM304" s="8"/>
    </row>
    <row r="305" spans="5:65" x14ac:dyDescent="0.3">
      <c r="E305" s="3">
        <v>0</v>
      </c>
      <c r="F305" s="3">
        <f t="shared" si="180"/>
        <v>0</v>
      </c>
      <c r="G305" s="20">
        <f t="shared" si="181"/>
        <v>0</v>
      </c>
      <c r="I305" s="20"/>
      <c r="J305" s="20"/>
      <c r="K305" s="20"/>
      <c r="L305" s="20">
        <f t="shared" si="182"/>
        <v>0</v>
      </c>
      <c r="M305" s="20"/>
      <c r="N305" s="20"/>
      <c r="O305" s="20"/>
      <c r="P305" s="20"/>
      <c r="Q305" s="20"/>
      <c r="R305" s="19">
        <f t="shared" si="183"/>
        <v>0</v>
      </c>
      <c r="S305" s="19">
        <f t="shared" si="184"/>
        <v>0</v>
      </c>
      <c r="U305" s="19">
        <f t="shared" si="185"/>
        <v>0</v>
      </c>
      <c r="V305" s="19">
        <f t="shared" si="186"/>
        <v>0</v>
      </c>
      <c r="W305" s="7">
        <f t="shared" si="187"/>
        <v>0</v>
      </c>
      <c r="X305" s="7">
        <f t="shared" si="188"/>
        <v>0</v>
      </c>
      <c r="Y305" s="19">
        <f t="shared" si="189"/>
        <v>0</v>
      </c>
      <c r="Z305" s="19"/>
      <c r="AA305" s="19">
        <f t="shared" si="190"/>
        <v>0</v>
      </c>
      <c r="AB305" s="19">
        <f t="shared" si="191"/>
        <v>0</v>
      </c>
      <c r="AC305" s="19">
        <f t="shared" si="192"/>
        <v>550</v>
      </c>
      <c r="AD305" s="7">
        <f t="shared" si="193"/>
        <v>0</v>
      </c>
      <c r="AE305" s="19">
        <f t="shared" si="194"/>
        <v>0</v>
      </c>
      <c r="AF305" s="19">
        <f t="shared" si="195"/>
        <v>0</v>
      </c>
      <c r="AG305" s="19">
        <f t="shared" si="196"/>
        <v>0</v>
      </c>
      <c r="AH305" s="19">
        <f t="shared" si="197"/>
        <v>0</v>
      </c>
      <c r="AI305" s="19">
        <f t="shared" si="198"/>
        <v>720</v>
      </c>
      <c r="AJ305" s="20">
        <f t="shared" si="199"/>
        <v>0</v>
      </c>
      <c r="AL305" s="12">
        <f t="shared" si="200"/>
        <v>764.5</v>
      </c>
      <c r="AM305" s="12">
        <f t="shared" si="201"/>
        <v>38</v>
      </c>
      <c r="AN305" s="12">
        <f t="shared" si="202"/>
        <v>0</v>
      </c>
      <c r="AO305" s="12">
        <f t="shared" si="203"/>
        <v>15290</v>
      </c>
      <c r="AP305" s="12">
        <f>MAX(AO$4:AO305)</f>
        <v>23660</v>
      </c>
      <c r="AQ305" s="8">
        <f t="shared" si="204"/>
        <v>-0.35376162299239222</v>
      </c>
      <c r="AS305" s="12">
        <f t="shared" si="205"/>
        <v>1047</v>
      </c>
      <c r="AT305" s="12">
        <f t="shared" si="206"/>
        <v>52</v>
      </c>
      <c r="AU305" s="12">
        <f t="shared" si="207"/>
        <v>0</v>
      </c>
      <c r="AV305" s="12">
        <f t="shared" si="208"/>
        <v>22240</v>
      </c>
      <c r="AW305" s="12">
        <f>MAX(AV$4:AV305)</f>
        <v>25085</v>
      </c>
      <c r="AX305" s="8">
        <f t="shared" si="209"/>
        <v>-0.11341439107036078</v>
      </c>
      <c r="BH305" s="19"/>
      <c r="BI305" s="19"/>
      <c r="BJ305" s="12"/>
      <c r="BK305" s="12"/>
      <c r="BL305" s="12"/>
      <c r="BM305" s="8"/>
    </row>
    <row r="306" spans="5:65" x14ac:dyDescent="0.3">
      <c r="E306" s="3">
        <v>0</v>
      </c>
      <c r="F306" s="3">
        <f t="shared" si="180"/>
        <v>0</v>
      </c>
      <c r="G306" s="20">
        <f t="shared" si="181"/>
        <v>0</v>
      </c>
      <c r="I306" s="20"/>
      <c r="J306" s="20"/>
      <c r="K306" s="20"/>
      <c r="L306" s="20">
        <f t="shared" si="182"/>
        <v>0</v>
      </c>
      <c r="M306" s="20"/>
      <c r="N306" s="20"/>
      <c r="O306" s="20"/>
      <c r="P306" s="20"/>
      <c r="Q306" s="20"/>
      <c r="R306" s="19">
        <f t="shared" si="183"/>
        <v>0</v>
      </c>
      <c r="S306" s="19">
        <f t="shared" si="184"/>
        <v>0</v>
      </c>
      <c r="U306" s="19">
        <f t="shared" si="185"/>
        <v>0</v>
      </c>
      <c r="V306" s="19">
        <f t="shared" si="186"/>
        <v>0</v>
      </c>
      <c r="W306" s="7">
        <f t="shared" si="187"/>
        <v>0</v>
      </c>
      <c r="X306" s="7">
        <f t="shared" si="188"/>
        <v>0</v>
      </c>
      <c r="Y306" s="19">
        <f t="shared" si="189"/>
        <v>0</v>
      </c>
      <c r="Z306" s="19"/>
      <c r="AA306" s="19">
        <f t="shared" si="190"/>
        <v>0</v>
      </c>
      <c r="AB306" s="19">
        <f t="shared" si="191"/>
        <v>0</v>
      </c>
      <c r="AC306" s="19">
        <f t="shared" si="192"/>
        <v>550</v>
      </c>
      <c r="AD306" s="7">
        <f t="shared" si="193"/>
        <v>0</v>
      </c>
      <c r="AE306" s="19">
        <f t="shared" si="194"/>
        <v>0</v>
      </c>
      <c r="AF306" s="19">
        <f t="shared" si="195"/>
        <v>0</v>
      </c>
      <c r="AG306" s="19">
        <f t="shared" si="196"/>
        <v>0</v>
      </c>
      <c r="AH306" s="19">
        <f t="shared" si="197"/>
        <v>0</v>
      </c>
      <c r="AI306" s="19">
        <f t="shared" si="198"/>
        <v>720</v>
      </c>
      <c r="AJ306" s="20">
        <f t="shared" si="199"/>
        <v>0</v>
      </c>
      <c r="AL306" s="12">
        <f t="shared" si="200"/>
        <v>764.5</v>
      </c>
      <c r="AM306" s="12">
        <f t="shared" si="201"/>
        <v>38</v>
      </c>
      <c r="AN306" s="12">
        <f t="shared" si="202"/>
        <v>0</v>
      </c>
      <c r="AO306" s="12">
        <f t="shared" si="203"/>
        <v>15290</v>
      </c>
      <c r="AP306" s="12">
        <f>MAX(AO$4:AO306)</f>
        <v>23660</v>
      </c>
      <c r="AQ306" s="8">
        <f t="shared" si="204"/>
        <v>-0.35376162299239222</v>
      </c>
      <c r="AS306" s="12">
        <f t="shared" si="205"/>
        <v>1047</v>
      </c>
      <c r="AT306" s="12">
        <f t="shared" si="206"/>
        <v>52</v>
      </c>
      <c r="AU306" s="12">
        <f t="shared" si="207"/>
        <v>0</v>
      </c>
      <c r="AV306" s="12">
        <f t="shared" si="208"/>
        <v>22240</v>
      </c>
      <c r="AW306" s="12">
        <f>MAX(AV$4:AV306)</f>
        <v>25085</v>
      </c>
      <c r="AX306" s="8">
        <f t="shared" si="209"/>
        <v>-0.11341439107036078</v>
      </c>
      <c r="BH306" s="19"/>
      <c r="BI306" s="19"/>
      <c r="BJ306" s="12"/>
      <c r="BK306" s="12"/>
      <c r="BL306" s="12"/>
      <c r="BM306" s="8"/>
    </row>
    <row r="307" spans="5:65" x14ac:dyDescent="0.3">
      <c r="E307" s="3">
        <v>0</v>
      </c>
      <c r="F307" s="3">
        <f t="shared" si="180"/>
        <v>0</v>
      </c>
      <c r="G307" s="20">
        <f t="shared" si="181"/>
        <v>0</v>
      </c>
      <c r="I307" s="20"/>
      <c r="J307" s="20"/>
      <c r="K307" s="20"/>
      <c r="L307" s="20">
        <f t="shared" si="182"/>
        <v>0</v>
      </c>
      <c r="M307" s="20"/>
      <c r="N307" s="20"/>
      <c r="O307" s="20"/>
      <c r="P307" s="20"/>
      <c r="Q307" s="20"/>
      <c r="R307" s="19">
        <f t="shared" si="183"/>
        <v>0</v>
      </c>
      <c r="S307" s="19">
        <f t="shared" si="184"/>
        <v>0</v>
      </c>
      <c r="U307" s="19">
        <f t="shared" si="185"/>
        <v>0</v>
      </c>
      <c r="V307" s="19">
        <f t="shared" si="186"/>
        <v>0</v>
      </c>
      <c r="W307" s="7">
        <f t="shared" si="187"/>
        <v>0</v>
      </c>
      <c r="X307" s="7">
        <f t="shared" si="188"/>
        <v>0</v>
      </c>
      <c r="Y307" s="19">
        <f t="shared" si="189"/>
        <v>0</v>
      </c>
      <c r="Z307" s="19"/>
      <c r="AA307" s="19">
        <f t="shared" si="190"/>
        <v>0</v>
      </c>
      <c r="AB307" s="19">
        <f t="shared" si="191"/>
        <v>0</v>
      </c>
      <c r="AC307" s="19">
        <f t="shared" si="192"/>
        <v>550</v>
      </c>
      <c r="AD307" s="7">
        <f t="shared" si="193"/>
        <v>0</v>
      </c>
      <c r="AE307" s="19">
        <f t="shared" si="194"/>
        <v>0</v>
      </c>
      <c r="AF307" s="19">
        <f t="shared" si="195"/>
        <v>0</v>
      </c>
      <c r="AG307" s="19">
        <f t="shared" si="196"/>
        <v>0</v>
      </c>
      <c r="AH307" s="19">
        <f t="shared" si="197"/>
        <v>0</v>
      </c>
      <c r="AI307" s="19">
        <f t="shared" si="198"/>
        <v>720</v>
      </c>
      <c r="AJ307" s="20">
        <f t="shared" si="199"/>
        <v>0</v>
      </c>
      <c r="AL307" s="12">
        <f t="shared" si="200"/>
        <v>764.5</v>
      </c>
      <c r="AM307" s="12">
        <f t="shared" si="201"/>
        <v>38</v>
      </c>
      <c r="AN307" s="12">
        <f t="shared" si="202"/>
        <v>0</v>
      </c>
      <c r="AO307" s="12">
        <f t="shared" si="203"/>
        <v>15290</v>
      </c>
      <c r="AP307" s="12">
        <f>MAX(AO$4:AO307)</f>
        <v>23660</v>
      </c>
      <c r="AQ307" s="8">
        <f t="shared" si="204"/>
        <v>-0.35376162299239222</v>
      </c>
      <c r="AS307" s="12">
        <f t="shared" si="205"/>
        <v>1047</v>
      </c>
      <c r="AT307" s="12">
        <f t="shared" si="206"/>
        <v>52</v>
      </c>
      <c r="AU307" s="12">
        <f t="shared" si="207"/>
        <v>0</v>
      </c>
      <c r="AV307" s="12">
        <f t="shared" si="208"/>
        <v>22240</v>
      </c>
      <c r="AW307" s="12">
        <f>MAX(AV$4:AV307)</f>
        <v>25085</v>
      </c>
      <c r="AX307" s="8">
        <f t="shared" si="209"/>
        <v>-0.11341439107036078</v>
      </c>
      <c r="BH307" s="19"/>
      <c r="BI307" s="19"/>
      <c r="BJ307" s="12"/>
      <c r="BK307" s="12"/>
      <c r="BL307" s="12"/>
      <c r="BM307" s="8"/>
    </row>
    <row r="308" spans="5:65" x14ac:dyDescent="0.3">
      <c r="E308" s="3">
        <v>0</v>
      </c>
      <c r="F308" s="3">
        <f t="shared" si="180"/>
        <v>0</v>
      </c>
      <c r="G308" s="20">
        <f t="shared" si="181"/>
        <v>0</v>
      </c>
      <c r="I308" s="20"/>
      <c r="J308" s="20"/>
      <c r="K308" s="20"/>
      <c r="L308" s="20">
        <f t="shared" si="182"/>
        <v>0</v>
      </c>
      <c r="M308" s="20"/>
      <c r="N308" s="20"/>
      <c r="O308" s="20"/>
      <c r="P308" s="20"/>
      <c r="Q308" s="20"/>
      <c r="R308" s="19">
        <f t="shared" si="183"/>
        <v>0</v>
      </c>
      <c r="S308" s="19">
        <f t="shared" si="184"/>
        <v>0</v>
      </c>
      <c r="U308" s="19">
        <f t="shared" si="185"/>
        <v>0</v>
      </c>
      <c r="V308" s="19">
        <f t="shared" si="186"/>
        <v>0</v>
      </c>
      <c r="W308" s="7">
        <f t="shared" si="187"/>
        <v>0</v>
      </c>
      <c r="X308" s="7">
        <f t="shared" si="188"/>
        <v>0</v>
      </c>
      <c r="Y308" s="19">
        <f t="shared" si="189"/>
        <v>0</v>
      </c>
      <c r="Z308" s="19"/>
      <c r="AA308" s="19">
        <f t="shared" si="190"/>
        <v>0</v>
      </c>
      <c r="AB308" s="19">
        <f t="shared" si="191"/>
        <v>0</v>
      </c>
      <c r="AC308" s="19">
        <f t="shared" si="192"/>
        <v>550</v>
      </c>
      <c r="AD308" s="7">
        <f t="shared" si="193"/>
        <v>0</v>
      </c>
      <c r="AE308" s="19">
        <f t="shared" si="194"/>
        <v>0</v>
      </c>
      <c r="AF308" s="19">
        <f t="shared" si="195"/>
        <v>0</v>
      </c>
      <c r="AG308" s="19">
        <f t="shared" si="196"/>
        <v>0</v>
      </c>
      <c r="AH308" s="19">
        <f t="shared" si="197"/>
        <v>0</v>
      </c>
      <c r="AI308" s="19">
        <f t="shared" si="198"/>
        <v>720</v>
      </c>
      <c r="AJ308" s="20">
        <f t="shared" si="199"/>
        <v>0</v>
      </c>
      <c r="AL308" s="12">
        <f t="shared" si="200"/>
        <v>764.5</v>
      </c>
      <c r="AM308" s="12">
        <f t="shared" si="201"/>
        <v>38</v>
      </c>
      <c r="AN308" s="12">
        <f t="shared" si="202"/>
        <v>0</v>
      </c>
      <c r="AO308" s="12">
        <f t="shared" si="203"/>
        <v>15290</v>
      </c>
      <c r="AP308" s="12">
        <f>MAX(AO$4:AO308)</f>
        <v>23660</v>
      </c>
      <c r="AQ308" s="8">
        <f t="shared" si="204"/>
        <v>-0.35376162299239222</v>
      </c>
      <c r="AS308" s="12">
        <f t="shared" si="205"/>
        <v>1047</v>
      </c>
      <c r="AT308" s="12">
        <f t="shared" si="206"/>
        <v>52</v>
      </c>
      <c r="AU308" s="12">
        <f t="shared" si="207"/>
        <v>0</v>
      </c>
      <c r="AV308" s="12">
        <f t="shared" si="208"/>
        <v>22240</v>
      </c>
      <c r="AW308" s="12">
        <f>MAX(AV$4:AV308)</f>
        <v>25085</v>
      </c>
      <c r="AX308" s="8">
        <f t="shared" si="209"/>
        <v>-0.11341439107036078</v>
      </c>
      <c r="BH308" s="19"/>
      <c r="BI308" s="19"/>
      <c r="BJ308" s="12"/>
      <c r="BK308" s="12"/>
      <c r="BL308" s="12"/>
      <c r="BM308" s="8"/>
    </row>
    <row r="309" spans="5:65" x14ac:dyDescent="0.3">
      <c r="E309" s="3">
        <v>0</v>
      </c>
      <c r="F309" s="3">
        <f t="shared" si="180"/>
        <v>0</v>
      </c>
      <c r="G309" s="20">
        <f t="shared" si="181"/>
        <v>0</v>
      </c>
      <c r="I309" s="20"/>
      <c r="J309" s="20"/>
      <c r="K309" s="20"/>
      <c r="L309" s="20">
        <f t="shared" si="182"/>
        <v>0</v>
      </c>
      <c r="M309" s="20"/>
      <c r="N309" s="20"/>
      <c r="O309" s="20"/>
      <c r="P309" s="20"/>
      <c r="Q309" s="20"/>
      <c r="R309" s="19">
        <f t="shared" si="183"/>
        <v>0</v>
      </c>
      <c r="S309" s="19">
        <f t="shared" si="184"/>
        <v>0</v>
      </c>
      <c r="U309" s="19">
        <f t="shared" si="185"/>
        <v>0</v>
      </c>
      <c r="V309" s="19">
        <f t="shared" si="186"/>
        <v>0</v>
      </c>
      <c r="W309" s="7">
        <f t="shared" si="187"/>
        <v>0</v>
      </c>
      <c r="X309" s="7">
        <f t="shared" si="188"/>
        <v>0</v>
      </c>
      <c r="Y309" s="19">
        <f t="shared" si="189"/>
        <v>0</v>
      </c>
      <c r="Z309" s="19"/>
      <c r="AA309" s="19">
        <f t="shared" si="190"/>
        <v>0</v>
      </c>
      <c r="AB309" s="19">
        <f t="shared" si="191"/>
        <v>0</v>
      </c>
      <c r="AC309" s="19">
        <f t="shared" si="192"/>
        <v>550</v>
      </c>
      <c r="AD309" s="7">
        <f t="shared" si="193"/>
        <v>0</v>
      </c>
      <c r="AE309" s="19">
        <f t="shared" si="194"/>
        <v>0</v>
      </c>
      <c r="AF309" s="19">
        <f t="shared" si="195"/>
        <v>0</v>
      </c>
      <c r="AG309" s="19">
        <f t="shared" si="196"/>
        <v>0</v>
      </c>
      <c r="AH309" s="19">
        <f t="shared" si="197"/>
        <v>0</v>
      </c>
      <c r="AI309" s="19">
        <f t="shared" si="198"/>
        <v>720</v>
      </c>
      <c r="AJ309" s="20">
        <f t="shared" si="199"/>
        <v>0</v>
      </c>
      <c r="AL309" s="12">
        <f t="shared" si="200"/>
        <v>764.5</v>
      </c>
      <c r="AM309" s="12">
        <f t="shared" si="201"/>
        <v>38</v>
      </c>
      <c r="AN309" s="12">
        <f t="shared" si="202"/>
        <v>0</v>
      </c>
      <c r="AO309" s="12">
        <f t="shared" si="203"/>
        <v>15290</v>
      </c>
      <c r="AP309" s="12">
        <f>MAX(AO$4:AO309)</f>
        <v>23660</v>
      </c>
      <c r="AQ309" s="8">
        <f t="shared" si="204"/>
        <v>-0.35376162299239222</v>
      </c>
      <c r="AS309" s="12">
        <f t="shared" si="205"/>
        <v>1047</v>
      </c>
      <c r="AT309" s="12">
        <f t="shared" si="206"/>
        <v>52</v>
      </c>
      <c r="AU309" s="12">
        <f t="shared" si="207"/>
        <v>0</v>
      </c>
      <c r="AV309" s="12">
        <f t="shared" si="208"/>
        <v>22240</v>
      </c>
      <c r="AW309" s="12">
        <f>MAX(AV$4:AV309)</f>
        <v>25085</v>
      </c>
      <c r="AX309" s="8">
        <f t="shared" si="209"/>
        <v>-0.11341439107036078</v>
      </c>
      <c r="BH309" s="19"/>
      <c r="BI309" s="19"/>
      <c r="BJ309" s="12"/>
      <c r="BK309" s="12"/>
      <c r="BL309" s="12"/>
      <c r="BM309" s="8"/>
    </row>
    <row r="310" spans="5:65" x14ac:dyDescent="0.3">
      <c r="E310" s="3">
        <v>0</v>
      </c>
      <c r="F310" s="3">
        <f t="shared" si="180"/>
        <v>0</v>
      </c>
      <c r="G310" s="20">
        <f t="shared" si="181"/>
        <v>0</v>
      </c>
      <c r="I310" s="20"/>
      <c r="J310" s="20"/>
      <c r="K310" s="20"/>
      <c r="L310" s="20">
        <f t="shared" si="182"/>
        <v>0</v>
      </c>
      <c r="M310" s="20"/>
      <c r="N310" s="20"/>
      <c r="O310" s="20"/>
      <c r="P310" s="20"/>
      <c r="Q310" s="20"/>
      <c r="R310" s="19">
        <f t="shared" si="183"/>
        <v>0</v>
      </c>
      <c r="S310" s="19">
        <f t="shared" si="184"/>
        <v>0</v>
      </c>
      <c r="U310" s="19">
        <f t="shared" si="185"/>
        <v>0</v>
      </c>
      <c r="V310" s="19">
        <f t="shared" si="186"/>
        <v>0</v>
      </c>
      <c r="W310" s="7">
        <f t="shared" si="187"/>
        <v>0</v>
      </c>
      <c r="X310" s="7">
        <f t="shared" si="188"/>
        <v>0</v>
      </c>
      <c r="Y310" s="19">
        <f t="shared" si="189"/>
        <v>0</v>
      </c>
      <c r="Z310" s="19"/>
      <c r="AA310" s="19">
        <f t="shared" si="190"/>
        <v>0</v>
      </c>
      <c r="AB310" s="19">
        <f t="shared" si="191"/>
        <v>0</v>
      </c>
      <c r="AC310" s="19">
        <f t="shared" si="192"/>
        <v>550</v>
      </c>
      <c r="AD310" s="7">
        <f t="shared" si="193"/>
        <v>0</v>
      </c>
      <c r="AE310" s="19">
        <f t="shared" si="194"/>
        <v>0</v>
      </c>
      <c r="AF310" s="19">
        <f t="shared" si="195"/>
        <v>0</v>
      </c>
      <c r="AG310" s="19">
        <f t="shared" si="196"/>
        <v>0</v>
      </c>
      <c r="AH310" s="19">
        <f t="shared" si="197"/>
        <v>0</v>
      </c>
      <c r="AI310" s="19">
        <f t="shared" si="198"/>
        <v>720</v>
      </c>
      <c r="AJ310" s="20">
        <f t="shared" si="199"/>
        <v>0</v>
      </c>
      <c r="AL310" s="12">
        <f t="shared" si="200"/>
        <v>764.5</v>
      </c>
      <c r="AM310" s="12">
        <f t="shared" si="201"/>
        <v>38</v>
      </c>
      <c r="AN310" s="12">
        <f t="shared" si="202"/>
        <v>0</v>
      </c>
      <c r="AO310" s="12">
        <f t="shared" si="203"/>
        <v>15290</v>
      </c>
      <c r="AP310" s="12">
        <f>MAX(AO$4:AO310)</f>
        <v>23660</v>
      </c>
      <c r="AQ310" s="8">
        <f t="shared" si="204"/>
        <v>-0.35376162299239222</v>
      </c>
      <c r="AS310" s="12">
        <f t="shared" si="205"/>
        <v>1047</v>
      </c>
      <c r="AT310" s="12">
        <f t="shared" si="206"/>
        <v>52</v>
      </c>
      <c r="AU310" s="12">
        <f t="shared" si="207"/>
        <v>0</v>
      </c>
      <c r="AV310" s="12">
        <f t="shared" si="208"/>
        <v>22240</v>
      </c>
      <c r="AW310" s="12">
        <f>MAX(AV$4:AV310)</f>
        <v>25085</v>
      </c>
      <c r="AX310" s="8">
        <f t="shared" si="209"/>
        <v>-0.11341439107036078</v>
      </c>
      <c r="BH310" s="19"/>
      <c r="BI310" s="19"/>
      <c r="BJ310" s="12"/>
      <c r="BK310" s="12"/>
      <c r="BL310" s="12"/>
      <c r="BM310" s="8"/>
    </row>
    <row r="311" spans="5:65" x14ac:dyDescent="0.3">
      <c r="E311" s="3">
        <v>0</v>
      </c>
      <c r="F311" s="3">
        <f t="shared" si="180"/>
        <v>0</v>
      </c>
      <c r="G311" s="20">
        <f t="shared" si="181"/>
        <v>0</v>
      </c>
      <c r="I311" s="20"/>
      <c r="J311" s="20"/>
      <c r="K311" s="20"/>
      <c r="L311" s="20">
        <f t="shared" si="182"/>
        <v>0</v>
      </c>
      <c r="M311" s="20"/>
      <c r="N311" s="20"/>
      <c r="O311" s="20"/>
      <c r="P311" s="20"/>
      <c r="Q311" s="20"/>
      <c r="R311" s="19">
        <f t="shared" si="183"/>
        <v>0</v>
      </c>
      <c r="S311" s="19">
        <f t="shared" si="184"/>
        <v>0</v>
      </c>
      <c r="U311" s="19">
        <f t="shared" si="185"/>
        <v>0</v>
      </c>
      <c r="V311" s="19">
        <f t="shared" si="186"/>
        <v>0</v>
      </c>
      <c r="W311" s="7">
        <f t="shared" si="187"/>
        <v>0</v>
      </c>
      <c r="X311" s="7">
        <f t="shared" si="188"/>
        <v>0</v>
      </c>
      <c r="Y311" s="19">
        <f t="shared" si="189"/>
        <v>0</v>
      </c>
      <c r="Z311" s="19"/>
      <c r="AA311" s="19">
        <f t="shared" si="190"/>
        <v>0</v>
      </c>
      <c r="AB311" s="19">
        <f t="shared" si="191"/>
        <v>0</v>
      </c>
      <c r="AC311" s="19">
        <f t="shared" si="192"/>
        <v>550</v>
      </c>
      <c r="AD311" s="7">
        <f t="shared" si="193"/>
        <v>0</v>
      </c>
      <c r="AE311" s="19">
        <f t="shared" si="194"/>
        <v>0</v>
      </c>
      <c r="AF311" s="19">
        <f t="shared" si="195"/>
        <v>0</v>
      </c>
      <c r="AG311" s="19">
        <f t="shared" si="196"/>
        <v>0</v>
      </c>
      <c r="AH311" s="19">
        <f t="shared" si="197"/>
        <v>0</v>
      </c>
      <c r="AI311" s="19">
        <f t="shared" si="198"/>
        <v>720</v>
      </c>
      <c r="AJ311" s="20">
        <f t="shared" si="199"/>
        <v>0</v>
      </c>
      <c r="AL311" s="12">
        <f t="shared" si="200"/>
        <v>764.5</v>
      </c>
      <c r="AM311" s="12">
        <f t="shared" si="201"/>
        <v>38</v>
      </c>
      <c r="AN311" s="12">
        <f t="shared" si="202"/>
        <v>0</v>
      </c>
      <c r="AO311" s="12">
        <f t="shared" si="203"/>
        <v>15290</v>
      </c>
      <c r="AP311" s="12">
        <f>MAX(AO$4:AO311)</f>
        <v>23660</v>
      </c>
      <c r="AQ311" s="8">
        <f t="shared" si="204"/>
        <v>-0.35376162299239222</v>
      </c>
      <c r="AS311" s="12">
        <f t="shared" si="205"/>
        <v>1047</v>
      </c>
      <c r="AT311" s="12">
        <f t="shared" si="206"/>
        <v>52</v>
      </c>
      <c r="AU311" s="12">
        <f t="shared" si="207"/>
        <v>0</v>
      </c>
      <c r="AV311" s="12">
        <f t="shared" si="208"/>
        <v>22240</v>
      </c>
      <c r="AW311" s="12">
        <f>MAX(AV$4:AV311)</f>
        <v>25085</v>
      </c>
      <c r="AX311" s="8">
        <f t="shared" si="209"/>
        <v>-0.11341439107036078</v>
      </c>
      <c r="BH311" s="19"/>
      <c r="BI311" s="19"/>
      <c r="BJ311" s="12"/>
      <c r="BK311" s="12"/>
      <c r="BL311" s="12"/>
      <c r="BM311" s="8"/>
    </row>
    <row r="312" spans="5:65" x14ac:dyDescent="0.3">
      <c r="E312" s="3">
        <v>0</v>
      </c>
      <c r="F312" s="3">
        <f t="shared" si="180"/>
        <v>0</v>
      </c>
      <c r="G312" s="20">
        <f t="shared" si="181"/>
        <v>0</v>
      </c>
      <c r="I312" s="20"/>
      <c r="J312" s="20"/>
      <c r="K312" s="20"/>
      <c r="L312" s="20">
        <f t="shared" si="182"/>
        <v>0</v>
      </c>
      <c r="M312" s="20"/>
      <c r="N312" s="20"/>
      <c r="O312" s="20"/>
      <c r="P312" s="20"/>
      <c r="Q312" s="20"/>
      <c r="R312" s="19">
        <f t="shared" si="183"/>
        <v>0</v>
      </c>
      <c r="S312" s="19">
        <f t="shared" si="184"/>
        <v>0</v>
      </c>
      <c r="U312" s="19">
        <f t="shared" si="185"/>
        <v>0</v>
      </c>
      <c r="V312" s="19">
        <f t="shared" si="186"/>
        <v>0</v>
      </c>
      <c r="W312" s="7">
        <f t="shared" si="187"/>
        <v>0</v>
      </c>
      <c r="X312" s="7">
        <f t="shared" si="188"/>
        <v>0</v>
      </c>
      <c r="Y312" s="19">
        <f t="shared" si="189"/>
        <v>0</v>
      </c>
      <c r="Z312" s="19"/>
      <c r="AA312" s="19">
        <f t="shared" si="190"/>
        <v>0</v>
      </c>
      <c r="AB312" s="19">
        <f t="shared" si="191"/>
        <v>0</v>
      </c>
      <c r="AC312" s="19">
        <f t="shared" si="192"/>
        <v>550</v>
      </c>
      <c r="AD312" s="7">
        <f t="shared" si="193"/>
        <v>0</v>
      </c>
      <c r="AE312" s="19">
        <f t="shared" si="194"/>
        <v>0</v>
      </c>
      <c r="AF312" s="19">
        <f t="shared" si="195"/>
        <v>0</v>
      </c>
      <c r="AG312" s="19">
        <f t="shared" si="196"/>
        <v>0</v>
      </c>
      <c r="AH312" s="19">
        <f t="shared" si="197"/>
        <v>0</v>
      </c>
      <c r="AI312" s="19">
        <f t="shared" si="198"/>
        <v>720</v>
      </c>
      <c r="AJ312" s="20">
        <f t="shared" si="199"/>
        <v>0</v>
      </c>
      <c r="AL312" s="12">
        <f t="shared" si="200"/>
        <v>764.5</v>
      </c>
      <c r="AM312" s="12">
        <f t="shared" si="201"/>
        <v>38</v>
      </c>
      <c r="AN312" s="12">
        <f t="shared" si="202"/>
        <v>0</v>
      </c>
      <c r="AO312" s="12">
        <f t="shared" si="203"/>
        <v>15290</v>
      </c>
      <c r="AP312" s="12">
        <f>MAX(AO$4:AO312)</f>
        <v>23660</v>
      </c>
      <c r="AQ312" s="8">
        <f t="shared" si="204"/>
        <v>-0.35376162299239222</v>
      </c>
      <c r="AS312" s="12">
        <f t="shared" si="205"/>
        <v>1047</v>
      </c>
      <c r="AT312" s="12">
        <f t="shared" si="206"/>
        <v>52</v>
      </c>
      <c r="AU312" s="12">
        <f t="shared" si="207"/>
        <v>0</v>
      </c>
      <c r="AV312" s="12">
        <f t="shared" si="208"/>
        <v>22240</v>
      </c>
      <c r="AW312" s="12">
        <f>MAX(AV$4:AV312)</f>
        <v>25085</v>
      </c>
      <c r="AX312" s="8">
        <f t="shared" si="209"/>
        <v>-0.11341439107036078</v>
      </c>
      <c r="BH312" s="19"/>
      <c r="BI312" s="19"/>
      <c r="BJ312" s="12"/>
      <c r="BK312" s="12"/>
      <c r="BL312" s="12"/>
      <c r="BM312" s="8"/>
    </row>
    <row r="313" spans="5:65" x14ac:dyDescent="0.3">
      <c r="G313" s="20"/>
      <c r="I313" s="20"/>
      <c r="J313" s="20"/>
      <c r="K313" s="20"/>
      <c r="L313" s="20"/>
      <c r="M313" s="20"/>
      <c r="N313" s="20"/>
      <c r="O313" s="20"/>
      <c r="P313" s="20"/>
      <c r="Q313" s="20"/>
      <c r="R313" s="19"/>
      <c r="S313" s="19"/>
      <c r="U313" s="19"/>
      <c r="V313" s="19"/>
      <c r="Y313" s="19"/>
      <c r="Z313" s="19"/>
      <c r="AA313" s="19"/>
      <c r="AB313" s="19"/>
      <c r="AC313" s="19"/>
      <c r="AD313" s="7"/>
      <c r="AE313" s="19"/>
      <c r="AF313" s="19"/>
      <c r="AG313" s="19"/>
      <c r="AH313" s="19"/>
      <c r="AI313" s="19"/>
      <c r="AJ313" s="20"/>
      <c r="AL313" s="12"/>
      <c r="AM313" s="12"/>
      <c r="AN313" s="12"/>
      <c r="AO313" s="12"/>
      <c r="AP313" s="12"/>
      <c r="AQ313" s="8"/>
      <c r="AS313" s="12"/>
      <c r="AT313" s="12"/>
      <c r="AU313" s="12"/>
      <c r="AV313" s="12"/>
      <c r="AW313" s="12"/>
      <c r="AX313" s="8"/>
      <c r="BH313" s="19"/>
      <c r="BI313" s="19"/>
      <c r="BJ313" s="12"/>
      <c r="BK313" s="12"/>
      <c r="BL313" s="12"/>
      <c r="BM313" s="8"/>
    </row>
    <row r="314" spans="5:65" x14ac:dyDescent="0.3">
      <c r="G314" s="20"/>
      <c r="I314" s="20"/>
      <c r="J314" s="20"/>
      <c r="K314" s="20"/>
      <c r="L314" s="20"/>
      <c r="M314" s="20"/>
      <c r="N314" s="20"/>
      <c r="O314" s="20"/>
      <c r="P314" s="20"/>
      <c r="Q314" s="20"/>
      <c r="R314" s="19"/>
      <c r="S314" s="19"/>
      <c r="U314" s="19"/>
      <c r="V314" s="19"/>
      <c r="Y314" s="19"/>
      <c r="Z314" s="19"/>
      <c r="AA314" s="19"/>
      <c r="AB314" s="19"/>
      <c r="AC314" s="19"/>
      <c r="AD314" s="7"/>
      <c r="AE314" s="19"/>
      <c r="AF314" s="19"/>
      <c r="AG314" s="19"/>
      <c r="AH314" s="19"/>
      <c r="AI314" s="19"/>
      <c r="AJ314" s="20"/>
      <c r="AL314" s="12"/>
      <c r="AM314" s="12"/>
      <c r="AN314" s="12"/>
      <c r="AO314" s="12"/>
      <c r="AP314" s="12"/>
      <c r="AQ314" s="8"/>
      <c r="AS314" s="12"/>
      <c r="AT314" s="12"/>
      <c r="AU314" s="12"/>
      <c r="AV314" s="12"/>
      <c r="AW314" s="12"/>
      <c r="AX314" s="8"/>
      <c r="BH314" s="19"/>
      <c r="BI314" s="19"/>
      <c r="BJ314" s="12"/>
      <c r="BK314" s="12"/>
      <c r="BL314" s="12"/>
      <c r="BM314" s="8"/>
    </row>
    <row r="316" spans="5:65" x14ac:dyDescent="0.3">
      <c r="W316" s="7">
        <f>SUM(W5:W315)</f>
        <v>249</v>
      </c>
      <c r="X316" s="7">
        <f>SUM(X5:X315)</f>
        <v>146</v>
      </c>
      <c r="AB316" s="5">
        <f>SUM(AB5:AB315)</f>
        <v>550</v>
      </c>
      <c r="AD316" s="7">
        <f>SUM(AD5:AD315)</f>
        <v>158</v>
      </c>
      <c r="AE316" s="9">
        <f>SUM(AE5:AE315)</f>
        <v>-105</v>
      </c>
      <c r="AF316" s="9">
        <f>SUM(AF5:AF315)</f>
        <v>-70</v>
      </c>
      <c r="AG316" s="9">
        <f>SUM(AG5:AG315)</f>
        <v>0</v>
      </c>
      <c r="AH316" s="9">
        <f>SUM(AH5:AH315)</f>
        <v>720</v>
      </c>
      <c r="AJ316" s="7">
        <f>SUM(AJ5:AJ315)</f>
        <v>104</v>
      </c>
      <c r="AQ316" s="8">
        <f>MIN(AQ4:AQ315)</f>
        <v>-0.41638907395069952</v>
      </c>
      <c r="AX316" s="8">
        <f>MIN(AX4:AX315)</f>
        <v>-0.29041259716962325</v>
      </c>
      <c r="BG316" s="12"/>
      <c r="BH316" s="12"/>
      <c r="BI316" s="12"/>
      <c r="BM316" s="23"/>
    </row>
    <row r="317" spans="5:65" x14ac:dyDescent="0.3">
      <c r="AB317" s="5">
        <f>AB316/W316</f>
        <v>2.2088353413654618</v>
      </c>
      <c r="AD317" s="8">
        <f>AD316/W316</f>
        <v>0.63453815261044177</v>
      </c>
      <c r="AH317" s="6">
        <f>AH316/X316</f>
        <v>4.9315068493150687</v>
      </c>
      <c r="AJ317" s="8">
        <f>AJ316/X316</f>
        <v>0.71232876712328763</v>
      </c>
    </row>
    <row r="318" spans="5:65" x14ac:dyDescent="0.3">
      <c r="AB318" s="8">
        <f>AB317/Y3</f>
        <v>0.11044176706827309</v>
      </c>
      <c r="AH318" s="8">
        <f>AH317/Y3</f>
        <v>0.24657534246575344</v>
      </c>
      <c r="AZ318" s="8"/>
      <c r="BA318" s="8"/>
      <c r="BB318" s="8"/>
      <c r="BC318" s="8"/>
      <c r="BD318" s="8"/>
      <c r="BE318" s="8"/>
      <c r="BF318" s="8"/>
      <c r="BG318" s="8"/>
    </row>
    <row r="321" spans="28:34" x14ac:dyDescent="0.3">
      <c r="AB321" s="7"/>
      <c r="AE321" s="7"/>
      <c r="AF321" s="7"/>
      <c r="AG321" s="7"/>
      <c r="AH321" s="7"/>
    </row>
  </sheetData>
  <sortState ref="A5:BM291">
    <sortCondition ref="B5:B291"/>
    <sortCondition ref="F5:F291"/>
  </sortState>
  <mergeCells count="3">
    <mergeCell ref="U1:V1"/>
    <mergeCell ref="AL1:AQ1"/>
    <mergeCell ref="AS1:AX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2"/>
  <sheetViews>
    <sheetView workbookViewId="0">
      <pane xSplit="6" ySplit="4" topLeftCell="S280" activePane="bottomRight" state="frozen"/>
      <selection pane="topRight" activeCell="G1" sqref="G1"/>
      <selection pane="bottomLeft" activeCell="A5" sqref="A5"/>
      <selection pane="bottomRight" activeCell="AW324" sqref="AW324"/>
    </sheetView>
  </sheetViews>
  <sheetFormatPr defaultRowHeight="14.4" x14ac:dyDescent="0.3"/>
  <cols>
    <col min="1" max="3" width="9.6640625" style="1" customWidth="1"/>
    <col min="4" max="6" width="8.88671875" style="3" customWidth="1"/>
    <col min="7" max="7" width="7.88671875" style="20" customWidth="1"/>
    <col min="8" max="8" width="8.88671875" style="3" customWidth="1"/>
    <col min="9" max="19" width="8.88671875" style="20" customWidth="1"/>
    <col min="20" max="21" width="8.88671875" style="19"/>
    <col min="22" max="22" width="3.88671875" customWidth="1"/>
    <col min="23" max="24" width="8.88671875" style="19"/>
    <col min="25" max="28" width="8.88671875" style="7"/>
    <col min="29" max="29" width="8.88671875" style="19"/>
    <col min="30" max="30" width="4.88671875" style="19" customWidth="1"/>
    <col min="31" max="33" width="8.88671875" style="19"/>
    <col min="34" max="34" width="8.88671875" style="7"/>
    <col min="35" max="39" width="8.88671875" style="19"/>
    <col min="40" max="41" width="8.88671875" style="25"/>
    <col min="42" max="42" width="7.77734375" style="20" customWidth="1"/>
    <col min="43" max="43" width="5.109375" customWidth="1"/>
  </cols>
  <sheetData>
    <row r="1" spans="1:49" x14ac:dyDescent="0.3">
      <c r="A1" s="1" t="s">
        <v>0</v>
      </c>
      <c r="B1" s="1" t="s">
        <v>0</v>
      </c>
      <c r="C1" s="1" t="s">
        <v>5</v>
      </c>
      <c r="D1" s="3" t="s">
        <v>5</v>
      </c>
      <c r="E1" s="3" t="s">
        <v>6</v>
      </c>
      <c r="F1" s="3" t="s">
        <v>19</v>
      </c>
      <c r="G1" s="20" t="s">
        <v>39</v>
      </c>
      <c r="H1" s="3" t="s">
        <v>16</v>
      </c>
      <c r="I1" s="20" t="s">
        <v>7</v>
      </c>
      <c r="J1" s="20" t="s">
        <v>9</v>
      </c>
      <c r="K1" s="20" t="s">
        <v>30</v>
      </c>
      <c r="L1" s="20" t="s">
        <v>46</v>
      </c>
      <c r="M1" s="20" t="s">
        <v>12</v>
      </c>
      <c r="N1" s="20" t="s">
        <v>22</v>
      </c>
      <c r="O1" s="20" t="s">
        <v>1</v>
      </c>
      <c r="P1" s="20" t="s">
        <v>61</v>
      </c>
      <c r="Q1" s="20" t="s">
        <v>63</v>
      </c>
      <c r="R1" s="20" t="s">
        <v>13</v>
      </c>
      <c r="S1" s="20" t="s">
        <v>14</v>
      </c>
      <c r="T1" s="19" t="s">
        <v>24</v>
      </c>
      <c r="U1" s="19" t="s">
        <v>10</v>
      </c>
      <c r="W1" s="36" t="s">
        <v>65</v>
      </c>
      <c r="X1" s="36"/>
      <c r="Y1" s="7" t="s">
        <v>4</v>
      </c>
      <c r="Z1" s="7" t="s">
        <v>4</v>
      </c>
      <c r="AA1" s="7" t="s">
        <v>4</v>
      </c>
      <c r="AB1" s="7" t="s">
        <v>41</v>
      </c>
      <c r="AC1" s="19" t="s">
        <v>28</v>
      </c>
      <c r="AE1" s="19" t="s">
        <v>33</v>
      </c>
      <c r="AF1" s="19" t="s">
        <v>27</v>
      </c>
      <c r="AG1" s="19" t="s">
        <v>48</v>
      </c>
      <c r="AH1" s="7" t="s">
        <v>42</v>
      </c>
      <c r="AI1" s="19" t="s">
        <v>7</v>
      </c>
      <c r="AJ1" s="19" t="s">
        <v>34</v>
      </c>
      <c r="AK1" s="19" t="s">
        <v>47</v>
      </c>
      <c r="AL1" s="19" t="s">
        <v>41</v>
      </c>
      <c r="AM1" s="19" t="s">
        <v>35</v>
      </c>
      <c r="AN1" s="25" t="s">
        <v>10</v>
      </c>
      <c r="AO1" s="25" t="s">
        <v>75</v>
      </c>
      <c r="AP1" s="19" t="s">
        <v>42</v>
      </c>
      <c r="AR1" s="36" t="s">
        <v>57</v>
      </c>
      <c r="AS1" s="36"/>
      <c r="AT1" s="36"/>
      <c r="AU1" s="36"/>
      <c r="AV1" s="36"/>
      <c r="AW1" s="36"/>
    </row>
    <row r="2" spans="1:49" x14ac:dyDescent="0.3">
      <c r="A2" s="1" t="s">
        <v>1</v>
      </c>
      <c r="B2" s="1" t="s">
        <v>3</v>
      </c>
      <c r="D2" s="3" t="s">
        <v>6</v>
      </c>
      <c r="E2" s="3" t="s">
        <v>18</v>
      </c>
      <c r="F2" s="3" t="s">
        <v>6</v>
      </c>
      <c r="G2" s="20" t="s">
        <v>40</v>
      </c>
      <c r="I2" s="20" t="s">
        <v>60</v>
      </c>
      <c r="J2" s="20" t="s">
        <v>10</v>
      </c>
      <c r="K2" s="20" t="s">
        <v>31</v>
      </c>
      <c r="L2" s="20" t="s">
        <v>6</v>
      </c>
      <c r="P2" s="20" t="s">
        <v>23</v>
      </c>
      <c r="Q2" s="20" t="s">
        <v>64</v>
      </c>
      <c r="R2" s="20" t="s">
        <v>66</v>
      </c>
      <c r="S2" s="4" t="s">
        <v>15</v>
      </c>
      <c r="T2" s="19" t="s">
        <v>25</v>
      </c>
      <c r="U2" s="19" t="s">
        <v>25</v>
      </c>
      <c r="W2" s="19" t="s">
        <v>13</v>
      </c>
      <c r="X2" s="19" t="s">
        <v>14</v>
      </c>
      <c r="Y2" s="7" t="s">
        <v>59</v>
      </c>
      <c r="Z2" s="7" t="s">
        <v>58</v>
      </c>
      <c r="AC2" s="19">
        <v>12</v>
      </c>
      <c r="AE2" s="19" t="s">
        <v>28</v>
      </c>
      <c r="AF2" s="19">
        <v>10</v>
      </c>
      <c r="AG2" s="19" t="s">
        <v>49</v>
      </c>
      <c r="AJ2" s="19" t="s">
        <v>32</v>
      </c>
      <c r="AK2" s="19" t="s">
        <v>6</v>
      </c>
      <c r="AM2" s="19" t="s">
        <v>36</v>
      </c>
      <c r="AR2" s="25" t="s">
        <v>51</v>
      </c>
      <c r="AS2" s="25" t="s">
        <v>52</v>
      </c>
      <c r="AT2" s="25" t="s">
        <v>53</v>
      </c>
      <c r="AU2" s="25" t="s">
        <v>54</v>
      </c>
      <c r="AV2" s="25" t="s">
        <v>10</v>
      </c>
      <c r="AW2" s="25" t="s">
        <v>55</v>
      </c>
    </row>
    <row r="3" spans="1:49" x14ac:dyDescent="0.3">
      <c r="A3" s="1" t="s">
        <v>2</v>
      </c>
      <c r="B3" s="1" t="s">
        <v>4</v>
      </c>
      <c r="I3" s="20" t="s">
        <v>8</v>
      </c>
      <c r="L3" s="20">
        <v>0</v>
      </c>
      <c r="P3" s="20" t="s">
        <v>62</v>
      </c>
      <c r="Q3" s="20">
        <v>0</v>
      </c>
      <c r="T3" s="19" t="s">
        <v>26</v>
      </c>
      <c r="U3" s="19" t="s">
        <v>26</v>
      </c>
      <c r="AC3" s="19">
        <f>AC2-(Q$3/10)</f>
        <v>12</v>
      </c>
      <c r="AE3" s="19">
        <v>20</v>
      </c>
      <c r="AF3" s="19">
        <f>AF2+(Q$3/10)</f>
        <v>10</v>
      </c>
      <c r="AG3" s="19" t="s">
        <v>50</v>
      </c>
      <c r="AR3" s="8">
        <v>0.03</v>
      </c>
      <c r="AS3" s="25">
        <f>AC3</f>
        <v>12</v>
      </c>
      <c r="AT3" s="25"/>
      <c r="AU3" s="25"/>
      <c r="AV3" s="25"/>
      <c r="AW3" s="25"/>
    </row>
    <row r="4" spans="1:49" x14ac:dyDescent="0.3">
      <c r="L4" s="20">
        <v>0</v>
      </c>
      <c r="AG4" s="19">
        <v>0</v>
      </c>
      <c r="AM4" s="19">
        <v>0</v>
      </c>
      <c r="AN4" s="25">
        <f>MAX(AM$4:AM4)</f>
        <v>0</v>
      </c>
      <c r="AO4" s="25">
        <f>AM4-AN4</f>
        <v>0</v>
      </c>
      <c r="AR4" s="12"/>
      <c r="AS4" s="12"/>
      <c r="AT4" s="12"/>
      <c r="AU4" s="12">
        <v>5000</v>
      </c>
      <c r="AV4" s="12">
        <f>MAX(AU$4:AU4)</f>
        <v>5000</v>
      </c>
      <c r="AW4" s="25"/>
    </row>
    <row r="5" spans="1:49" x14ac:dyDescent="0.3">
      <c r="A5" s="1">
        <v>42640</v>
      </c>
      <c r="B5" s="1">
        <v>42640</v>
      </c>
      <c r="C5" s="1" t="s">
        <v>45</v>
      </c>
      <c r="D5" s="3">
        <v>740</v>
      </c>
      <c r="E5" s="3">
        <v>100</v>
      </c>
      <c r="F5" s="3">
        <f t="shared" ref="F5:F68" si="0">D5+E5</f>
        <v>840</v>
      </c>
      <c r="G5" s="20">
        <f t="shared" ref="G5:G68" si="1">B5-A5</f>
        <v>0</v>
      </c>
      <c r="H5" s="3" t="s">
        <v>17</v>
      </c>
      <c r="L5" s="20">
        <f t="shared" ref="L5:L68" si="2">IF(AND(F5&gt;=L$3,F5&lt;=L$4),0,1)</f>
        <v>1</v>
      </c>
      <c r="M5" s="20" t="s">
        <v>20</v>
      </c>
      <c r="N5" s="20">
        <v>7</v>
      </c>
      <c r="O5" s="20">
        <v>112580</v>
      </c>
      <c r="P5" s="20">
        <f t="shared" ref="P5:P68" si="3">IF(M5="short",O5,O5+N5)</f>
        <v>112580</v>
      </c>
      <c r="Q5" s="20">
        <f t="shared" ref="Q5:Q68" si="4">IF(M5="short",P5+Q$3,P5-Q$3)</f>
        <v>112580</v>
      </c>
      <c r="R5" s="20">
        <v>112583</v>
      </c>
      <c r="S5" s="20">
        <v>111902</v>
      </c>
      <c r="T5" s="19">
        <f t="shared" ref="T5:T68" si="5">IF(M5="short",((R5-P5)+N5)/10,((P5-R5)+N5)/10)</f>
        <v>1</v>
      </c>
      <c r="U5" s="19">
        <f t="shared" ref="U5:U68" si="6">IF(M5="long",((S5-O5)-N5)/10,((O5-S5)-N5)/10)</f>
        <v>67.099999999999994</v>
      </c>
      <c r="W5" s="19">
        <f t="shared" ref="W5:W68" si="7">-T5+(Q$3/10)</f>
        <v>-1</v>
      </c>
      <c r="X5" s="19">
        <f t="shared" ref="X5:X68" si="8">U5+(Q$3/10)</f>
        <v>67.099999999999994</v>
      </c>
      <c r="Y5" s="7">
        <f t="shared" ref="Y5:Y68" si="9">IF(AND(M5="long",R5&lt;Q5),1, )</f>
        <v>0</v>
      </c>
      <c r="Z5" s="7">
        <f t="shared" ref="Z5:Z68" si="10">IF(AND(M5="short",R5&gt;Q5),1, )</f>
        <v>1</v>
      </c>
      <c r="AA5" s="7">
        <f t="shared" ref="AA5:AA68" si="11">Y5+Z5</f>
        <v>1</v>
      </c>
      <c r="AB5" s="7">
        <f t="shared" ref="AB5:AB68" si="12">IF(OR(I5=1,K5=1),0,L5*AA5)</f>
        <v>1</v>
      </c>
      <c r="AC5" s="19">
        <f t="shared" ref="AC5:AC68" si="13">IF(W5&lt;=-AC$3,-AC$3,0)</f>
        <v>0</v>
      </c>
      <c r="AD5" s="7">
        <f>IF(AND(K5=1,AA5=1),1, )</f>
        <v>0</v>
      </c>
      <c r="AE5" s="19">
        <f t="shared" ref="AE5:AE68" si="14">IF(AND(AC5=0,U5&gt;=AE$3-(N5/10)),0,-AC$3*AA5)</f>
        <v>0</v>
      </c>
      <c r="AF5" s="19">
        <f t="shared" ref="AF5:AF68" si="15">IF(AND(AC5=0,X5&gt;AF$3),AF$3*AA5,AE5*AA5)</f>
        <v>10</v>
      </c>
      <c r="AG5" s="19">
        <f t="shared" ref="AG5:AG68" si="16">AG4+AF5</f>
        <v>10</v>
      </c>
      <c r="AH5" s="7">
        <f t="shared" ref="AH5:AH68" si="17">IF(AF5&gt;0,1, )</f>
        <v>1</v>
      </c>
      <c r="AI5" s="19">
        <f t="shared" ref="AI5:AI68" si="18">IF(I5=1,AF5,)</f>
        <v>0</v>
      </c>
      <c r="AJ5" s="19">
        <f t="shared" ref="AJ5:AJ68" si="19">IF(K5=1,AF5, )</f>
        <v>0</v>
      </c>
      <c r="AK5" s="19">
        <f t="shared" ref="AK5:AK68" si="20">IF(L5=1, ,AF5)</f>
        <v>0</v>
      </c>
      <c r="AL5" s="19">
        <f t="shared" ref="AL5:AL68" si="21">AB5*AF5</f>
        <v>10</v>
      </c>
      <c r="AM5" s="19">
        <f t="shared" ref="AM5:AM68" si="22">AM4+AL5</f>
        <v>10</v>
      </c>
      <c r="AN5" s="25">
        <f>MAX(AM$4:AM5)</f>
        <v>10</v>
      </c>
      <c r="AO5" s="25">
        <f t="shared" ref="AO5:AO68" si="23">AM5-AN5</f>
        <v>0</v>
      </c>
      <c r="AP5" s="20">
        <f t="shared" ref="AP5:AP68" si="24">IF(AL5&gt;0,1, )</f>
        <v>1</v>
      </c>
      <c r="AR5" s="12">
        <f>IF(B5=B4,AR4,AU4*AR$3)</f>
        <v>150</v>
      </c>
      <c r="AS5" s="12">
        <f t="shared" ref="AS5:AS7" si="25">INT(AR5/AS$3)</f>
        <v>12</v>
      </c>
      <c r="AT5" s="12">
        <f t="shared" ref="AT5:AT7" si="26">AL5*AS5</f>
        <v>120</v>
      </c>
      <c r="AU5" s="12">
        <f t="shared" ref="AU5:AU7" si="27">AU4+AT5</f>
        <v>5120</v>
      </c>
      <c r="AV5" s="12">
        <f>MAX(AU$4:AU5)</f>
        <v>5120</v>
      </c>
      <c r="AW5" s="8">
        <f t="shared" ref="AW5:AW7" si="28">(AU5-AV5)/AV5</f>
        <v>0</v>
      </c>
    </row>
    <row r="6" spans="1:49" x14ac:dyDescent="0.3">
      <c r="A6" s="1">
        <v>42640</v>
      </c>
      <c r="B6" s="1">
        <v>42640</v>
      </c>
      <c r="C6" s="1" t="s">
        <v>44</v>
      </c>
      <c r="D6" s="3">
        <v>1210</v>
      </c>
      <c r="E6" s="3">
        <v>-200</v>
      </c>
      <c r="F6" s="3">
        <f t="shared" si="0"/>
        <v>1010</v>
      </c>
      <c r="G6" s="20">
        <f t="shared" si="1"/>
        <v>0</v>
      </c>
      <c r="H6" s="3" t="s">
        <v>38</v>
      </c>
      <c r="L6" s="20">
        <f t="shared" si="2"/>
        <v>1</v>
      </c>
      <c r="M6" s="20" t="s">
        <v>21</v>
      </c>
      <c r="N6" s="20">
        <v>7</v>
      </c>
      <c r="O6" s="20">
        <v>100370</v>
      </c>
      <c r="P6" s="20">
        <f t="shared" si="3"/>
        <v>100377</v>
      </c>
      <c r="Q6" s="20">
        <f t="shared" si="4"/>
        <v>100377</v>
      </c>
      <c r="R6" s="20">
        <v>100310</v>
      </c>
      <c r="S6" s="20">
        <v>100466</v>
      </c>
      <c r="T6" s="19">
        <f t="shared" si="5"/>
        <v>7.4</v>
      </c>
      <c r="U6" s="19">
        <f t="shared" si="6"/>
        <v>8.9</v>
      </c>
      <c r="W6" s="19">
        <f t="shared" si="7"/>
        <v>-7.4</v>
      </c>
      <c r="X6" s="19">
        <f t="shared" si="8"/>
        <v>8.9</v>
      </c>
      <c r="Y6" s="7">
        <f t="shared" si="9"/>
        <v>1</v>
      </c>
      <c r="Z6" s="7">
        <f t="shared" si="10"/>
        <v>0</v>
      </c>
      <c r="AA6" s="7">
        <f t="shared" si="11"/>
        <v>1</v>
      </c>
      <c r="AB6" s="7">
        <f t="shared" si="12"/>
        <v>1</v>
      </c>
      <c r="AC6" s="19">
        <f t="shared" si="13"/>
        <v>0</v>
      </c>
      <c r="AD6" s="7">
        <f t="shared" ref="AD6:AD69" si="29">IF(AND(K6=1,AA6=1),1, )</f>
        <v>0</v>
      </c>
      <c r="AE6" s="19">
        <f t="shared" si="14"/>
        <v>-12</v>
      </c>
      <c r="AF6" s="19">
        <f t="shared" si="15"/>
        <v>-12</v>
      </c>
      <c r="AG6" s="19">
        <f t="shared" si="16"/>
        <v>-2</v>
      </c>
      <c r="AH6" s="7">
        <f t="shared" si="17"/>
        <v>0</v>
      </c>
      <c r="AI6" s="19">
        <f t="shared" si="18"/>
        <v>0</v>
      </c>
      <c r="AJ6" s="19">
        <f t="shared" si="19"/>
        <v>0</v>
      </c>
      <c r="AK6" s="19">
        <f t="shared" si="20"/>
        <v>0</v>
      </c>
      <c r="AL6" s="19">
        <f t="shared" si="21"/>
        <v>-12</v>
      </c>
      <c r="AM6" s="19">
        <f t="shared" si="22"/>
        <v>-2</v>
      </c>
      <c r="AN6" s="25">
        <f>MAX(AM$4:AM6)</f>
        <v>10</v>
      </c>
      <c r="AO6" s="25">
        <f t="shared" si="23"/>
        <v>-12</v>
      </c>
      <c r="AP6" s="20">
        <f t="shared" si="24"/>
        <v>0</v>
      </c>
      <c r="AR6" s="12">
        <f t="shared" ref="AR6:AR7" si="30">IF(B6=B5,AR5,AU5*AR$3)</f>
        <v>150</v>
      </c>
      <c r="AS6" s="12">
        <f t="shared" si="25"/>
        <v>12</v>
      </c>
      <c r="AT6" s="12">
        <f t="shared" si="26"/>
        <v>-144</v>
      </c>
      <c r="AU6" s="12">
        <f t="shared" si="27"/>
        <v>4976</v>
      </c>
      <c r="AV6" s="12">
        <f>MAX(AU$4:AU6)</f>
        <v>5120</v>
      </c>
      <c r="AW6" s="8">
        <f t="shared" si="28"/>
        <v>-2.8125000000000001E-2</v>
      </c>
    </row>
    <row r="7" spans="1:49" x14ac:dyDescent="0.3">
      <c r="A7" s="1">
        <v>42640</v>
      </c>
      <c r="B7" s="1">
        <v>42640</v>
      </c>
      <c r="C7" s="1" t="s">
        <v>45</v>
      </c>
      <c r="D7" s="3">
        <v>1210</v>
      </c>
      <c r="E7" s="3">
        <v>100</v>
      </c>
      <c r="F7" s="3">
        <f t="shared" si="0"/>
        <v>1310</v>
      </c>
      <c r="G7" s="20">
        <f t="shared" si="1"/>
        <v>0</v>
      </c>
      <c r="H7" s="3" t="s">
        <v>17</v>
      </c>
      <c r="L7" s="20">
        <f t="shared" si="2"/>
        <v>1</v>
      </c>
      <c r="M7" s="20" t="s">
        <v>21</v>
      </c>
      <c r="N7" s="20">
        <v>7</v>
      </c>
      <c r="O7" s="20">
        <v>112160</v>
      </c>
      <c r="P7" s="20">
        <f t="shared" si="3"/>
        <v>112167</v>
      </c>
      <c r="Q7" s="20">
        <f t="shared" si="4"/>
        <v>112167</v>
      </c>
      <c r="R7" s="20">
        <v>111905</v>
      </c>
      <c r="S7" s="20">
        <v>112255</v>
      </c>
      <c r="T7" s="19">
        <f t="shared" si="5"/>
        <v>26.9</v>
      </c>
      <c r="U7" s="19">
        <f t="shared" si="6"/>
        <v>8.8000000000000007</v>
      </c>
      <c r="W7" s="19">
        <f t="shared" si="7"/>
        <v>-26.9</v>
      </c>
      <c r="X7" s="19">
        <f t="shared" si="8"/>
        <v>8.8000000000000007</v>
      </c>
      <c r="Y7" s="7">
        <f t="shared" si="9"/>
        <v>1</v>
      </c>
      <c r="Z7" s="7">
        <f t="shared" si="10"/>
        <v>0</v>
      </c>
      <c r="AA7" s="7">
        <f t="shared" si="11"/>
        <v>1</v>
      </c>
      <c r="AB7" s="7">
        <f t="shared" si="12"/>
        <v>1</v>
      </c>
      <c r="AC7" s="19">
        <f t="shared" si="13"/>
        <v>-12</v>
      </c>
      <c r="AD7" s="7">
        <f t="shared" si="29"/>
        <v>0</v>
      </c>
      <c r="AE7" s="19">
        <f t="shared" si="14"/>
        <v>-12</v>
      </c>
      <c r="AF7" s="19">
        <f t="shared" si="15"/>
        <v>-12</v>
      </c>
      <c r="AG7" s="19">
        <f t="shared" si="16"/>
        <v>-14</v>
      </c>
      <c r="AH7" s="7">
        <f t="shared" si="17"/>
        <v>0</v>
      </c>
      <c r="AI7" s="19">
        <f t="shared" si="18"/>
        <v>0</v>
      </c>
      <c r="AJ7" s="19">
        <f t="shared" si="19"/>
        <v>0</v>
      </c>
      <c r="AK7" s="19">
        <f t="shared" si="20"/>
        <v>0</v>
      </c>
      <c r="AL7" s="19">
        <f t="shared" si="21"/>
        <v>-12</v>
      </c>
      <c r="AM7" s="19">
        <f t="shared" si="22"/>
        <v>-14</v>
      </c>
      <c r="AN7" s="25">
        <f>MAX(AM$4:AM7)</f>
        <v>10</v>
      </c>
      <c r="AO7" s="25">
        <f t="shared" si="23"/>
        <v>-24</v>
      </c>
      <c r="AP7" s="20">
        <f t="shared" si="24"/>
        <v>0</v>
      </c>
      <c r="AR7" s="12">
        <f t="shared" si="30"/>
        <v>150</v>
      </c>
      <c r="AS7" s="12">
        <f t="shared" si="25"/>
        <v>12</v>
      </c>
      <c r="AT7" s="12">
        <f t="shared" si="26"/>
        <v>-144</v>
      </c>
      <c r="AU7" s="12">
        <f t="shared" si="27"/>
        <v>4832</v>
      </c>
      <c r="AV7" s="12">
        <f>MAX(AU$4:AU7)</f>
        <v>5120</v>
      </c>
      <c r="AW7" s="8">
        <f t="shared" si="28"/>
        <v>-5.6250000000000001E-2</v>
      </c>
    </row>
    <row r="8" spans="1:49" x14ac:dyDescent="0.3">
      <c r="A8" s="1">
        <v>42640</v>
      </c>
      <c r="B8" s="1">
        <v>42640</v>
      </c>
      <c r="C8" s="1" t="s">
        <v>45</v>
      </c>
      <c r="D8" s="3">
        <v>1555</v>
      </c>
      <c r="E8" s="3">
        <v>100</v>
      </c>
      <c r="F8" s="3">
        <f t="shared" si="0"/>
        <v>1655</v>
      </c>
      <c r="G8" s="20">
        <f t="shared" si="1"/>
        <v>0</v>
      </c>
      <c r="H8" s="3" t="s">
        <v>17</v>
      </c>
      <c r="L8" s="20">
        <f t="shared" si="2"/>
        <v>1</v>
      </c>
      <c r="M8" s="20" t="s">
        <v>20</v>
      </c>
      <c r="N8" s="20">
        <v>7</v>
      </c>
      <c r="O8" s="20">
        <v>112080</v>
      </c>
      <c r="P8" s="20">
        <f t="shared" si="3"/>
        <v>112080</v>
      </c>
      <c r="Q8" s="20">
        <f t="shared" si="4"/>
        <v>112080</v>
      </c>
      <c r="R8" s="20">
        <v>112254</v>
      </c>
      <c r="S8" s="20">
        <v>111812</v>
      </c>
      <c r="T8" s="19">
        <f t="shared" si="5"/>
        <v>18.100000000000001</v>
      </c>
      <c r="U8" s="19">
        <f t="shared" si="6"/>
        <v>26.1</v>
      </c>
      <c r="W8" s="19">
        <f t="shared" si="7"/>
        <v>-18.100000000000001</v>
      </c>
      <c r="X8" s="19">
        <f t="shared" si="8"/>
        <v>26.1</v>
      </c>
      <c r="Y8" s="7">
        <f t="shared" si="9"/>
        <v>0</v>
      </c>
      <c r="Z8" s="7">
        <f t="shared" si="10"/>
        <v>1</v>
      </c>
      <c r="AA8" s="7">
        <f t="shared" si="11"/>
        <v>1</v>
      </c>
      <c r="AB8" s="7">
        <f t="shared" si="12"/>
        <v>1</v>
      </c>
      <c r="AC8" s="19">
        <f t="shared" si="13"/>
        <v>-12</v>
      </c>
      <c r="AD8" s="7">
        <f t="shared" si="29"/>
        <v>0</v>
      </c>
      <c r="AE8" s="19">
        <f t="shared" si="14"/>
        <v>-12</v>
      </c>
      <c r="AF8" s="19">
        <f t="shared" si="15"/>
        <v>-12</v>
      </c>
      <c r="AG8" s="19">
        <f t="shared" si="16"/>
        <v>-26</v>
      </c>
      <c r="AH8" s="7">
        <f t="shared" si="17"/>
        <v>0</v>
      </c>
      <c r="AI8" s="19">
        <f t="shared" si="18"/>
        <v>0</v>
      </c>
      <c r="AJ8" s="19">
        <f t="shared" si="19"/>
        <v>0</v>
      </c>
      <c r="AK8" s="19">
        <f t="shared" si="20"/>
        <v>0</v>
      </c>
      <c r="AL8" s="19">
        <f t="shared" si="21"/>
        <v>-12</v>
      </c>
      <c r="AM8" s="19">
        <f t="shared" si="22"/>
        <v>-26</v>
      </c>
      <c r="AN8" s="25">
        <f>MAX(AM$4:AM8)</f>
        <v>10</v>
      </c>
      <c r="AO8" s="25">
        <f t="shared" si="23"/>
        <v>-36</v>
      </c>
      <c r="AP8" s="20">
        <f t="shared" si="24"/>
        <v>0</v>
      </c>
      <c r="AR8" s="12">
        <f t="shared" ref="AR8:AR71" si="31">IF(B8=B7,AR7,AU7*AR$3)</f>
        <v>150</v>
      </c>
      <c r="AS8" s="12">
        <f t="shared" ref="AS8:AS71" si="32">INT(AR8/AS$3)</f>
        <v>12</v>
      </c>
      <c r="AT8" s="12">
        <f t="shared" ref="AT8:AT71" si="33">AL8*AS8</f>
        <v>-144</v>
      </c>
      <c r="AU8" s="12">
        <f t="shared" ref="AU8:AU71" si="34">AU7+AT8</f>
        <v>4688</v>
      </c>
      <c r="AV8" s="12">
        <f>MAX(AU$4:AU8)</f>
        <v>5120</v>
      </c>
      <c r="AW8" s="8">
        <f t="shared" ref="AW8:AW71" si="35">(AU8-AV8)/AV8</f>
        <v>-8.4375000000000006E-2</v>
      </c>
    </row>
    <row r="9" spans="1:49" x14ac:dyDescent="0.3">
      <c r="A9" s="1">
        <v>42641</v>
      </c>
      <c r="B9" s="1">
        <v>42641</v>
      </c>
      <c r="C9" s="1" t="s">
        <v>44</v>
      </c>
      <c r="D9" s="3">
        <v>1040</v>
      </c>
      <c r="E9" s="3">
        <v>-200</v>
      </c>
      <c r="F9" s="3">
        <f t="shared" si="0"/>
        <v>840</v>
      </c>
      <c r="G9" s="20">
        <f t="shared" si="1"/>
        <v>0</v>
      </c>
      <c r="H9" s="3" t="s">
        <v>38</v>
      </c>
      <c r="L9" s="20">
        <f t="shared" si="2"/>
        <v>1</v>
      </c>
      <c r="M9" s="20" t="s">
        <v>20</v>
      </c>
      <c r="N9" s="20">
        <v>7</v>
      </c>
      <c r="O9" s="20">
        <v>100770</v>
      </c>
      <c r="P9" s="20">
        <f t="shared" si="3"/>
        <v>100770</v>
      </c>
      <c r="Q9" s="20">
        <f t="shared" si="4"/>
        <v>100770</v>
      </c>
      <c r="R9" s="20">
        <v>100809</v>
      </c>
      <c r="S9" s="20">
        <v>100441</v>
      </c>
      <c r="T9" s="19">
        <f t="shared" si="5"/>
        <v>4.5999999999999996</v>
      </c>
      <c r="U9" s="19">
        <f t="shared" si="6"/>
        <v>32.200000000000003</v>
      </c>
      <c r="W9" s="19">
        <f t="shared" si="7"/>
        <v>-4.5999999999999996</v>
      </c>
      <c r="X9" s="19">
        <f t="shared" si="8"/>
        <v>32.200000000000003</v>
      </c>
      <c r="Y9" s="7">
        <f t="shared" si="9"/>
        <v>0</v>
      </c>
      <c r="Z9" s="7">
        <f t="shared" si="10"/>
        <v>1</v>
      </c>
      <c r="AA9" s="7">
        <f t="shared" si="11"/>
        <v>1</v>
      </c>
      <c r="AB9" s="7">
        <f t="shared" si="12"/>
        <v>1</v>
      </c>
      <c r="AC9" s="19">
        <f t="shared" si="13"/>
        <v>0</v>
      </c>
      <c r="AD9" s="7">
        <f t="shared" si="29"/>
        <v>0</v>
      </c>
      <c r="AE9" s="19">
        <f t="shared" si="14"/>
        <v>0</v>
      </c>
      <c r="AF9" s="19">
        <f t="shared" si="15"/>
        <v>10</v>
      </c>
      <c r="AG9" s="19">
        <f t="shared" si="16"/>
        <v>-16</v>
      </c>
      <c r="AH9" s="7">
        <f t="shared" si="17"/>
        <v>1</v>
      </c>
      <c r="AI9" s="19">
        <f t="shared" si="18"/>
        <v>0</v>
      </c>
      <c r="AJ9" s="19">
        <f t="shared" si="19"/>
        <v>0</v>
      </c>
      <c r="AK9" s="19">
        <f t="shared" si="20"/>
        <v>0</v>
      </c>
      <c r="AL9" s="19">
        <f t="shared" si="21"/>
        <v>10</v>
      </c>
      <c r="AM9" s="19">
        <f t="shared" si="22"/>
        <v>-16</v>
      </c>
      <c r="AN9" s="25">
        <f>MAX(AM$4:AM9)</f>
        <v>10</v>
      </c>
      <c r="AO9" s="25">
        <f t="shared" si="23"/>
        <v>-26</v>
      </c>
      <c r="AP9" s="20">
        <f t="shared" si="24"/>
        <v>1</v>
      </c>
      <c r="AR9" s="12">
        <f t="shared" si="31"/>
        <v>140.63999999999999</v>
      </c>
      <c r="AS9" s="12">
        <f t="shared" si="32"/>
        <v>11</v>
      </c>
      <c r="AT9" s="12">
        <f t="shared" si="33"/>
        <v>110</v>
      </c>
      <c r="AU9" s="12">
        <f t="shared" si="34"/>
        <v>4798</v>
      </c>
      <c r="AV9" s="12">
        <f>MAX(AU$4:AU9)</f>
        <v>5120</v>
      </c>
      <c r="AW9" s="8">
        <f t="shared" si="35"/>
        <v>-6.2890625000000006E-2</v>
      </c>
    </row>
    <row r="10" spans="1:49" x14ac:dyDescent="0.3">
      <c r="A10" s="1">
        <v>42641</v>
      </c>
      <c r="B10" s="1">
        <v>42641</v>
      </c>
      <c r="C10" s="1" t="s">
        <v>44</v>
      </c>
      <c r="D10" s="3">
        <v>1755</v>
      </c>
      <c r="E10" s="3">
        <v>-200</v>
      </c>
      <c r="F10" s="3">
        <f t="shared" si="0"/>
        <v>1555</v>
      </c>
      <c r="G10" s="20">
        <f t="shared" si="1"/>
        <v>0</v>
      </c>
      <c r="H10" s="3" t="s">
        <v>43</v>
      </c>
      <c r="L10" s="20">
        <f t="shared" si="2"/>
        <v>1</v>
      </c>
      <c r="M10" s="20" t="s">
        <v>20</v>
      </c>
      <c r="N10" s="20">
        <v>10</v>
      </c>
      <c r="O10" s="20">
        <v>132580</v>
      </c>
      <c r="P10" s="20">
        <f t="shared" si="3"/>
        <v>132580</v>
      </c>
      <c r="Q10" s="20">
        <f t="shared" si="4"/>
        <v>132580</v>
      </c>
      <c r="R10" s="20">
        <v>132685</v>
      </c>
      <c r="S10" s="20">
        <v>130471</v>
      </c>
      <c r="T10" s="19">
        <f t="shared" si="5"/>
        <v>11.5</v>
      </c>
      <c r="U10" s="19">
        <f t="shared" si="6"/>
        <v>209.9</v>
      </c>
      <c r="W10" s="19">
        <f t="shared" si="7"/>
        <v>-11.5</v>
      </c>
      <c r="X10" s="19">
        <f t="shared" si="8"/>
        <v>209.9</v>
      </c>
      <c r="Y10" s="7">
        <f t="shared" si="9"/>
        <v>0</v>
      </c>
      <c r="Z10" s="7">
        <f t="shared" si="10"/>
        <v>1</v>
      </c>
      <c r="AA10" s="7">
        <f t="shared" si="11"/>
        <v>1</v>
      </c>
      <c r="AB10" s="7">
        <f t="shared" si="12"/>
        <v>1</v>
      </c>
      <c r="AC10" s="19">
        <f t="shared" si="13"/>
        <v>0</v>
      </c>
      <c r="AD10" s="7">
        <f t="shared" si="29"/>
        <v>0</v>
      </c>
      <c r="AE10" s="19">
        <f t="shared" si="14"/>
        <v>0</v>
      </c>
      <c r="AF10" s="19">
        <f t="shared" si="15"/>
        <v>10</v>
      </c>
      <c r="AG10" s="19">
        <f t="shared" si="16"/>
        <v>-6</v>
      </c>
      <c r="AH10" s="7">
        <f t="shared" si="17"/>
        <v>1</v>
      </c>
      <c r="AI10" s="19">
        <f t="shared" si="18"/>
        <v>0</v>
      </c>
      <c r="AJ10" s="19">
        <f t="shared" si="19"/>
        <v>0</v>
      </c>
      <c r="AK10" s="19">
        <f t="shared" si="20"/>
        <v>0</v>
      </c>
      <c r="AL10" s="19">
        <f t="shared" si="21"/>
        <v>10</v>
      </c>
      <c r="AM10" s="19">
        <f t="shared" si="22"/>
        <v>-6</v>
      </c>
      <c r="AN10" s="25">
        <f>MAX(AM$4:AM10)</f>
        <v>10</v>
      </c>
      <c r="AO10" s="25">
        <f t="shared" si="23"/>
        <v>-16</v>
      </c>
      <c r="AP10" s="20">
        <f t="shared" si="24"/>
        <v>1</v>
      </c>
      <c r="AR10" s="12">
        <f t="shared" si="31"/>
        <v>140.63999999999999</v>
      </c>
      <c r="AS10" s="12">
        <f t="shared" si="32"/>
        <v>11</v>
      </c>
      <c r="AT10" s="12">
        <f t="shared" si="33"/>
        <v>110</v>
      </c>
      <c r="AU10" s="12">
        <f t="shared" si="34"/>
        <v>4908</v>
      </c>
      <c r="AV10" s="12">
        <f>MAX(AU$4:AU10)</f>
        <v>5120</v>
      </c>
      <c r="AW10" s="8">
        <f t="shared" si="35"/>
        <v>-4.1406249999999999E-2</v>
      </c>
    </row>
    <row r="11" spans="1:49" x14ac:dyDescent="0.3">
      <c r="A11" s="1">
        <v>42641</v>
      </c>
      <c r="B11" s="1">
        <v>42642</v>
      </c>
      <c r="C11" s="1" t="s">
        <v>44</v>
      </c>
      <c r="D11" s="3">
        <v>340</v>
      </c>
      <c r="E11" s="3">
        <v>-200</v>
      </c>
      <c r="F11" s="3">
        <f t="shared" si="0"/>
        <v>140</v>
      </c>
      <c r="G11" s="20">
        <f t="shared" si="1"/>
        <v>1</v>
      </c>
      <c r="H11" s="3" t="s">
        <v>43</v>
      </c>
      <c r="L11" s="20">
        <f t="shared" si="2"/>
        <v>1</v>
      </c>
      <c r="M11" s="20" t="s">
        <v>21</v>
      </c>
      <c r="N11" s="20">
        <v>10</v>
      </c>
      <c r="O11" s="20">
        <v>130470</v>
      </c>
      <c r="P11" s="20">
        <f t="shared" si="3"/>
        <v>130480</v>
      </c>
      <c r="Q11" s="20">
        <f t="shared" si="4"/>
        <v>130480</v>
      </c>
      <c r="R11" s="20">
        <v>130471</v>
      </c>
      <c r="S11" s="20">
        <v>131104</v>
      </c>
      <c r="T11" s="19">
        <f t="shared" si="5"/>
        <v>1.9</v>
      </c>
      <c r="U11" s="19">
        <f t="shared" si="6"/>
        <v>62.4</v>
      </c>
      <c r="W11" s="19">
        <f t="shared" si="7"/>
        <v>-1.9</v>
      </c>
      <c r="X11" s="19">
        <f t="shared" si="8"/>
        <v>62.4</v>
      </c>
      <c r="Y11" s="7">
        <f t="shared" si="9"/>
        <v>1</v>
      </c>
      <c r="Z11" s="7">
        <f t="shared" si="10"/>
        <v>0</v>
      </c>
      <c r="AA11" s="7">
        <f t="shared" si="11"/>
        <v>1</v>
      </c>
      <c r="AB11" s="7">
        <f t="shared" si="12"/>
        <v>1</v>
      </c>
      <c r="AC11" s="19">
        <f t="shared" si="13"/>
        <v>0</v>
      </c>
      <c r="AD11" s="7">
        <f t="shared" si="29"/>
        <v>0</v>
      </c>
      <c r="AE11" s="19">
        <f t="shared" si="14"/>
        <v>0</v>
      </c>
      <c r="AF11" s="19">
        <f t="shared" si="15"/>
        <v>10</v>
      </c>
      <c r="AG11" s="19">
        <f t="shared" si="16"/>
        <v>4</v>
      </c>
      <c r="AH11" s="7">
        <f t="shared" si="17"/>
        <v>1</v>
      </c>
      <c r="AI11" s="19">
        <f t="shared" si="18"/>
        <v>0</v>
      </c>
      <c r="AJ11" s="19">
        <f t="shared" si="19"/>
        <v>0</v>
      </c>
      <c r="AK11" s="19">
        <f t="shared" si="20"/>
        <v>0</v>
      </c>
      <c r="AL11" s="19">
        <f t="shared" si="21"/>
        <v>10</v>
      </c>
      <c r="AM11" s="19">
        <f t="shared" si="22"/>
        <v>4</v>
      </c>
      <c r="AN11" s="25">
        <f>MAX(AM$4:AM11)</f>
        <v>10</v>
      </c>
      <c r="AO11" s="25">
        <f t="shared" si="23"/>
        <v>-6</v>
      </c>
      <c r="AP11" s="20">
        <f t="shared" si="24"/>
        <v>1</v>
      </c>
      <c r="AR11" s="12">
        <f t="shared" si="31"/>
        <v>147.23999999999998</v>
      </c>
      <c r="AS11" s="12">
        <f t="shared" si="32"/>
        <v>12</v>
      </c>
      <c r="AT11" s="12">
        <f t="shared" si="33"/>
        <v>120</v>
      </c>
      <c r="AU11" s="12">
        <f t="shared" si="34"/>
        <v>5028</v>
      </c>
      <c r="AV11" s="12">
        <f>MAX(AU$4:AU11)</f>
        <v>5120</v>
      </c>
      <c r="AW11" s="8">
        <f t="shared" si="35"/>
        <v>-1.7968749999999999E-2</v>
      </c>
    </row>
    <row r="12" spans="1:49" x14ac:dyDescent="0.3">
      <c r="A12" s="1">
        <v>42640</v>
      </c>
      <c r="B12" s="1">
        <v>42642</v>
      </c>
      <c r="C12" s="1" t="s">
        <v>44</v>
      </c>
      <c r="D12" s="3">
        <v>725</v>
      </c>
      <c r="E12" s="3">
        <v>-200</v>
      </c>
      <c r="F12" s="3">
        <f t="shared" si="0"/>
        <v>525</v>
      </c>
      <c r="G12" s="20">
        <f t="shared" si="1"/>
        <v>2</v>
      </c>
      <c r="H12" s="3" t="s">
        <v>38</v>
      </c>
      <c r="I12" s="20">
        <v>1</v>
      </c>
      <c r="J12" s="20">
        <v>10</v>
      </c>
      <c r="L12" s="20">
        <f t="shared" si="2"/>
        <v>1</v>
      </c>
      <c r="M12" s="20" t="s">
        <v>20</v>
      </c>
      <c r="N12" s="20">
        <v>7</v>
      </c>
      <c r="O12" s="20">
        <v>101420</v>
      </c>
      <c r="P12" s="20">
        <f t="shared" si="3"/>
        <v>101420</v>
      </c>
      <c r="Q12" s="20">
        <f t="shared" si="4"/>
        <v>101420</v>
      </c>
      <c r="R12" s="20">
        <v>101741</v>
      </c>
      <c r="S12" s="20">
        <v>101344</v>
      </c>
      <c r="T12" s="19">
        <f t="shared" si="5"/>
        <v>32.799999999999997</v>
      </c>
      <c r="U12" s="19">
        <f t="shared" si="6"/>
        <v>6.9</v>
      </c>
      <c r="W12" s="19">
        <f t="shared" si="7"/>
        <v>-32.799999999999997</v>
      </c>
      <c r="X12" s="19">
        <f t="shared" si="8"/>
        <v>6.9</v>
      </c>
      <c r="Y12" s="7">
        <f t="shared" si="9"/>
        <v>0</v>
      </c>
      <c r="Z12" s="7">
        <f t="shared" si="10"/>
        <v>1</v>
      </c>
      <c r="AA12" s="7">
        <f t="shared" si="11"/>
        <v>1</v>
      </c>
      <c r="AB12" s="7">
        <f t="shared" si="12"/>
        <v>0</v>
      </c>
      <c r="AC12" s="19">
        <f t="shared" si="13"/>
        <v>-12</v>
      </c>
      <c r="AD12" s="7">
        <f t="shared" si="29"/>
        <v>0</v>
      </c>
      <c r="AE12" s="19">
        <f t="shared" si="14"/>
        <v>-12</v>
      </c>
      <c r="AF12" s="19">
        <f t="shared" si="15"/>
        <v>-12</v>
      </c>
      <c r="AG12" s="19">
        <f t="shared" si="16"/>
        <v>-8</v>
      </c>
      <c r="AH12" s="7">
        <f t="shared" si="17"/>
        <v>0</v>
      </c>
      <c r="AI12" s="19">
        <f t="shared" si="18"/>
        <v>-12</v>
      </c>
      <c r="AJ12" s="19">
        <f t="shared" si="19"/>
        <v>0</v>
      </c>
      <c r="AK12" s="19">
        <f t="shared" si="20"/>
        <v>0</v>
      </c>
      <c r="AL12" s="19">
        <f t="shared" si="21"/>
        <v>0</v>
      </c>
      <c r="AM12" s="19">
        <f t="shared" si="22"/>
        <v>4</v>
      </c>
      <c r="AN12" s="25">
        <f>MAX(AM$4:AM12)</f>
        <v>10</v>
      </c>
      <c r="AO12" s="25">
        <f t="shared" si="23"/>
        <v>-6</v>
      </c>
      <c r="AP12" s="20">
        <f t="shared" si="24"/>
        <v>0</v>
      </c>
      <c r="AR12" s="12">
        <f t="shared" si="31"/>
        <v>147.23999999999998</v>
      </c>
      <c r="AS12" s="12">
        <f t="shared" si="32"/>
        <v>12</v>
      </c>
      <c r="AT12" s="12">
        <f t="shared" si="33"/>
        <v>0</v>
      </c>
      <c r="AU12" s="12">
        <f t="shared" si="34"/>
        <v>5028</v>
      </c>
      <c r="AV12" s="12">
        <f>MAX(AU$4:AU12)</f>
        <v>5120</v>
      </c>
      <c r="AW12" s="8">
        <f t="shared" si="35"/>
        <v>-1.7968749999999999E-2</v>
      </c>
    </row>
    <row r="13" spans="1:49" x14ac:dyDescent="0.3">
      <c r="A13" s="1">
        <v>42642</v>
      </c>
      <c r="B13" s="1">
        <v>42642</v>
      </c>
      <c r="C13" s="1" t="s">
        <v>44</v>
      </c>
      <c r="D13" s="3">
        <v>1235</v>
      </c>
      <c r="E13" s="3">
        <v>-200</v>
      </c>
      <c r="F13" s="3">
        <f t="shared" si="0"/>
        <v>1035</v>
      </c>
      <c r="G13" s="20">
        <f t="shared" si="1"/>
        <v>0</v>
      </c>
      <c r="H13" s="3" t="s">
        <v>38</v>
      </c>
      <c r="L13" s="20">
        <f t="shared" si="2"/>
        <v>1</v>
      </c>
      <c r="M13" s="20" t="s">
        <v>21</v>
      </c>
      <c r="N13" s="20">
        <v>7</v>
      </c>
      <c r="O13" s="20">
        <v>101350</v>
      </c>
      <c r="P13" s="20">
        <f t="shared" si="3"/>
        <v>101357</v>
      </c>
      <c r="Q13" s="20">
        <f t="shared" si="4"/>
        <v>101357</v>
      </c>
      <c r="R13" s="20">
        <v>101344</v>
      </c>
      <c r="S13" s="20">
        <v>101834</v>
      </c>
      <c r="T13" s="19">
        <f t="shared" si="5"/>
        <v>2</v>
      </c>
      <c r="U13" s="19">
        <f t="shared" si="6"/>
        <v>47.7</v>
      </c>
      <c r="W13" s="19">
        <f t="shared" si="7"/>
        <v>-2</v>
      </c>
      <c r="X13" s="19">
        <f t="shared" si="8"/>
        <v>47.7</v>
      </c>
      <c r="Y13" s="7">
        <f t="shared" si="9"/>
        <v>1</v>
      </c>
      <c r="Z13" s="7">
        <f t="shared" si="10"/>
        <v>0</v>
      </c>
      <c r="AA13" s="7">
        <f t="shared" si="11"/>
        <v>1</v>
      </c>
      <c r="AB13" s="7">
        <f t="shared" si="12"/>
        <v>1</v>
      </c>
      <c r="AC13" s="19">
        <f t="shared" si="13"/>
        <v>0</v>
      </c>
      <c r="AD13" s="7">
        <f t="shared" si="29"/>
        <v>0</v>
      </c>
      <c r="AE13" s="19">
        <f t="shared" si="14"/>
        <v>0</v>
      </c>
      <c r="AF13" s="19">
        <f t="shared" si="15"/>
        <v>10</v>
      </c>
      <c r="AG13" s="19">
        <f t="shared" si="16"/>
        <v>2</v>
      </c>
      <c r="AH13" s="7">
        <f t="shared" si="17"/>
        <v>1</v>
      </c>
      <c r="AI13" s="19">
        <f t="shared" si="18"/>
        <v>0</v>
      </c>
      <c r="AJ13" s="19">
        <f t="shared" si="19"/>
        <v>0</v>
      </c>
      <c r="AK13" s="19">
        <f t="shared" si="20"/>
        <v>0</v>
      </c>
      <c r="AL13" s="19">
        <f t="shared" si="21"/>
        <v>10</v>
      </c>
      <c r="AM13" s="19">
        <f t="shared" si="22"/>
        <v>14</v>
      </c>
      <c r="AN13" s="25">
        <f>MAX(AM$4:AM13)</f>
        <v>14</v>
      </c>
      <c r="AO13" s="25">
        <f t="shared" si="23"/>
        <v>0</v>
      </c>
      <c r="AP13" s="20">
        <f t="shared" si="24"/>
        <v>1</v>
      </c>
      <c r="AR13" s="12">
        <f t="shared" si="31"/>
        <v>147.23999999999998</v>
      </c>
      <c r="AS13" s="12">
        <f t="shared" si="32"/>
        <v>12</v>
      </c>
      <c r="AT13" s="12">
        <f t="shared" si="33"/>
        <v>120</v>
      </c>
      <c r="AU13" s="12">
        <f t="shared" si="34"/>
        <v>5148</v>
      </c>
      <c r="AV13" s="12">
        <f>MAX(AU$4:AU13)</f>
        <v>5148</v>
      </c>
      <c r="AW13" s="8">
        <f t="shared" si="35"/>
        <v>0</v>
      </c>
    </row>
    <row r="14" spans="1:49" x14ac:dyDescent="0.3">
      <c r="A14" s="1">
        <v>42642</v>
      </c>
      <c r="B14" s="1">
        <v>42642</v>
      </c>
      <c r="C14" s="1" t="s">
        <v>44</v>
      </c>
      <c r="D14" s="3">
        <v>1235</v>
      </c>
      <c r="E14" s="3">
        <v>-200</v>
      </c>
      <c r="F14" s="3">
        <f t="shared" si="0"/>
        <v>1035</v>
      </c>
      <c r="G14" s="20">
        <f t="shared" si="1"/>
        <v>0</v>
      </c>
      <c r="H14" s="3" t="s">
        <v>43</v>
      </c>
      <c r="L14" s="20">
        <f t="shared" si="2"/>
        <v>1</v>
      </c>
      <c r="M14" s="20" t="s">
        <v>20</v>
      </c>
      <c r="N14" s="20">
        <v>10</v>
      </c>
      <c r="O14" s="20">
        <v>131130</v>
      </c>
      <c r="P14" s="20">
        <f t="shared" si="3"/>
        <v>131130</v>
      </c>
      <c r="Q14" s="20">
        <f t="shared" si="4"/>
        <v>131130</v>
      </c>
      <c r="R14" s="20">
        <v>131104</v>
      </c>
      <c r="S14" s="20">
        <v>130572</v>
      </c>
      <c r="T14" s="19">
        <f t="shared" si="5"/>
        <v>-1.6</v>
      </c>
      <c r="U14" s="19">
        <f t="shared" si="6"/>
        <v>54.8</v>
      </c>
      <c r="W14" s="19">
        <f t="shared" si="7"/>
        <v>1.6</v>
      </c>
      <c r="X14" s="19">
        <f t="shared" si="8"/>
        <v>54.8</v>
      </c>
      <c r="Y14" s="7">
        <f t="shared" si="9"/>
        <v>0</v>
      </c>
      <c r="Z14" s="7">
        <f t="shared" si="10"/>
        <v>0</v>
      </c>
      <c r="AA14" s="7">
        <f t="shared" si="11"/>
        <v>0</v>
      </c>
      <c r="AB14" s="7">
        <f t="shared" si="12"/>
        <v>0</v>
      </c>
      <c r="AC14" s="19">
        <f t="shared" si="13"/>
        <v>0</v>
      </c>
      <c r="AD14" s="7">
        <f t="shared" si="29"/>
        <v>0</v>
      </c>
      <c r="AE14" s="19">
        <f t="shared" si="14"/>
        <v>0</v>
      </c>
      <c r="AF14" s="19">
        <f t="shared" si="15"/>
        <v>0</v>
      </c>
      <c r="AG14" s="19">
        <f t="shared" si="16"/>
        <v>2</v>
      </c>
      <c r="AH14" s="7">
        <f t="shared" si="17"/>
        <v>0</v>
      </c>
      <c r="AI14" s="19">
        <f t="shared" si="18"/>
        <v>0</v>
      </c>
      <c r="AJ14" s="19">
        <f t="shared" si="19"/>
        <v>0</v>
      </c>
      <c r="AK14" s="19">
        <f t="shared" si="20"/>
        <v>0</v>
      </c>
      <c r="AL14" s="19">
        <f t="shared" si="21"/>
        <v>0</v>
      </c>
      <c r="AM14" s="19">
        <f t="shared" si="22"/>
        <v>14</v>
      </c>
      <c r="AN14" s="25">
        <f>MAX(AM$4:AM14)</f>
        <v>14</v>
      </c>
      <c r="AO14" s="25">
        <f t="shared" si="23"/>
        <v>0</v>
      </c>
      <c r="AP14" s="20">
        <f t="shared" si="24"/>
        <v>0</v>
      </c>
      <c r="AR14" s="12">
        <f t="shared" si="31"/>
        <v>147.23999999999998</v>
      </c>
      <c r="AS14" s="12">
        <f t="shared" si="32"/>
        <v>12</v>
      </c>
      <c r="AT14" s="12">
        <f t="shared" si="33"/>
        <v>0</v>
      </c>
      <c r="AU14" s="12">
        <f t="shared" si="34"/>
        <v>5148</v>
      </c>
      <c r="AV14" s="12">
        <f>MAX(AU$4:AU14)</f>
        <v>5148</v>
      </c>
      <c r="AW14" s="8">
        <f t="shared" si="35"/>
        <v>0</v>
      </c>
    </row>
    <row r="15" spans="1:49" x14ac:dyDescent="0.3">
      <c r="A15" s="1">
        <v>42642</v>
      </c>
      <c r="B15" s="1">
        <v>42642</v>
      </c>
      <c r="C15" s="1" t="s">
        <v>44</v>
      </c>
      <c r="D15" s="3">
        <v>1345</v>
      </c>
      <c r="E15" s="3">
        <v>-200</v>
      </c>
      <c r="F15" s="3">
        <f t="shared" si="0"/>
        <v>1145</v>
      </c>
      <c r="G15" s="20">
        <f t="shared" si="1"/>
        <v>0</v>
      </c>
      <c r="H15" s="3" t="s">
        <v>37</v>
      </c>
      <c r="I15" s="20">
        <v>1</v>
      </c>
      <c r="J15" s="20">
        <v>19</v>
      </c>
      <c r="L15" s="20">
        <f t="shared" si="2"/>
        <v>1</v>
      </c>
      <c r="M15" s="20" t="s">
        <v>21</v>
      </c>
      <c r="N15" s="20">
        <v>8</v>
      </c>
      <c r="O15" s="20">
        <v>76560</v>
      </c>
      <c r="P15" s="20">
        <f t="shared" si="3"/>
        <v>76568</v>
      </c>
      <c r="Q15" s="20">
        <f t="shared" si="4"/>
        <v>76568</v>
      </c>
      <c r="R15" s="20">
        <v>76524</v>
      </c>
      <c r="S15" s="20">
        <v>76882</v>
      </c>
      <c r="T15" s="19">
        <f t="shared" si="5"/>
        <v>5.2</v>
      </c>
      <c r="U15" s="19">
        <f t="shared" si="6"/>
        <v>31.4</v>
      </c>
      <c r="W15" s="19">
        <f t="shared" si="7"/>
        <v>-5.2</v>
      </c>
      <c r="X15" s="19">
        <f t="shared" si="8"/>
        <v>31.4</v>
      </c>
      <c r="Y15" s="7">
        <f t="shared" si="9"/>
        <v>1</v>
      </c>
      <c r="Z15" s="7">
        <f t="shared" si="10"/>
        <v>0</v>
      </c>
      <c r="AA15" s="7">
        <f t="shared" si="11"/>
        <v>1</v>
      </c>
      <c r="AB15" s="7">
        <f t="shared" si="12"/>
        <v>0</v>
      </c>
      <c r="AC15" s="19">
        <f t="shared" si="13"/>
        <v>0</v>
      </c>
      <c r="AD15" s="7">
        <f t="shared" si="29"/>
        <v>0</v>
      </c>
      <c r="AE15" s="19">
        <f t="shared" si="14"/>
        <v>0</v>
      </c>
      <c r="AF15" s="19">
        <f t="shared" si="15"/>
        <v>10</v>
      </c>
      <c r="AG15" s="19">
        <f t="shared" si="16"/>
        <v>12</v>
      </c>
      <c r="AH15" s="7">
        <f t="shared" si="17"/>
        <v>1</v>
      </c>
      <c r="AI15" s="19">
        <f t="shared" si="18"/>
        <v>10</v>
      </c>
      <c r="AJ15" s="19">
        <f t="shared" si="19"/>
        <v>0</v>
      </c>
      <c r="AK15" s="19">
        <f t="shared" si="20"/>
        <v>0</v>
      </c>
      <c r="AL15" s="19">
        <f t="shared" si="21"/>
        <v>0</v>
      </c>
      <c r="AM15" s="19">
        <f t="shared" si="22"/>
        <v>14</v>
      </c>
      <c r="AN15" s="25">
        <f>MAX(AM$4:AM15)</f>
        <v>14</v>
      </c>
      <c r="AO15" s="25">
        <f t="shared" si="23"/>
        <v>0</v>
      </c>
      <c r="AP15" s="20">
        <f t="shared" si="24"/>
        <v>0</v>
      </c>
      <c r="AR15" s="12">
        <f t="shared" si="31"/>
        <v>147.23999999999998</v>
      </c>
      <c r="AS15" s="12">
        <f t="shared" si="32"/>
        <v>12</v>
      </c>
      <c r="AT15" s="12">
        <f t="shared" si="33"/>
        <v>0</v>
      </c>
      <c r="AU15" s="12">
        <f t="shared" si="34"/>
        <v>5148</v>
      </c>
      <c r="AV15" s="12">
        <f>MAX(AU$4:AU15)</f>
        <v>5148</v>
      </c>
      <c r="AW15" s="8">
        <f t="shared" si="35"/>
        <v>0</v>
      </c>
    </row>
    <row r="16" spans="1:49" x14ac:dyDescent="0.3">
      <c r="A16" s="1">
        <v>42642</v>
      </c>
      <c r="B16" s="1">
        <v>42642</v>
      </c>
      <c r="C16" s="1" t="s">
        <v>45</v>
      </c>
      <c r="D16" s="3">
        <v>1545</v>
      </c>
      <c r="E16" s="3">
        <v>100</v>
      </c>
      <c r="F16" s="3">
        <f t="shared" si="0"/>
        <v>1645</v>
      </c>
      <c r="G16" s="20">
        <f t="shared" si="1"/>
        <v>0</v>
      </c>
      <c r="H16" s="3" t="s">
        <v>17</v>
      </c>
      <c r="L16" s="20">
        <f t="shared" si="2"/>
        <v>1</v>
      </c>
      <c r="M16" s="20" t="s">
        <v>20</v>
      </c>
      <c r="N16" s="20">
        <v>7</v>
      </c>
      <c r="O16" s="20">
        <v>112460</v>
      </c>
      <c r="P16" s="20">
        <f t="shared" si="3"/>
        <v>112460</v>
      </c>
      <c r="Q16" s="20">
        <f t="shared" si="4"/>
        <v>112460</v>
      </c>
      <c r="R16" s="20">
        <v>112491</v>
      </c>
      <c r="S16" s="20">
        <v>112036</v>
      </c>
      <c r="T16" s="19">
        <f t="shared" si="5"/>
        <v>3.8</v>
      </c>
      <c r="U16" s="19">
        <f t="shared" si="6"/>
        <v>41.7</v>
      </c>
      <c r="W16" s="19">
        <f t="shared" si="7"/>
        <v>-3.8</v>
      </c>
      <c r="X16" s="19">
        <f t="shared" si="8"/>
        <v>41.7</v>
      </c>
      <c r="Y16" s="7">
        <f t="shared" si="9"/>
        <v>0</v>
      </c>
      <c r="Z16" s="7">
        <f t="shared" si="10"/>
        <v>1</v>
      </c>
      <c r="AA16" s="7">
        <f t="shared" si="11"/>
        <v>1</v>
      </c>
      <c r="AB16" s="7">
        <f t="shared" si="12"/>
        <v>1</v>
      </c>
      <c r="AC16" s="19">
        <f t="shared" si="13"/>
        <v>0</v>
      </c>
      <c r="AD16" s="7">
        <f t="shared" si="29"/>
        <v>0</v>
      </c>
      <c r="AE16" s="19">
        <f t="shared" si="14"/>
        <v>0</v>
      </c>
      <c r="AF16" s="19">
        <f t="shared" si="15"/>
        <v>10</v>
      </c>
      <c r="AG16" s="19">
        <f t="shared" si="16"/>
        <v>22</v>
      </c>
      <c r="AH16" s="7">
        <f t="shared" si="17"/>
        <v>1</v>
      </c>
      <c r="AI16" s="19">
        <f t="shared" si="18"/>
        <v>0</v>
      </c>
      <c r="AJ16" s="19">
        <f t="shared" si="19"/>
        <v>0</v>
      </c>
      <c r="AK16" s="19">
        <f t="shared" si="20"/>
        <v>0</v>
      </c>
      <c r="AL16" s="19">
        <f t="shared" si="21"/>
        <v>10</v>
      </c>
      <c r="AM16" s="19">
        <f t="shared" si="22"/>
        <v>24</v>
      </c>
      <c r="AN16" s="25">
        <f>MAX(AM$4:AM16)</f>
        <v>24</v>
      </c>
      <c r="AO16" s="25">
        <f t="shared" si="23"/>
        <v>0</v>
      </c>
      <c r="AP16" s="20">
        <f t="shared" si="24"/>
        <v>1</v>
      </c>
      <c r="AR16" s="12">
        <f t="shared" si="31"/>
        <v>147.23999999999998</v>
      </c>
      <c r="AS16" s="12">
        <f t="shared" si="32"/>
        <v>12</v>
      </c>
      <c r="AT16" s="12">
        <f t="shared" si="33"/>
        <v>120</v>
      </c>
      <c r="AU16" s="12">
        <f t="shared" si="34"/>
        <v>5268</v>
      </c>
      <c r="AV16" s="12">
        <f>MAX(AU$4:AU16)</f>
        <v>5268</v>
      </c>
      <c r="AW16" s="8">
        <f t="shared" si="35"/>
        <v>0</v>
      </c>
    </row>
    <row r="17" spans="1:49" x14ac:dyDescent="0.3">
      <c r="A17" s="1">
        <v>42642</v>
      </c>
      <c r="B17" s="1">
        <v>42642</v>
      </c>
      <c r="C17" s="1" t="s">
        <v>44</v>
      </c>
      <c r="D17" s="3">
        <v>1915</v>
      </c>
      <c r="E17" s="3">
        <v>-200</v>
      </c>
      <c r="F17" s="3">
        <f t="shared" si="0"/>
        <v>1715</v>
      </c>
      <c r="G17" s="20">
        <f t="shared" si="1"/>
        <v>0</v>
      </c>
      <c r="H17" s="3" t="s">
        <v>37</v>
      </c>
      <c r="L17" s="20">
        <f t="shared" si="2"/>
        <v>1</v>
      </c>
      <c r="M17" s="20" t="s">
        <v>20</v>
      </c>
      <c r="N17" s="20">
        <v>8</v>
      </c>
      <c r="O17" s="20">
        <v>76860</v>
      </c>
      <c r="P17" s="20">
        <f t="shared" si="3"/>
        <v>76860</v>
      </c>
      <c r="Q17" s="20">
        <f t="shared" si="4"/>
        <v>76860</v>
      </c>
      <c r="R17" s="20">
        <v>76882</v>
      </c>
      <c r="S17" s="20">
        <v>75891</v>
      </c>
      <c r="T17" s="19">
        <f t="shared" si="5"/>
        <v>3</v>
      </c>
      <c r="U17" s="19">
        <f t="shared" si="6"/>
        <v>96.1</v>
      </c>
      <c r="W17" s="19">
        <f t="shared" si="7"/>
        <v>-3</v>
      </c>
      <c r="X17" s="19">
        <f t="shared" si="8"/>
        <v>96.1</v>
      </c>
      <c r="Y17" s="7">
        <f t="shared" si="9"/>
        <v>0</v>
      </c>
      <c r="Z17" s="7">
        <f t="shared" si="10"/>
        <v>1</v>
      </c>
      <c r="AA17" s="7">
        <f t="shared" si="11"/>
        <v>1</v>
      </c>
      <c r="AB17" s="7">
        <f t="shared" si="12"/>
        <v>1</v>
      </c>
      <c r="AC17" s="19">
        <f t="shared" si="13"/>
        <v>0</v>
      </c>
      <c r="AD17" s="7">
        <f t="shared" si="29"/>
        <v>0</v>
      </c>
      <c r="AE17" s="19">
        <f t="shared" si="14"/>
        <v>0</v>
      </c>
      <c r="AF17" s="19">
        <f t="shared" si="15"/>
        <v>10</v>
      </c>
      <c r="AG17" s="19">
        <f t="shared" si="16"/>
        <v>32</v>
      </c>
      <c r="AH17" s="7">
        <f t="shared" si="17"/>
        <v>1</v>
      </c>
      <c r="AI17" s="19">
        <f t="shared" si="18"/>
        <v>0</v>
      </c>
      <c r="AJ17" s="19">
        <f t="shared" si="19"/>
        <v>0</v>
      </c>
      <c r="AK17" s="19">
        <f t="shared" si="20"/>
        <v>0</v>
      </c>
      <c r="AL17" s="19">
        <f t="shared" si="21"/>
        <v>10</v>
      </c>
      <c r="AM17" s="19">
        <f t="shared" si="22"/>
        <v>34</v>
      </c>
      <c r="AN17" s="25">
        <f>MAX(AM$4:AM17)</f>
        <v>34</v>
      </c>
      <c r="AO17" s="25">
        <f t="shared" si="23"/>
        <v>0</v>
      </c>
      <c r="AP17" s="20">
        <f t="shared" si="24"/>
        <v>1</v>
      </c>
      <c r="AR17" s="12">
        <f t="shared" si="31"/>
        <v>147.23999999999998</v>
      </c>
      <c r="AS17" s="12">
        <f t="shared" si="32"/>
        <v>12</v>
      </c>
      <c r="AT17" s="12">
        <f t="shared" si="33"/>
        <v>120</v>
      </c>
      <c r="AU17" s="12">
        <f t="shared" si="34"/>
        <v>5388</v>
      </c>
      <c r="AV17" s="12">
        <f>MAX(AU$4:AU17)</f>
        <v>5388</v>
      </c>
      <c r="AW17" s="8">
        <f t="shared" si="35"/>
        <v>0</v>
      </c>
    </row>
    <row r="18" spans="1:49" x14ac:dyDescent="0.3">
      <c r="A18" s="1">
        <v>42642</v>
      </c>
      <c r="B18" s="1">
        <v>42643</v>
      </c>
      <c r="C18" s="1" t="s">
        <v>44</v>
      </c>
      <c r="D18" s="3">
        <v>925</v>
      </c>
      <c r="E18" s="3">
        <v>-200</v>
      </c>
      <c r="F18" s="3">
        <f t="shared" si="0"/>
        <v>725</v>
      </c>
      <c r="G18" s="20">
        <f t="shared" si="1"/>
        <v>1</v>
      </c>
      <c r="H18" s="3" t="s">
        <v>38</v>
      </c>
      <c r="L18" s="20">
        <f t="shared" si="2"/>
        <v>1</v>
      </c>
      <c r="M18" s="20" t="s">
        <v>21</v>
      </c>
      <c r="N18" s="20">
        <v>7</v>
      </c>
      <c r="O18" s="20">
        <v>100750</v>
      </c>
      <c r="P18" s="20">
        <f t="shared" si="3"/>
        <v>100757</v>
      </c>
      <c r="Q18" s="20">
        <f t="shared" si="4"/>
        <v>100757</v>
      </c>
      <c r="R18" s="20">
        <v>100747</v>
      </c>
      <c r="S18" s="20">
        <v>100948</v>
      </c>
      <c r="T18" s="19">
        <f t="shared" si="5"/>
        <v>1.7</v>
      </c>
      <c r="U18" s="19">
        <f t="shared" si="6"/>
        <v>19.100000000000001</v>
      </c>
      <c r="W18" s="19">
        <f t="shared" si="7"/>
        <v>-1.7</v>
      </c>
      <c r="X18" s="19">
        <f t="shared" si="8"/>
        <v>19.100000000000001</v>
      </c>
      <c r="Y18" s="7">
        <f t="shared" si="9"/>
        <v>1</v>
      </c>
      <c r="Z18" s="7">
        <f t="shared" si="10"/>
        <v>0</v>
      </c>
      <c r="AA18" s="7">
        <f t="shared" si="11"/>
        <v>1</v>
      </c>
      <c r="AB18" s="7">
        <f t="shared" si="12"/>
        <v>1</v>
      </c>
      <c r="AC18" s="19">
        <f t="shared" si="13"/>
        <v>0</v>
      </c>
      <c r="AD18" s="7">
        <f t="shared" si="29"/>
        <v>0</v>
      </c>
      <c r="AE18" s="19">
        <f t="shared" si="14"/>
        <v>-12</v>
      </c>
      <c r="AF18" s="19">
        <f t="shared" si="15"/>
        <v>10</v>
      </c>
      <c r="AG18" s="19">
        <f t="shared" si="16"/>
        <v>42</v>
      </c>
      <c r="AH18" s="7">
        <f t="shared" si="17"/>
        <v>1</v>
      </c>
      <c r="AI18" s="19">
        <f t="shared" si="18"/>
        <v>0</v>
      </c>
      <c r="AJ18" s="19">
        <f t="shared" si="19"/>
        <v>0</v>
      </c>
      <c r="AK18" s="19">
        <f t="shared" si="20"/>
        <v>0</v>
      </c>
      <c r="AL18" s="19">
        <f t="shared" si="21"/>
        <v>10</v>
      </c>
      <c r="AM18" s="19">
        <f t="shared" si="22"/>
        <v>44</v>
      </c>
      <c r="AN18" s="25">
        <f>MAX(AM$4:AM18)</f>
        <v>44</v>
      </c>
      <c r="AO18" s="25">
        <f t="shared" si="23"/>
        <v>0</v>
      </c>
      <c r="AP18" s="20">
        <f t="shared" si="24"/>
        <v>1</v>
      </c>
      <c r="AR18" s="12">
        <f t="shared" si="31"/>
        <v>161.63999999999999</v>
      </c>
      <c r="AS18" s="12">
        <f t="shared" si="32"/>
        <v>13</v>
      </c>
      <c r="AT18" s="12">
        <f t="shared" si="33"/>
        <v>130</v>
      </c>
      <c r="AU18" s="12">
        <f t="shared" si="34"/>
        <v>5518</v>
      </c>
      <c r="AV18" s="12">
        <f>MAX(AU$4:AU18)</f>
        <v>5518</v>
      </c>
      <c r="AW18" s="8">
        <f t="shared" si="35"/>
        <v>0</v>
      </c>
    </row>
    <row r="19" spans="1:49" x14ac:dyDescent="0.3">
      <c r="A19" s="1">
        <v>42642</v>
      </c>
      <c r="B19" s="1">
        <v>42643</v>
      </c>
      <c r="C19" s="1" t="s">
        <v>44</v>
      </c>
      <c r="D19" s="3">
        <v>1015</v>
      </c>
      <c r="E19" s="3">
        <v>-200</v>
      </c>
      <c r="F19" s="3">
        <f t="shared" si="0"/>
        <v>815</v>
      </c>
      <c r="G19" s="20">
        <f t="shared" si="1"/>
        <v>1</v>
      </c>
      <c r="H19" s="3" t="s">
        <v>37</v>
      </c>
      <c r="L19" s="20">
        <f t="shared" si="2"/>
        <v>1</v>
      </c>
      <c r="M19" s="20" t="s">
        <v>21</v>
      </c>
      <c r="N19" s="20">
        <v>8</v>
      </c>
      <c r="O19" s="20">
        <v>75970</v>
      </c>
      <c r="P19" s="20">
        <f t="shared" si="3"/>
        <v>75978</v>
      </c>
      <c r="Q19" s="20">
        <f t="shared" si="4"/>
        <v>75978</v>
      </c>
      <c r="R19" s="20">
        <v>75891</v>
      </c>
      <c r="S19" s="20">
        <v>76707</v>
      </c>
      <c r="T19" s="19">
        <f t="shared" si="5"/>
        <v>9.5</v>
      </c>
      <c r="U19" s="19">
        <f t="shared" si="6"/>
        <v>72.900000000000006</v>
      </c>
      <c r="W19" s="19">
        <f t="shared" si="7"/>
        <v>-9.5</v>
      </c>
      <c r="X19" s="19">
        <f t="shared" si="8"/>
        <v>72.900000000000006</v>
      </c>
      <c r="Y19" s="7">
        <f t="shared" si="9"/>
        <v>1</v>
      </c>
      <c r="Z19" s="7">
        <f t="shared" si="10"/>
        <v>0</v>
      </c>
      <c r="AA19" s="7">
        <f t="shared" si="11"/>
        <v>1</v>
      </c>
      <c r="AB19" s="7">
        <f t="shared" si="12"/>
        <v>1</v>
      </c>
      <c r="AC19" s="19">
        <f t="shared" si="13"/>
        <v>0</v>
      </c>
      <c r="AD19" s="7">
        <f t="shared" si="29"/>
        <v>0</v>
      </c>
      <c r="AE19" s="19">
        <f t="shared" si="14"/>
        <v>0</v>
      </c>
      <c r="AF19" s="19">
        <f t="shared" si="15"/>
        <v>10</v>
      </c>
      <c r="AG19" s="19">
        <f t="shared" si="16"/>
        <v>52</v>
      </c>
      <c r="AH19" s="7">
        <f t="shared" si="17"/>
        <v>1</v>
      </c>
      <c r="AI19" s="19">
        <f t="shared" si="18"/>
        <v>0</v>
      </c>
      <c r="AJ19" s="19">
        <f t="shared" si="19"/>
        <v>0</v>
      </c>
      <c r="AK19" s="19">
        <f t="shared" si="20"/>
        <v>0</v>
      </c>
      <c r="AL19" s="19">
        <f t="shared" si="21"/>
        <v>10</v>
      </c>
      <c r="AM19" s="19">
        <f t="shared" si="22"/>
        <v>54</v>
      </c>
      <c r="AN19" s="25">
        <f>MAX(AM$4:AM19)</f>
        <v>54</v>
      </c>
      <c r="AO19" s="25">
        <f t="shared" si="23"/>
        <v>0</v>
      </c>
      <c r="AP19" s="20">
        <f t="shared" si="24"/>
        <v>1</v>
      </c>
      <c r="AR19" s="12">
        <f t="shared" si="31"/>
        <v>161.63999999999999</v>
      </c>
      <c r="AS19" s="12">
        <f t="shared" si="32"/>
        <v>13</v>
      </c>
      <c r="AT19" s="12">
        <f t="shared" si="33"/>
        <v>130</v>
      </c>
      <c r="AU19" s="12">
        <f t="shared" si="34"/>
        <v>5648</v>
      </c>
      <c r="AV19" s="12">
        <f>MAX(AU$4:AU19)</f>
        <v>5648</v>
      </c>
      <c r="AW19" s="8">
        <f t="shared" si="35"/>
        <v>0</v>
      </c>
    </row>
    <row r="20" spans="1:49" x14ac:dyDescent="0.3">
      <c r="A20" s="1">
        <v>42643</v>
      </c>
      <c r="B20" s="1">
        <v>42643</v>
      </c>
      <c r="C20" s="1" t="s">
        <v>45</v>
      </c>
      <c r="D20" s="3">
        <v>1155</v>
      </c>
      <c r="E20" s="3">
        <v>100</v>
      </c>
      <c r="F20" s="3">
        <f t="shared" si="0"/>
        <v>1255</v>
      </c>
      <c r="G20" s="20">
        <f t="shared" si="1"/>
        <v>0</v>
      </c>
      <c r="H20" s="3" t="s">
        <v>17</v>
      </c>
      <c r="L20" s="20">
        <f t="shared" si="2"/>
        <v>1</v>
      </c>
      <c r="M20" s="20" t="s">
        <v>21</v>
      </c>
      <c r="N20" s="20">
        <v>7</v>
      </c>
      <c r="O20" s="20">
        <v>111610</v>
      </c>
      <c r="P20" s="20">
        <f t="shared" si="3"/>
        <v>111617</v>
      </c>
      <c r="Q20" s="20">
        <f t="shared" si="4"/>
        <v>111617</v>
      </c>
      <c r="R20" s="20">
        <v>111528</v>
      </c>
      <c r="S20" s="20">
        <v>112502</v>
      </c>
      <c r="T20" s="19">
        <f t="shared" si="5"/>
        <v>9.6</v>
      </c>
      <c r="U20" s="19">
        <f t="shared" si="6"/>
        <v>88.5</v>
      </c>
      <c r="W20" s="19">
        <f t="shared" si="7"/>
        <v>-9.6</v>
      </c>
      <c r="X20" s="19">
        <f t="shared" si="8"/>
        <v>88.5</v>
      </c>
      <c r="Y20" s="7">
        <f t="shared" si="9"/>
        <v>1</v>
      </c>
      <c r="Z20" s="7">
        <f t="shared" si="10"/>
        <v>0</v>
      </c>
      <c r="AA20" s="7">
        <f t="shared" si="11"/>
        <v>1</v>
      </c>
      <c r="AB20" s="7">
        <f t="shared" si="12"/>
        <v>1</v>
      </c>
      <c r="AC20" s="19">
        <f t="shared" si="13"/>
        <v>0</v>
      </c>
      <c r="AD20" s="7">
        <f t="shared" si="29"/>
        <v>0</v>
      </c>
      <c r="AE20" s="19">
        <f t="shared" si="14"/>
        <v>0</v>
      </c>
      <c r="AF20" s="19">
        <f t="shared" si="15"/>
        <v>10</v>
      </c>
      <c r="AG20" s="19">
        <f t="shared" si="16"/>
        <v>62</v>
      </c>
      <c r="AH20" s="7">
        <f t="shared" si="17"/>
        <v>1</v>
      </c>
      <c r="AI20" s="19">
        <f t="shared" si="18"/>
        <v>0</v>
      </c>
      <c r="AJ20" s="19">
        <f t="shared" si="19"/>
        <v>0</v>
      </c>
      <c r="AK20" s="19">
        <f t="shared" si="20"/>
        <v>0</v>
      </c>
      <c r="AL20" s="19">
        <f t="shared" si="21"/>
        <v>10</v>
      </c>
      <c r="AM20" s="19">
        <f t="shared" si="22"/>
        <v>64</v>
      </c>
      <c r="AN20" s="25">
        <f>MAX(AM$4:AM20)</f>
        <v>64</v>
      </c>
      <c r="AO20" s="25">
        <f t="shared" si="23"/>
        <v>0</v>
      </c>
      <c r="AP20" s="20">
        <f t="shared" si="24"/>
        <v>1</v>
      </c>
      <c r="AR20" s="12">
        <f t="shared" si="31"/>
        <v>161.63999999999999</v>
      </c>
      <c r="AS20" s="12">
        <f t="shared" si="32"/>
        <v>13</v>
      </c>
      <c r="AT20" s="12">
        <f t="shared" si="33"/>
        <v>130</v>
      </c>
      <c r="AU20" s="12">
        <f t="shared" si="34"/>
        <v>5778</v>
      </c>
      <c r="AV20" s="12">
        <f>MAX(AU$4:AU20)</f>
        <v>5778</v>
      </c>
      <c r="AW20" s="8">
        <f t="shared" si="35"/>
        <v>0</v>
      </c>
    </row>
    <row r="21" spans="1:49" x14ac:dyDescent="0.3">
      <c r="A21" s="1">
        <v>42643</v>
      </c>
      <c r="B21" s="1">
        <v>42643</v>
      </c>
      <c r="C21" s="1" t="s">
        <v>44</v>
      </c>
      <c r="D21" s="3">
        <v>1615</v>
      </c>
      <c r="E21" s="3">
        <v>-200</v>
      </c>
      <c r="F21" s="3">
        <f t="shared" si="0"/>
        <v>1415</v>
      </c>
      <c r="G21" s="20">
        <f t="shared" si="1"/>
        <v>0</v>
      </c>
      <c r="H21" s="3" t="s">
        <v>43</v>
      </c>
      <c r="I21" s="20">
        <v>1</v>
      </c>
      <c r="J21" s="20">
        <v>17</v>
      </c>
      <c r="L21" s="20">
        <f t="shared" si="2"/>
        <v>1</v>
      </c>
      <c r="M21" s="20" t="s">
        <v>21</v>
      </c>
      <c r="N21" s="20">
        <v>10</v>
      </c>
      <c r="O21" s="20">
        <v>131000</v>
      </c>
      <c r="P21" s="20">
        <f t="shared" si="3"/>
        <v>131010</v>
      </c>
      <c r="Q21" s="20">
        <f t="shared" si="4"/>
        <v>131010</v>
      </c>
      <c r="R21" s="20">
        <v>130854</v>
      </c>
      <c r="S21" s="20">
        <v>131502</v>
      </c>
      <c r="T21" s="19">
        <f t="shared" si="5"/>
        <v>16.600000000000001</v>
      </c>
      <c r="U21" s="19">
        <f t="shared" si="6"/>
        <v>49.2</v>
      </c>
      <c r="W21" s="19">
        <f t="shared" si="7"/>
        <v>-16.600000000000001</v>
      </c>
      <c r="X21" s="19">
        <f t="shared" si="8"/>
        <v>49.2</v>
      </c>
      <c r="Y21" s="7">
        <f t="shared" si="9"/>
        <v>1</v>
      </c>
      <c r="Z21" s="7">
        <f t="shared" si="10"/>
        <v>0</v>
      </c>
      <c r="AA21" s="7">
        <f t="shared" si="11"/>
        <v>1</v>
      </c>
      <c r="AB21" s="7">
        <f t="shared" si="12"/>
        <v>0</v>
      </c>
      <c r="AC21" s="19">
        <f t="shared" si="13"/>
        <v>-12</v>
      </c>
      <c r="AD21" s="7">
        <f t="shared" si="29"/>
        <v>0</v>
      </c>
      <c r="AE21" s="19">
        <f t="shared" si="14"/>
        <v>-12</v>
      </c>
      <c r="AF21" s="19">
        <f t="shared" si="15"/>
        <v>-12</v>
      </c>
      <c r="AG21" s="19">
        <f t="shared" si="16"/>
        <v>50</v>
      </c>
      <c r="AH21" s="7">
        <f t="shared" si="17"/>
        <v>0</v>
      </c>
      <c r="AI21" s="19">
        <f t="shared" si="18"/>
        <v>-12</v>
      </c>
      <c r="AJ21" s="19">
        <f t="shared" si="19"/>
        <v>0</v>
      </c>
      <c r="AK21" s="19">
        <f t="shared" si="20"/>
        <v>0</v>
      </c>
      <c r="AL21" s="19">
        <f t="shared" si="21"/>
        <v>0</v>
      </c>
      <c r="AM21" s="19">
        <f t="shared" si="22"/>
        <v>64</v>
      </c>
      <c r="AN21" s="25">
        <f>MAX(AM$4:AM21)</f>
        <v>64</v>
      </c>
      <c r="AO21" s="25">
        <f t="shared" si="23"/>
        <v>0</v>
      </c>
      <c r="AP21" s="20">
        <f t="shared" si="24"/>
        <v>0</v>
      </c>
      <c r="AR21" s="12">
        <f t="shared" si="31"/>
        <v>161.63999999999999</v>
      </c>
      <c r="AS21" s="12">
        <f t="shared" si="32"/>
        <v>13</v>
      </c>
      <c r="AT21" s="12">
        <f t="shared" si="33"/>
        <v>0</v>
      </c>
      <c r="AU21" s="12">
        <f t="shared" si="34"/>
        <v>5778</v>
      </c>
      <c r="AV21" s="12">
        <f>MAX(AU$4:AU21)</f>
        <v>5778</v>
      </c>
      <c r="AW21" s="8">
        <f t="shared" si="35"/>
        <v>0</v>
      </c>
    </row>
    <row r="22" spans="1:49" x14ac:dyDescent="0.3">
      <c r="A22" s="1">
        <v>42646</v>
      </c>
      <c r="B22" s="1">
        <v>42646</v>
      </c>
      <c r="C22" s="1" t="s">
        <v>45</v>
      </c>
      <c r="D22" s="3">
        <v>1400</v>
      </c>
      <c r="E22" s="3">
        <v>100</v>
      </c>
      <c r="F22" s="3">
        <f t="shared" si="0"/>
        <v>1500</v>
      </c>
      <c r="G22" s="20">
        <f t="shared" si="1"/>
        <v>0</v>
      </c>
      <c r="H22" s="3" t="s">
        <v>17</v>
      </c>
      <c r="I22" s="20">
        <v>1</v>
      </c>
      <c r="J22" s="20">
        <v>10</v>
      </c>
      <c r="L22" s="20">
        <f t="shared" si="2"/>
        <v>1</v>
      </c>
      <c r="M22" s="20" t="s">
        <v>21</v>
      </c>
      <c r="N22" s="20">
        <v>7</v>
      </c>
      <c r="O22" s="20">
        <v>112130</v>
      </c>
      <c r="P22" s="20">
        <f t="shared" si="3"/>
        <v>112137</v>
      </c>
      <c r="Q22" s="20">
        <f t="shared" si="4"/>
        <v>112137</v>
      </c>
      <c r="R22" s="20">
        <v>112047</v>
      </c>
      <c r="S22" s="20">
        <v>112204</v>
      </c>
      <c r="T22" s="19">
        <f t="shared" si="5"/>
        <v>9.6999999999999993</v>
      </c>
      <c r="U22" s="19">
        <f t="shared" si="6"/>
        <v>6.7</v>
      </c>
      <c r="W22" s="19">
        <f t="shared" si="7"/>
        <v>-9.6999999999999993</v>
      </c>
      <c r="X22" s="19">
        <f t="shared" si="8"/>
        <v>6.7</v>
      </c>
      <c r="Y22" s="7">
        <f t="shared" si="9"/>
        <v>1</v>
      </c>
      <c r="Z22" s="7">
        <f t="shared" si="10"/>
        <v>0</v>
      </c>
      <c r="AA22" s="7">
        <f t="shared" si="11"/>
        <v>1</v>
      </c>
      <c r="AB22" s="7">
        <f t="shared" si="12"/>
        <v>0</v>
      </c>
      <c r="AC22" s="19">
        <f t="shared" si="13"/>
        <v>0</v>
      </c>
      <c r="AD22" s="7">
        <f t="shared" si="29"/>
        <v>0</v>
      </c>
      <c r="AE22" s="19">
        <f t="shared" si="14"/>
        <v>-12</v>
      </c>
      <c r="AF22" s="19">
        <f t="shared" si="15"/>
        <v>-12</v>
      </c>
      <c r="AG22" s="19">
        <f t="shared" si="16"/>
        <v>38</v>
      </c>
      <c r="AH22" s="7">
        <f t="shared" si="17"/>
        <v>0</v>
      </c>
      <c r="AI22" s="19">
        <f t="shared" si="18"/>
        <v>-12</v>
      </c>
      <c r="AJ22" s="19">
        <f t="shared" si="19"/>
        <v>0</v>
      </c>
      <c r="AK22" s="19">
        <f t="shared" si="20"/>
        <v>0</v>
      </c>
      <c r="AL22" s="19">
        <f t="shared" si="21"/>
        <v>0</v>
      </c>
      <c r="AM22" s="19">
        <f t="shared" si="22"/>
        <v>64</v>
      </c>
      <c r="AN22" s="25">
        <f>MAX(AM$4:AM22)</f>
        <v>64</v>
      </c>
      <c r="AO22" s="25">
        <f t="shared" si="23"/>
        <v>0</v>
      </c>
      <c r="AP22" s="20">
        <f t="shared" si="24"/>
        <v>0</v>
      </c>
      <c r="AR22" s="12">
        <f t="shared" si="31"/>
        <v>173.34</v>
      </c>
      <c r="AS22" s="12">
        <f t="shared" si="32"/>
        <v>14</v>
      </c>
      <c r="AT22" s="12">
        <f t="shared" si="33"/>
        <v>0</v>
      </c>
      <c r="AU22" s="12">
        <f t="shared" si="34"/>
        <v>5778</v>
      </c>
      <c r="AV22" s="12">
        <f>MAX(AU$4:AU22)</f>
        <v>5778</v>
      </c>
      <c r="AW22" s="8">
        <f t="shared" si="35"/>
        <v>0</v>
      </c>
    </row>
    <row r="23" spans="1:49" x14ac:dyDescent="0.3">
      <c r="A23" s="1">
        <v>42646</v>
      </c>
      <c r="B23" s="1">
        <v>42647</v>
      </c>
      <c r="C23" s="1" t="s">
        <v>44</v>
      </c>
      <c r="D23" s="3">
        <v>945</v>
      </c>
      <c r="E23" s="3">
        <v>-200</v>
      </c>
      <c r="F23" s="3">
        <f t="shared" si="0"/>
        <v>745</v>
      </c>
      <c r="G23" s="20">
        <f t="shared" si="1"/>
        <v>1</v>
      </c>
      <c r="H23" s="3" t="s">
        <v>43</v>
      </c>
      <c r="L23" s="20">
        <f t="shared" si="2"/>
        <v>1</v>
      </c>
      <c r="M23" s="20" t="s">
        <v>20</v>
      </c>
      <c r="N23" s="20">
        <v>10</v>
      </c>
      <c r="O23" s="20">
        <v>131600</v>
      </c>
      <c r="P23" s="20">
        <f t="shared" si="3"/>
        <v>131600</v>
      </c>
      <c r="Q23" s="20">
        <f t="shared" si="4"/>
        <v>131600</v>
      </c>
      <c r="R23" s="20">
        <v>131725</v>
      </c>
      <c r="S23" s="20">
        <v>131549</v>
      </c>
      <c r="T23" s="19">
        <f t="shared" si="5"/>
        <v>13.5</v>
      </c>
      <c r="U23" s="19">
        <f t="shared" si="6"/>
        <v>4.0999999999999996</v>
      </c>
      <c r="W23" s="19">
        <f t="shared" si="7"/>
        <v>-13.5</v>
      </c>
      <c r="X23" s="19">
        <f t="shared" si="8"/>
        <v>4.0999999999999996</v>
      </c>
      <c r="Y23" s="7">
        <f t="shared" si="9"/>
        <v>0</v>
      </c>
      <c r="Z23" s="7">
        <f t="shared" si="10"/>
        <v>1</v>
      </c>
      <c r="AA23" s="7">
        <f t="shared" si="11"/>
        <v>1</v>
      </c>
      <c r="AB23" s="7">
        <f t="shared" si="12"/>
        <v>1</v>
      </c>
      <c r="AC23" s="19">
        <f t="shared" si="13"/>
        <v>-12</v>
      </c>
      <c r="AD23" s="7">
        <f t="shared" si="29"/>
        <v>0</v>
      </c>
      <c r="AE23" s="19">
        <f t="shared" si="14"/>
        <v>-12</v>
      </c>
      <c r="AF23" s="19">
        <f t="shared" si="15"/>
        <v>-12</v>
      </c>
      <c r="AG23" s="19">
        <f t="shared" si="16"/>
        <v>26</v>
      </c>
      <c r="AH23" s="7">
        <f t="shared" si="17"/>
        <v>0</v>
      </c>
      <c r="AI23" s="19">
        <f t="shared" si="18"/>
        <v>0</v>
      </c>
      <c r="AJ23" s="19">
        <f t="shared" si="19"/>
        <v>0</v>
      </c>
      <c r="AK23" s="19">
        <f t="shared" si="20"/>
        <v>0</v>
      </c>
      <c r="AL23" s="19">
        <f t="shared" si="21"/>
        <v>-12</v>
      </c>
      <c r="AM23" s="19">
        <f t="shared" si="22"/>
        <v>52</v>
      </c>
      <c r="AN23" s="25">
        <f>MAX(AM$4:AM23)</f>
        <v>64</v>
      </c>
      <c r="AO23" s="25">
        <f t="shared" si="23"/>
        <v>-12</v>
      </c>
      <c r="AP23" s="20">
        <f t="shared" si="24"/>
        <v>0</v>
      </c>
      <c r="AR23" s="12">
        <f t="shared" si="31"/>
        <v>173.34</v>
      </c>
      <c r="AS23" s="12">
        <f t="shared" si="32"/>
        <v>14</v>
      </c>
      <c r="AT23" s="12">
        <f t="shared" si="33"/>
        <v>-168</v>
      </c>
      <c r="AU23" s="12">
        <f t="shared" si="34"/>
        <v>5610</v>
      </c>
      <c r="AV23" s="12">
        <f>MAX(AU$4:AU23)</f>
        <v>5778</v>
      </c>
      <c r="AW23" s="8">
        <f t="shared" si="35"/>
        <v>-2.9075804776739357E-2</v>
      </c>
    </row>
    <row r="24" spans="1:49" x14ac:dyDescent="0.3">
      <c r="A24" s="1">
        <v>42646</v>
      </c>
      <c r="B24" s="1">
        <v>42647</v>
      </c>
      <c r="C24" s="1" t="s">
        <v>45</v>
      </c>
      <c r="D24" s="3">
        <v>705</v>
      </c>
      <c r="E24" s="3">
        <v>100</v>
      </c>
      <c r="F24" s="3">
        <f t="shared" si="0"/>
        <v>805</v>
      </c>
      <c r="G24" s="20">
        <f t="shared" si="1"/>
        <v>1</v>
      </c>
      <c r="H24" s="3" t="s">
        <v>17</v>
      </c>
      <c r="L24" s="20">
        <f t="shared" si="2"/>
        <v>1</v>
      </c>
      <c r="M24" s="20" t="s">
        <v>21</v>
      </c>
      <c r="N24" s="20">
        <v>7</v>
      </c>
      <c r="O24" s="20">
        <v>111690</v>
      </c>
      <c r="P24" s="20">
        <f t="shared" si="3"/>
        <v>111697</v>
      </c>
      <c r="Q24" s="20">
        <f t="shared" si="4"/>
        <v>111697</v>
      </c>
      <c r="R24" s="20">
        <v>111645</v>
      </c>
      <c r="S24" s="20">
        <v>111802</v>
      </c>
      <c r="T24" s="19">
        <f t="shared" si="5"/>
        <v>5.9</v>
      </c>
      <c r="U24" s="19">
        <f t="shared" si="6"/>
        <v>10.5</v>
      </c>
      <c r="W24" s="19">
        <f t="shared" si="7"/>
        <v>-5.9</v>
      </c>
      <c r="X24" s="19">
        <f t="shared" si="8"/>
        <v>10.5</v>
      </c>
      <c r="Y24" s="7">
        <f t="shared" si="9"/>
        <v>1</v>
      </c>
      <c r="Z24" s="7">
        <f t="shared" si="10"/>
        <v>0</v>
      </c>
      <c r="AA24" s="7">
        <f t="shared" si="11"/>
        <v>1</v>
      </c>
      <c r="AB24" s="7">
        <f t="shared" si="12"/>
        <v>1</v>
      </c>
      <c r="AC24" s="19">
        <f t="shared" si="13"/>
        <v>0</v>
      </c>
      <c r="AD24" s="7">
        <f t="shared" si="29"/>
        <v>0</v>
      </c>
      <c r="AE24" s="19">
        <f t="shared" si="14"/>
        <v>-12</v>
      </c>
      <c r="AF24" s="19">
        <f t="shared" si="15"/>
        <v>10</v>
      </c>
      <c r="AG24" s="19">
        <f t="shared" si="16"/>
        <v>36</v>
      </c>
      <c r="AH24" s="7">
        <f t="shared" si="17"/>
        <v>1</v>
      </c>
      <c r="AI24" s="19">
        <f t="shared" si="18"/>
        <v>0</v>
      </c>
      <c r="AJ24" s="19">
        <f t="shared" si="19"/>
        <v>0</v>
      </c>
      <c r="AK24" s="19">
        <f t="shared" si="20"/>
        <v>0</v>
      </c>
      <c r="AL24" s="19">
        <f t="shared" si="21"/>
        <v>10</v>
      </c>
      <c r="AM24" s="19">
        <f t="shared" si="22"/>
        <v>62</v>
      </c>
      <c r="AN24" s="25">
        <f>MAX(AM$4:AM24)</f>
        <v>64</v>
      </c>
      <c r="AO24" s="25">
        <f t="shared" si="23"/>
        <v>-2</v>
      </c>
      <c r="AP24" s="20">
        <f t="shared" si="24"/>
        <v>1</v>
      </c>
      <c r="AR24" s="12">
        <f t="shared" si="31"/>
        <v>173.34</v>
      </c>
      <c r="AS24" s="12">
        <f t="shared" si="32"/>
        <v>14</v>
      </c>
      <c r="AT24" s="12">
        <f t="shared" si="33"/>
        <v>140</v>
      </c>
      <c r="AU24" s="12">
        <f t="shared" si="34"/>
        <v>5750</v>
      </c>
      <c r="AV24" s="12">
        <f>MAX(AU$4:AU24)</f>
        <v>5778</v>
      </c>
      <c r="AW24" s="8">
        <f t="shared" si="35"/>
        <v>-4.8459674627898928E-3</v>
      </c>
    </row>
    <row r="25" spans="1:49" x14ac:dyDescent="0.3">
      <c r="A25" s="1">
        <v>42647</v>
      </c>
      <c r="B25" s="1">
        <v>42647</v>
      </c>
      <c r="C25" s="1" t="s">
        <v>45</v>
      </c>
      <c r="D25" s="3">
        <v>1535</v>
      </c>
      <c r="E25" s="3">
        <v>100</v>
      </c>
      <c r="F25" s="3">
        <f t="shared" si="0"/>
        <v>1635</v>
      </c>
      <c r="G25" s="20">
        <f t="shared" si="1"/>
        <v>0</v>
      </c>
      <c r="H25" s="3" t="s">
        <v>17</v>
      </c>
      <c r="I25" s="20">
        <v>1</v>
      </c>
      <c r="J25" s="20">
        <v>21</v>
      </c>
      <c r="K25" s="20">
        <v>1</v>
      </c>
      <c r="L25" s="20">
        <f t="shared" si="2"/>
        <v>1</v>
      </c>
      <c r="M25" s="20" t="s">
        <v>20</v>
      </c>
      <c r="N25" s="20">
        <v>7</v>
      </c>
      <c r="O25" s="20">
        <v>112150</v>
      </c>
      <c r="P25" s="20">
        <f t="shared" si="3"/>
        <v>112150</v>
      </c>
      <c r="Q25" s="20">
        <f t="shared" si="4"/>
        <v>112150</v>
      </c>
      <c r="R25" s="20">
        <v>112143</v>
      </c>
      <c r="S25" s="20">
        <v>111787</v>
      </c>
      <c r="T25" s="19">
        <f t="shared" si="5"/>
        <v>0</v>
      </c>
      <c r="U25" s="19">
        <f t="shared" si="6"/>
        <v>35.6</v>
      </c>
      <c r="W25" s="19">
        <f t="shared" si="7"/>
        <v>0</v>
      </c>
      <c r="X25" s="19">
        <f t="shared" si="8"/>
        <v>35.6</v>
      </c>
      <c r="Y25" s="7">
        <f t="shared" si="9"/>
        <v>0</v>
      </c>
      <c r="Z25" s="7">
        <f t="shared" si="10"/>
        <v>0</v>
      </c>
      <c r="AA25" s="7">
        <f t="shared" si="11"/>
        <v>0</v>
      </c>
      <c r="AB25" s="7">
        <f t="shared" si="12"/>
        <v>0</v>
      </c>
      <c r="AC25" s="19">
        <f t="shared" si="13"/>
        <v>0</v>
      </c>
      <c r="AD25" s="7">
        <f t="shared" si="29"/>
        <v>0</v>
      </c>
      <c r="AE25" s="19">
        <f t="shared" si="14"/>
        <v>0</v>
      </c>
      <c r="AF25" s="19">
        <f t="shared" si="15"/>
        <v>0</v>
      </c>
      <c r="AG25" s="19">
        <f t="shared" si="16"/>
        <v>36</v>
      </c>
      <c r="AH25" s="7">
        <f t="shared" si="17"/>
        <v>0</v>
      </c>
      <c r="AI25" s="19">
        <f t="shared" si="18"/>
        <v>0</v>
      </c>
      <c r="AJ25" s="19">
        <f t="shared" si="19"/>
        <v>0</v>
      </c>
      <c r="AK25" s="19">
        <f t="shared" si="20"/>
        <v>0</v>
      </c>
      <c r="AL25" s="19">
        <f t="shared" si="21"/>
        <v>0</v>
      </c>
      <c r="AM25" s="19">
        <f t="shared" si="22"/>
        <v>62</v>
      </c>
      <c r="AN25" s="25">
        <f>MAX(AM$4:AM25)</f>
        <v>64</v>
      </c>
      <c r="AO25" s="25">
        <f t="shared" si="23"/>
        <v>-2</v>
      </c>
      <c r="AP25" s="20">
        <f t="shared" si="24"/>
        <v>0</v>
      </c>
      <c r="AR25" s="12">
        <f t="shared" si="31"/>
        <v>173.34</v>
      </c>
      <c r="AS25" s="12">
        <f t="shared" si="32"/>
        <v>14</v>
      </c>
      <c r="AT25" s="12">
        <f t="shared" si="33"/>
        <v>0</v>
      </c>
      <c r="AU25" s="12">
        <f t="shared" si="34"/>
        <v>5750</v>
      </c>
      <c r="AV25" s="12">
        <f>MAX(AU$4:AU25)</f>
        <v>5778</v>
      </c>
      <c r="AW25" s="8">
        <f t="shared" si="35"/>
        <v>-4.8459674627898928E-3</v>
      </c>
    </row>
    <row r="26" spans="1:49" x14ac:dyDescent="0.3">
      <c r="A26" s="1">
        <v>42646</v>
      </c>
      <c r="B26" s="1">
        <v>42647</v>
      </c>
      <c r="C26" s="1" t="s">
        <v>44</v>
      </c>
      <c r="D26" s="3">
        <v>1915</v>
      </c>
      <c r="E26" s="3">
        <v>-200</v>
      </c>
      <c r="F26" s="3">
        <f t="shared" si="0"/>
        <v>1715</v>
      </c>
      <c r="G26" s="20">
        <f t="shared" si="1"/>
        <v>1</v>
      </c>
      <c r="H26" s="3" t="s">
        <v>37</v>
      </c>
      <c r="L26" s="20">
        <f t="shared" si="2"/>
        <v>1</v>
      </c>
      <c r="M26" s="20" t="s">
        <v>21</v>
      </c>
      <c r="N26" s="20">
        <v>8</v>
      </c>
      <c r="O26" s="20">
        <v>76240</v>
      </c>
      <c r="P26" s="20">
        <f t="shared" si="3"/>
        <v>76248</v>
      </c>
      <c r="Q26" s="20">
        <f t="shared" si="4"/>
        <v>76248</v>
      </c>
      <c r="R26" s="20">
        <v>76057</v>
      </c>
      <c r="S26" s="20">
        <v>76440</v>
      </c>
      <c r="T26" s="19">
        <f t="shared" si="5"/>
        <v>19.899999999999999</v>
      </c>
      <c r="U26" s="19">
        <f t="shared" si="6"/>
        <v>19.2</v>
      </c>
      <c r="W26" s="19">
        <f t="shared" si="7"/>
        <v>-19.899999999999999</v>
      </c>
      <c r="X26" s="19">
        <f t="shared" si="8"/>
        <v>19.2</v>
      </c>
      <c r="Y26" s="7">
        <f t="shared" si="9"/>
        <v>1</v>
      </c>
      <c r="Z26" s="7">
        <f t="shared" si="10"/>
        <v>0</v>
      </c>
      <c r="AA26" s="7">
        <f t="shared" si="11"/>
        <v>1</v>
      </c>
      <c r="AB26" s="7">
        <f t="shared" si="12"/>
        <v>1</v>
      </c>
      <c r="AC26" s="19">
        <f t="shared" si="13"/>
        <v>-12</v>
      </c>
      <c r="AD26" s="7">
        <f t="shared" si="29"/>
        <v>0</v>
      </c>
      <c r="AE26" s="19">
        <f t="shared" si="14"/>
        <v>-12</v>
      </c>
      <c r="AF26" s="19">
        <f t="shared" si="15"/>
        <v>-12</v>
      </c>
      <c r="AG26" s="19">
        <f t="shared" si="16"/>
        <v>24</v>
      </c>
      <c r="AH26" s="7">
        <f t="shared" si="17"/>
        <v>0</v>
      </c>
      <c r="AI26" s="19">
        <f t="shared" si="18"/>
        <v>0</v>
      </c>
      <c r="AJ26" s="19">
        <f t="shared" si="19"/>
        <v>0</v>
      </c>
      <c r="AK26" s="19">
        <f t="shared" si="20"/>
        <v>0</v>
      </c>
      <c r="AL26" s="19">
        <f t="shared" si="21"/>
        <v>-12</v>
      </c>
      <c r="AM26" s="19">
        <f t="shared" si="22"/>
        <v>50</v>
      </c>
      <c r="AN26" s="25">
        <f>MAX(AM$4:AM26)</f>
        <v>64</v>
      </c>
      <c r="AO26" s="25">
        <f t="shared" si="23"/>
        <v>-14</v>
      </c>
      <c r="AP26" s="20">
        <f t="shared" si="24"/>
        <v>0</v>
      </c>
      <c r="AR26" s="12">
        <f t="shared" si="31"/>
        <v>173.34</v>
      </c>
      <c r="AS26" s="12">
        <f t="shared" si="32"/>
        <v>14</v>
      </c>
      <c r="AT26" s="12">
        <f t="shared" si="33"/>
        <v>-168</v>
      </c>
      <c r="AU26" s="12">
        <f t="shared" si="34"/>
        <v>5582</v>
      </c>
      <c r="AV26" s="12">
        <f>MAX(AU$4:AU26)</f>
        <v>5778</v>
      </c>
      <c r="AW26" s="8">
        <f t="shared" si="35"/>
        <v>-3.3921772239529246E-2</v>
      </c>
    </row>
    <row r="27" spans="1:49" x14ac:dyDescent="0.3">
      <c r="A27" s="1">
        <v>42647</v>
      </c>
      <c r="B27" s="1">
        <v>42647</v>
      </c>
      <c r="C27" s="1" t="s">
        <v>44</v>
      </c>
      <c r="D27" s="3">
        <v>2000</v>
      </c>
      <c r="E27" s="3">
        <v>-200</v>
      </c>
      <c r="F27" s="3">
        <f t="shared" si="0"/>
        <v>1800</v>
      </c>
      <c r="G27" s="20">
        <f t="shared" si="1"/>
        <v>0</v>
      </c>
      <c r="H27" s="3" t="s">
        <v>43</v>
      </c>
      <c r="L27" s="20">
        <f t="shared" si="2"/>
        <v>1</v>
      </c>
      <c r="M27" s="20" t="s">
        <v>20</v>
      </c>
      <c r="N27" s="20">
        <v>10</v>
      </c>
      <c r="O27" s="20">
        <v>132190</v>
      </c>
      <c r="P27" s="20">
        <f t="shared" si="3"/>
        <v>132190</v>
      </c>
      <c r="Q27" s="20">
        <f t="shared" si="4"/>
        <v>132190</v>
      </c>
      <c r="R27" s="20">
        <v>132146</v>
      </c>
      <c r="S27" s="20">
        <v>131712</v>
      </c>
      <c r="T27" s="19">
        <f t="shared" si="5"/>
        <v>-3.4</v>
      </c>
      <c r="U27" s="19">
        <f t="shared" si="6"/>
        <v>46.8</v>
      </c>
      <c r="W27" s="19">
        <f t="shared" si="7"/>
        <v>3.4</v>
      </c>
      <c r="X27" s="19">
        <f t="shared" si="8"/>
        <v>46.8</v>
      </c>
      <c r="Y27" s="7">
        <f t="shared" si="9"/>
        <v>0</v>
      </c>
      <c r="Z27" s="7">
        <f t="shared" si="10"/>
        <v>0</v>
      </c>
      <c r="AA27" s="7">
        <f t="shared" si="11"/>
        <v>0</v>
      </c>
      <c r="AB27" s="7">
        <f t="shared" si="12"/>
        <v>0</v>
      </c>
      <c r="AC27" s="19">
        <f t="shared" si="13"/>
        <v>0</v>
      </c>
      <c r="AD27" s="7">
        <f t="shared" si="29"/>
        <v>0</v>
      </c>
      <c r="AE27" s="19">
        <f t="shared" si="14"/>
        <v>0</v>
      </c>
      <c r="AF27" s="19">
        <f t="shared" si="15"/>
        <v>0</v>
      </c>
      <c r="AG27" s="19">
        <f t="shared" si="16"/>
        <v>24</v>
      </c>
      <c r="AH27" s="7">
        <f t="shared" si="17"/>
        <v>0</v>
      </c>
      <c r="AI27" s="19">
        <f t="shared" si="18"/>
        <v>0</v>
      </c>
      <c r="AJ27" s="19">
        <f t="shared" si="19"/>
        <v>0</v>
      </c>
      <c r="AK27" s="19">
        <f t="shared" si="20"/>
        <v>0</v>
      </c>
      <c r="AL27" s="19">
        <f t="shared" si="21"/>
        <v>0</v>
      </c>
      <c r="AM27" s="19">
        <f t="shared" si="22"/>
        <v>50</v>
      </c>
      <c r="AN27" s="25">
        <f>MAX(AM$4:AM27)</f>
        <v>64</v>
      </c>
      <c r="AO27" s="25">
        <f t="shared" si="23"/>
        <v>-14</v>
      </c>
      <c r="AP27" s="20">
        <f t="shared" si="24"/>
        <v>0</v>
      </c>
      <c r="AR27" s="12">
        <f t="shared" si="31"/>
        <v>173.34</v>
      </c>
      <c r="AS27" s="12">
        <f t="shared" si="32"/>
        <v>14</v>
      </c>
      <c r="AT27" s="12">
        <f t="shared" si="33"/>
        <v>0</v>
      </c>
      <c r="AU27" s="12">
        <f t="shared" si="34"/>
        <v>5582</v>
      </c>
      <c r="AV27" s="12">
        <f>MAX(AU$4:AU27)</f>
        <v>5778</v>
      </c>
      <c r="AW27" s="8">
        <f t="shared" si="35"/>
        <v>-3.3921772239529246E-2</v>
      </c>
    </row>
    <row r="28" spans="1:49" x14ac:dyDescent="0.3">
      <c r="A28" s="1">
        <v>42648</v>
      </c>
      <c r="B28" s="1">
        <v>42648</v>
      </c>
      <c r="C28" s="1" t="s">
        <v>44</v>
      </c>
      <c r="D28" s="3">
        <v>1520</v>
      </c>
      <c r="E28" s="3">
        <v>-200</v>
      </c>
      <c r="F28" s="3">
        <f t="shared" si="0"/>
        <v>1320</v>
      </c>
      <c r="G28" s="20">
        <f t="shared" si="1"/>
        <v>0</v>
      </c>
      <c r="H28" s="3" t="s">
        <v>38</v>
      </c>
      <c r="L28" s="20">
        <f t="shared" si="2"/>
        <v>1</v>
      </c>
      <c r="M28" s="20" t="s">
        <v>21</v>
      </c>
      <c r="N28" s="20">
        <v>7</v>
      </c>
      <c r="O28" s="20">
        <v>102830</v>
      </c>
      <c r="P28" s="20">
        <f t="shared" si="3"/>
        <v>102837</v>
      </c>
      <c r="Q28" s="20">
        <f t="shared" si="4"/>
        <v>102837</v>
      </c>
      <c r="R28" s="20">
        <v>102846</v>
      </c>
      <c r="S28" s="20">
        <v>103660</v>
      </c>
      <c r="T28" s="19">
        <f t="shared" si="5"/>
        <v>-0.2</v>
      </c>
      <c r="U28" s="19">
        <f t="shared" si="6"/>
        <v>82.3</v>
      </c>
      <c r="W28" s="19">
        <f t="shared" si="7"/>
        <v>0.2</v>
      </c>
      <c r="X28" s="19">
        <f t="shared" si="8"/>
        <v>82.3</v>
      </c>
      <c r="Y28" s="7">
        <f t="shared" si="9"/>
        <v>0</v>
      </c>
      <c r="Z28" s="7">
        <f t="shared" si="10"/>
        <v>0</v>
      </c>
      <c r="AA28" s="7">
        <f t="shared" si="11"/>
        <v>0</v>
      </c>
      <c r="AB28" s="7">
        <f t="shared" si="12"/>
        <v>0</v>
      </c>
      <c r="AC28" s="19">
        <f t="shared" si="13"/>
        <v>0</v>
      </c>
      <c r="AD28" s="7">
        <f t="shared" si="29"/>
        <v>0</v>
      </c>
      <c r="AE28" s="19">
        <f t="shared" si="14"/>
        <v>0</v>
      </c>
      <c r="AF28" s="19">
        <f t="shared" si="15"/>
        <v>0</v>
      </c>
      <c r="AG28" s="19">
        <f t="shared" si="16"/>
        <v>24</v>
      </c>
      <c r="AH28" s="7">
        <f t="shared" si="17"/>
        <v>0</v>
      </c>
      <c r="AI28" s="19">
        <f t="shared" si="18"/>
        <v>0</v>
      </c>
      <c r="AJ28" s="19">
        <f t="shared" si="19"/>
        <v>0</v>
      </c>
      <c r="AK28" s="19">
        <f t="shared" si="20"/>
        <v>0</v>
      </c>
      <c r="AL28" s="19">
        <f t="shared" si="21"/>
        <v>0</v>
      </c>
      <c r="AM28" s="19">
        <f t="shared" si="22"/>
        <v>50</v>
      </c>
      <c r="AN28" s="25">
        <f>MAX(AM$4:AM28)</f>
        <v>64</v>
      </c>
      <c r="AO28" s="25">
        <f t="shared" si="23"/>
        <v>-14</v>
      </c>
      <c r="AP28" s="20">
        <f t="shared" si="24"/>
        <v>0</v>
      </c>
      <c r="AR28" s="12">
        <f t="shared" si="31"/>
        <v>167.46</v>
      </c>
      <c r="AS28" s="12">
        <f t="shared" si="32"/>
        <v>13</v>
      </c>
      <c r="AT28" s="12">
        <f t="shared" si="33"/>
        <v>0</v>
      </c>
      <c r="AU28" s="12">
        <f t="shared" si="34"/>
        <v>5582</v>
      </c>
      <c r="AV28" s="12">
        <f>MAX(AU$4:AU28)</f>
        <v>5778</v>
      </c>
      <c r="AW28" s="8">
        <f t="shared" si="35"/>
        <v>-3.3921772239529246E-2</v>
      </c>
    </row>
    <row r="29" spans="1:49" x14ac:dyDescent="0.3">
      <c r="A29" s="1">
        <v>42648</v>
      </c>
      <c r="B29" s="1">
        <v>42648</v>
      </c>
      <c r="C29" s="1" t="s">
        <v>45</v>
      </c>
      <c r="D29" s="3">
        <v>1400</v>
      </c>
      <c r="E29" s="3">
        <v>100</v>
      </c>
      <c r="F29" s="3">
        <f t="shared" si="0"/>
        <v>1500</v>
      </c>
      <c r="G29" s="20">
        <f t="shared" si="1"/>
        <v>0</v>
      </c>
      <c r="H29" s="3" t="s">
        <v>17</v>
      </c>
      <c r="L29" s="20">
        <f t="shared" si="2"/>
        <v>1</v>
      </c>
      <c r="M29" s="20" t="s">
        <v>21</v>
      </c>
      <c r="N29" s="20">
        <v>7</v>
      </c>
      <c r="O29" s="20">
        <v>111940</v>
      </c>
      <c r="P29" s="20">
        <f t="shared" si="3"/>
        <v>111947</v>
      </c>
      <c r="Q29" s="20">
        <f t="shared" si="4"/>
        <v>111947</v>
      </c>
      <c r="R29" s="20">
        <v>111891</v>
      </c>
      <c r="S29" s="20">
        <v>112196</v>
      </c>
      <c r="T29" s="19">
        <f t="shared" si="5"/>
        <v>6.3</v>
      </c>
      <c r="U29" s="19">
        <f t="shared" si="6"/>
        <v>24.9</v>
      </c>
      <c r="W29" s="19">
        <f t="shared" si="7"/>
        <v>-6.3</v>
      </c>
      <c r="X29" s="19">
        <f t="shared" si="8"/>
        <v>24.9</v>
      </c>
      <c r="Y29" s="7">
        <f t="shared" si="9"/>
        <v>1</v>
      </c>
      <c r="Z29" s="7">
        <f t="shared" si="10"/>
        <v>0</v>
      </c>
      <c r="AA29" s="7">
        <f t="shared" si="11"/>
        <v>1</v>
      </c>
      <c r="AB29" s="7">
        <f t="shared" si="12"/>
        <v>1</v>
      </c>
      <c r="AC29" s="19">
        <f t="shared" si="13"/>
        <v>0</v>
      </c>
      <c r="AD29" s="7">
        <f t="shared" si="29"/>
        <v>0</v>
      </c>
      <c r="AE29" s="19">
        <f t="shared" si="14"/>
        <v>0</v>
      </c>
      <c r="AF29" s="19">
        <f t="shared" si="15"/>
        <v>10</v>
      </c>
      <c r="AG29" s="19">
        <f t="shared" si="16"/>
        <v>34</v>
      </c>
      <c r="AH29" s="7">
        <f t="shared" si="17"/>
        <v>1</v>
      </c>
      <c r="AI29" s="19">
        <f t="shared" si="18"/>
        <v>0</v>
      </c>
      <c r="AJ29" s="19">
        <f t="shared" si="19"/>
        <v>0</v>
      </c>
      <c r="AK29" s="19">
        <f t="shared" si="20"/>
        <v>0</v>
      </c>
      <c r="AL29" s="19">
        <f t="shared" si="21"/>
        <v>10</v>
      </c>
      <c r="AM29" s="19">
        <f t="shared" si="22"/>
        <v>60</v>
      </c>
      <c r="AN29" s="25">
        <f>MAX(AM$4:AM29)</f>
        <v>64</v>
      </c>
      <c r="AO29" s="25">
        <f t="shared" si="23"/>
        <v>-4</v>
      </c>
      <c r="AP29" s="20">
        <f t="shared" si="24"/>
        <v>1</v>
      </c>
      <c r="AR29" s="12">
        <f t="shared" si="31"/>
        <v>167.46</v>
      </c>
      <c r="AS29" s="12">
        <f t="shared" si="32"/>
        <v>13</v>
      </c>
      <c r="AT29" s="12">
        <f t="shared" si="33"/>
        <v>130</v>
      </c>
      <c r="AU29" s="12">
        <f t="shared" si="34"/>
        <v>5712</v>
      </c>
      <c r="AV29" s="12">
        <f>MAX(AU$4:AU29)</f>
        <v>5778</v>
      </c>
      <c r="AW29" s="8">
        <f t="shared" si="35"/>
        <v>-1.142263759086189E-2</v>
      </c>
    </row>
    <row r="30" spans="1:49" x14ac:dyDescent="0.3">
      <c r="A30" s="1">
        <v>42648</v>
      </c>
      <c r="B30" s="1">
        <v>42648</v>
      </c>
      <c r="C30" s="1" t="s">
        <v>44</v>
      </c>
      <c r="D30" s="3">
        <v>2055</v>
      </c>
      <c r="E30" s="3">
        <v>-200</v>
      </c>
      <c r="F30" s="3">
        <f t="shared" si="0"/>
        <v>1855</v>
      </c>
      <c r="G30" s="20">
        <f t="shared" si="1"/>
        <v>0</v>
      </c>
      <c r="H30" s="3" t="s">
        <v>43</v>
      </c>
      <c r="L30" s="20">
        <f t="shared" si="2"/>
        <v>1</v>
      </c>
      <c r="M30" s="20" t="s">
        <v>21</v>
      </c>
      <c r="N30" s="20">
        <v>10</v>
      </c>
      <c r="O30" s="20">
        <v>131600</v>
      </c>
      <c r="P30" s="20">
        <f t="shared" si="3"/>
        <v>131610</v>
      </c>
      <c r="Q30" s="20">
        <f t="shared" si="4"/>
        <v>131610</v>
      </c>
      <c r="R30" s="20">
        <v>131600</v>
      </c>
      <c r="S30" s="20">
        <v>132479</v>
      </c>
      <c r="T30" s="19">
        <f t="shared" si="5"/>
        <v>2</v>
      </c>
      <c r="U30" s="19">
        <f t="shared" si="6"/>
        <v>86.9</v>
      </c>
      <c r="W30" s="19">
        <f t="shared" si="7"/>
        <v>-2</v>
      </c>
      <c r="X30" s="19">
        <f t="shared" si="8"/>
        <v>86.9</v>
      </c>
      <c r="Y30" s="7">
        <f t="shared" si="9"/>
        <v>1</v>
      </c>
      <c r="Z30" s="7">
        <f t="shared" si="10"/>
        <v>0</v>
      </c>
      <c r="AA30" s="7">
        <f t="shared" si="11"/>
        <v>1</v>
      </c>
      <c r="AB30" s="7">
        <f t="shared" si="12"/>
        <v>1</v>
      </c>
      <c r="AC30" s="19">
        <f t="shared" si="13"/>
        <v>0</v>
      </c>
      <c r="AD30" s="7">
        <f t="shared" si="29"/>
        <v>0</v>
      </c>
      <c r="AE30" s="19">
        <f t="shared" si="14"/>
        <v>0</v>
      </c>
      <c r="AF30" s="19">
        <f t="shared" si="15"/>
        <v>10</v>
      </c>
      <c r="AG30" s="19">
        <f t="shared" si="16"/>
        <v>44</v>
      </c>
      <c r="AH30" s="7">
        <f t="shared" si="17"/>
        <v>1</v>
      </c>
      <c r="AI30" s="19">
        <f t="shared" si="18"/>
        <v>0</v>
      </c>
      <c r="AJ30" s="19">
        <f t="shared" si="19"/>
        <v>0</v>
      </c>
      <c r="AK30" s="19">
        <f t="shared" si="20"/>
        <v>0</v>
      </c>
      <c r="AL30" s="19">
        <f t="shared" si="21"/>
        <v>10</v>
      </c>
      <c r="AM30" s="19">
        <f t="shared" si="22"/>
        <v>70</v>
      </c>
      <c r="AN30" s="25">
        <f>MAX(AM$4:AM30)</f>
        <v>70</v>
      </c>
      <c r="AO30" s="25">
        <f t="shared" si="23"/>
        <v>0</v>
      </c>
      <c r="AP30" s="20">
        <f t="shared" si="24"/>
        <v>1</v>
      </c>
      <c r="AR30" s="12">
        <f t="shared" si="31"/>
        <v>167.46</v>
      </c>
      <c r="AS30" s="12">
        <f t="shared" si="32"/>
        <v>13</v>
      </c>
      <c r="AT30" s="12">
        <f t="shared" si="33"/>
        <v>130</v>
      </c>
      <c r="AU30" s="12">
        <f t="shared" si="34"/>
        <v>5842</v>
      </c>
      <c r="AV30" s="12">
        <f>MAX(AU$4:AU30)</f>
        <v>5842</v>
      </c>
      <c r="AW30" s="8">
        <f t="shared" si="35"/>
        <v>0</v>
      </c>
    </row>
    <row r="31" spans="1:49" x14ac:dyDescent="0.3">
      <c r="A31" s="1">
        <v>42649</v>
      </c>
      <c r="B31" s="1">
        <v>42649</v>
      </c>
      <c r="C31" s="1" t="s">
        <v>44</v>
      </c>
      <c r="D31" s="3">
        <v>1620</v>
      </c>
      <c r="E31" s="3">
        <v>-200</v>
      </c>
      <c r="F31" s="3">
        <f t="shared" si="0"/>
        <v>1420</v>
      </c>
      <c r="G31" s="20">
        <f t="shared" si="1"/>
        <v>0</v>
      </c>
      <c r="H31" s="3" t="s">
        <v>43</v>
      </c>
      <c r="I31" s="20">
        <v>1</v>
      </c>
      <c r="J31" s="20">
        <v>26</v>
      </c>
      <c r="L31" s="20">
        <f t="shared" si="2"/>
        <v>1</v>
      </c>
      <c r="M31" s="20" t="s">
        <v>20</v>
      </c>
      <c r="N31" s="20">
        <v>10</v>
      </c>
      <c r="O31" s="20">
        <v>132130</v>
      </c>
      <c r="P31" s="20">
        <f t="shared" si="3"/>
        <v>132130</v>
      </c>
      <c r="Q31" s="20">
        <f t="shared" si="4"/>
        <v>132130</v>
      </c>
      <c r="R31" s="20">
        <v>132196</v>
      </c>
      <c r="S31" s="20">
        <v>131950</v>
      </c>
      <c r="T31" s="19">
        <f t="shared" si="5"/>
        <v>7.6</v>
      </c>
      <c r="U31" s="19">
        <f t="shared" si="6"/>
        <v>17</v>
      </c>
      <c r="W31" s="19">
        <f t="shared" si="7"/>
        <v>-7.6</v>
      </c>
      <c r="X31" s="19">
        <f t="shared" si="8"/>
        <v>17</v>
      </c>
      <c r="Y31" s="7">
        <f t="shared" si="9"/>
        <v>0</v>
      </c>
      <c r="Z31" s="7">
        <f t="shared" si="10"/>
        <v>1</v>
      </c>
      <c r="AA31" s="7">
        <f t="shared" si="11"/>
        <v>1</v>
      </c>
      <c r="AB31" s="7">
        <f t="shared" si="12"/>
        <v>0</v>
      </c>
      <c r="AC31" s="19">
        <f t="shared" si="13"/>
        <v>0</v>
      </c>
      <c r="AD31" s="7">
        <f t="shared" si="29"/>
        <v>0</v>
      </c>
      <c r="AE31" s="19">
        <f t="shared" si="14"/>
        <v>-12</v>
      </c>
      <c r="AF31" s="19">
        <f t="shared" si="15"/>
        <v>10</v>
      </c>
      <c r="AG31" s="19">
        <f t="shared" si="16"/>
        <v>54</v>
      </c>
      <c r="AH31" s="7">
        <f t="shared" si="17"/>
        <v>1</v>
      </c>
      <c r="AI31" s="19">
        <f t="shared" si="18"/>
        <v>10</v>
      </c>
      <c r="AJ31" s="19">
        <f t="shared" si="19"/>
        <v>0</v>
      </c>
      <c r="AK31" s="19">
        <f t="shared" si="20"/>
        <v>0</v>
      </c>
      <c r="AL31" s="19">
        <f t="shared" si="21"/>
        <v>0</v>
      </c>
      <c r="AM31" s="19">
        <f t="shared" si="22"/>
        <v>70</v>
      </c>
      <c r="AN31" s="25">
        <f>MAX(AM$4:AM31)</f>
        <v>70</v>
      </c>
      <c r="AO31" s="25">
        <f t="shared" si="23"/>
        <v>0</v>
      </c>
      <c r="AP31" s="20">
        <f t="shared" si="24"/>
        <v>0</v>
      </c>
      <c r="AR31" s="12">
        <f t="shared" si="31"/>
        <v>175.26</v>
      </c>
      <c r="AS31" s="12">
        <f t="shared" si="32"/>
        <v>14</v>
      </c>
      <c r="AT31" s="12">
        <f t="shared" si="33"/>
        <v>0</v>
      </c>
      <c r="AU31" s="12">
        <f t="shared" si="34"/>
        <v>5842</v>
      </c>
      <c r="AV31" s="12">
        <f>MAX(AU$4:AU31)</f>
        <v>5842</v>
      </c>
      <c r="AW31" s="8">
        <f t="shared" si="35"/>
        <v>0</v>
      </c>
    </row>
    <row r="32" spans="1:49" x14ac:dyDescent="0.3">
      <c r="A32" s="1">
        <v>42649</v>
      </c>
      <c r="B32" s="1">
        <v>42649</v>
      </c>
      <c r="C32" s="1" t="s">
        <v>45</v>
      </c>
      <c r="D32" s="3">
        <v>1510</v>
      </c>
      <c r="E32" s="3">
        <v>100</v>
      </c>
      <c r="F32" s="3">
        <f t="shared" si="0"/>
        <v>1610</v>
      </c>
      <c r="G32" s="20">
        <f t="shared" si="1"/>
        <v>0</v>
      </c>
      <c r="H32" s="3" t="s">
        <v>17</v>
      </c>
      <c r="I32" s="20">
        <v>1</v>
      </c>
      <c r="J32" s="20">
        <v>10</v>
      </c>
      <c r="L32" s="20">
        <f t="shared" si="2"/>
        <v>1</v>
      </c>
      <c r="M32" s="20" t="s">
        <v>21</v>
      </c>
      <c r="N32" s="20">
        <v>7</v>
      </c>
      <c r="O32" s="20">
        <v>111590</v>
      </c>
      <c r="P32" s="20">
        <f t="shared" si="3"/>
        <v>111597</v>
      </c>
      <c r="Q32" s="20">
        <f t="shared" si="4"/>
        <v>111597</v>
      </c>
      <c r="R32" s="20">
        <v>111605</v>
      </c>
      <c r="S32" s="20">
        <v>111735</v>
      </c>
      <c r="T32" s="19">
        <f t="shared" si="5"/>
        <v>-0.1</v>
      </c>
      <c r="U32" s="19">
        <f t="shared" si="6"/>
        <v>13.8</v>
      </c>
      <c r="W32" s="19">
        <f t="shared" si="7"/>
        <v>0.1</v>
      </c>
      <c r="X32" s="19">
        <f t="shared" si="8"/>
        <v>13.8</v>
      </c>
      <c r="Y32" s="7">
        <f t="shared" si="9"/>
        <v>0</v>
      </c>
      <c r="Z32" s="7">
        <f t="shared" si="10"/>
        <v>0</v>
      </c>
      <c r="AA32" s="7">
        <f t="shared" si="11"/>
        <v>0</v>
      </c>
      <c r="AB32" s="7">
        <f t="shared" si="12"/>
        <v>0</v>
      </c>
      <c r="AC32" s="19">
        <f t="shared" si="13"/>
        <v>0</v>
      </c>
      <c r="AD32" s="7">
        <f t="shared" si="29"/>
        <v>0</v>
      </c>
      <c r="AE32" s="19">
        <f t="shared" si="14"/>
        <v>0</v>
      </c>
      <c r="AF32" s="19">
        <f t="shared" si="15"/>
        <v>0</v>
      </c>
      <c r="AG32" s="19">
        <f t="shared" si="16"/>
        <v>54</v>
      </c>
      <c r="AH32" s="7">
        <f t="shared" si="17"/>
        <v>0</v>
      </c>
      <c r="AI32" s="19">
        <f t="shared" si="18"/>
        <v>0</v>
      </c>
      <c r="AJ32" s="19">
        <f t="shared" si="19"/>
        <v>0</v>
      </c>
      <c r="AK32" s="19">
        <f t="shared" si="20"/>
        <v>0</v>
      </c>
      <c r="AL32" s="19">
        <f t="shared" si="21"/>
        <v>0</v>
      </c>
      <c r="AM32" s="19">
        <f t="shared" si="22"/>
        <v>70</v>
      </c>
      <c r="AN32" s="25">
        <f>MAX(AM$4:AM32)</f>
        <v>70</v>
      </c>
      <c r="AO32" s="25">
        <f t="shared" si="23"/>
        <v>0</v>
      </c>
      <c r="AP32" s="20">
        <f t="shared" si="24"/>
        <v>0</v>
      </c>
      <c r="AR32" s="12">
        <f t="shared" si="31"/>
        <v>175.26</v>
      </c>
      <c r="AS32" s="12">
        <f t="shared" si="32"/>
        <v>14</v>
      </c>
      <c r="AT32" s="12">
        <f t="shared" si="33"/>
        <v>0</v>
      </c>
      <c r="AU32" s="12">
        <f t="shared" si="34"/>
        <v>5842</v>
      </c>
      <c r="AV32" s="12">
        <f>MAX(AU$4:AU32)</f>
        <v>5842</v>
      </c>
      <c r="AW32" s="8">
        <f t="shared" si="35"/>
        <v>0</v>
      </c>
    </row>
    <row r="33" spans="1:49" x14ac:dyDescent="0.3">
      <c r="A33" s="1">
        <v>42649</v>
      </c>
      <c r="B33" s="1">
        <v>42649</v>
      </c>
      <c r="C33" s="1" t="s">
        <v>45</v>
      </c>
      <c r="D33" s="3">
        <v>1545</v>
      </c>
      <c r="E33" s="3">
        <v>100</v>
      </c>
      <c r="F33" s="3">
        <f t="shared" si="0"/>
        <v>1645</v>
      </c>
      <c r="G33" s="20">
        <f t="shared" si="1"/>
        <v>0</v>
      </c>
      <c r="H33" s="3" t="s">
        <v>17</v>
      </c>
      <c r="I33" s="20">
        <v>1</v>
      </c>
      <c r="J33" s="20">
        <v>12</v>
      </c>
      <c r="L33" s="20">
        <f t="shared" si="2"/>
        <v>1</v>
      </c>
      <c r="M33" s="20" t="s">
        <v>21</v>
      </c>
      <c r="N33" s="20">
        <v>7</v>
      </c>
      <c r="O33" s="20">
        <v>111470</v>
      </c>
      <c r="P33" s="20">
        <f t="shared" si="3"/>
        <v>111477</v>
      </c>
      <c r="Q33" s="20">
        <f t="shared" si="4"/>
        <v>111477</v>
      </c>
      <c r="R33" s="20">
        <v>111462</v>
      </c>
      <c r="S33" s="20">
        <v>111648</v>
      </c>
      <c r="T33" s="19">
        <f t="shared" si="5"/>
        <v>2.2000000000000002</v>
      </c>
      <c r="U33" s="19">
        <f t="shared" si="6"/>
        <v>17.100000000000001</v>
      </c>
      <c r="W33" s="19">
        <f t="shared" si="7"/>
        <v>-2.2000000000000002</v>
      </c>
      <c r="X33" s="19">
        <f t="shared" si="8"/>
        <v>17.100000000000001</v>
      </c>
      <c r="Y33" s="7">
        <f t="shared" si="9"/>
        <v>1</v>
      </c>
      <c r="Z33" s="7">
        <f t="shared" si="10"/>
        <v>0</v>
      </c>
      <c r="AA33" s="7">
        <f t="shared" si="11"/>
        <v>1</v>
      </c>
      <c r="AB33" s="7">
        <f t="shared" si="12"/>
        <v>0</v>
      </c>
      <c r="AC33" s="19">
        <f t="shared" si="13"/>
        <v>0</v>
      </c>
      <c r="AD33" s="7">
        <f t="shared" si="29"/>
        <v>0</v>
      </c>
      <c r="AE33" s="19">
        <f t="shared" si="14"/>
        <v>-12</v>
      </c>
      <c r="AF33" s="19">
        <f t="shared" si="15"/>
        <v>10</v>
      </c>
      <c r="AG33" s="19">
        <f t="shared" si="16"/>
        <v>64</v>
      </c>
      <c r="AH33" s="7">
        <f t="shared" si="17"/>
        <v>1</v>
      </c>
      <c r="AI33" s="19">
        <f t="shared" si="18"/>
        <v>10</v>
      </c>
      <c r="AJ33" s="19">
        <f t="shared" si="19"/>
        <v>0</v>
      </c>
      <c r="AK33" s="19">
        <f t="shared" si="20"/>
        <v>0</v>
      </c>
      <c r="AL33" s="19">
        <f t="shared" si="21"/>
        <v>0</v>
      </c>
      <c r="AM33" s="19">
        <f t="shared" si="22"/>
        <v>70</v>
      </c>
      <c r="AN33" s="25">
        <f>MAX(AM$4:AM33)</f>
        <v>70</v>
      </c>
      <c r="AO33" s="25">
        <f t="shared" si="23"/>
        <v>0</v>
      </c>
      <c r="AP33" s="20">
        <f t="shared" si="24"/>
        <v>0</v>
      </c>
      <c r="AR33" s="12">
        <f t="shared" si="31"/>
        <v>175.26</v>
      </c>
      <c r="AS33" s="12">
        <f t="shared" si="32"/>
        <v>14</v>
      </c>
      <c r="AT33" s="12">
        <f t="shared" si="33"/>
        <v>0</v>
      </c>
      <c r="AU33" s="12">
        <f t="shared" si="34"/>
        <v>5842</v>
      </c>
      <c r="AV33" s="12">
        <f>MAX(AU$4:AU33)</f>
        <v>5842</v>
      </c>
      <c r="AW33" s="8">
        <f t="shared" si="35"/>
        <v>0</v>
      </c>
    </row>
    <row r="34" spans="1:49" x14ac:dyDescent="0.3">
      <c r="A34" s="1">
        <v>42650</v>
      </c>
      <c r="B34" s="1">
        <v>42650</v>
      </c>
      <c r="C34" s="1" t="s">
        <v>44</v>
      </c>
      <c r="D34" s="3">
        <v>1025</v>
      </c>
      <c r="E34" s="3">
        <v>-200</v>
      </c>
      <c r="F34" s="3">
        <f t="shared" si="0"/>
        <v>825</v>
      </c>
      <c r="G34" s="20">
        <f t="shared" si="1"/>
        <v>0</v>
      </c>
      <c r="H34" s="3" t="s">
        <v>43</v>
      </c>
      <c r="L34" s="20">
        <f t="shared" si="2"/>
        <v>1</v>
      </c>
      <c r="M34" s="20" t="s">
        <v>20</v>
      </c>
      <c r="N34" s="20">
        <v>10</v>
      </c>
      <c r="O34" s="20">
        <v>132550</v>
      </c>
      <c r="P34" s="20">
        <f t="shared" si="3"/>
        <v>132550</v>
      </c>
      <c r="Q34" s="20">
        <f t="shared" si="4"/>
        <v>132550</v>
      </c>
      <c r="R34" s="20">
        <v>132959</v>
      </c>
      <c r="S34" s="20">
        <v>131853</v>
      </c>
      <c r="T34" s="19">
        <f t="shared" si="5"/>
        <v>41.9</v>
      </c>
      <c r="U34" s="19">
        <f t="shared" si="6"/>
        <v>68.7</v>
      </c>
      <c r="W34" s="19">
        <f t="shared" si="7"/>
        <v>-41.9</v>
      </c>
      <c r="X34" s="19">
        <f t="shared" si="8"/>
        <v>68.7</v>
      </c>
      <c r="Y34" s="7">
        <f t="shared" si="9"/>
        <v>0</v>
      </c>
      <c r="Z34" s="7">
        <f t="shared" si="10"/>
        <v>1</v>
      </c>
      <c r="AA34" s="7">
        <f t="shared" si="11"/>
        <v>1</v>
      </c>
      <c r="AB34" s="7">
        <f t="shared" si="12"/>
        <v>1</v>
      </c>
      <c r="AC34" s="19">
        <f t="shared" si="13"/>
        <v>-12</v>
      </c>
      <c r="AD34" s="7">
        <f t="shared" si="29"/>
        <v>0</v>
      </c>
      <c r="AE34" s="19">
        <f t="shared" si="14"/>
        <v>-12</v>
      </c>
      <c r="AF34" s="19">
        <f t="shared" si="15"/>
        <v>-12</v>
      </c>
      <c r="AG34" s="19">
        <f t="shared" si="16"/>
        <v>52</v>
      </c>
      <c r="AH34" s="7">
        <f t="shared" si="17"/>
        <v>0</v>
      </c>
      <c r="AI34" s="19">
        <f t="shared" si="18"/>
        <v>0</v>
      </c>
      <c r="AJ34" s="19">
        <f t="shared" si="19"/>
        <v>0</v>
      </c>
      <c r="AK34" s="19">
        <f t="shared" si="20"/>
        <v>0</v>
      </c>
      <c r="AL34" s="19">
        <f t="shared" si="21"/>
        <v>-12</v>
      </c>
      <c r="AM34" s="19">
        <f t="shared" si="22"/>
        <v>58</v>
      </c>
      <c r="AN34" s="25">
        <f>MAX(AM$4:AM34)</f>
        <v>70</v>
      </c>
      <c r="AO34" s="25">
        <f t="shared" si="23"/>
        <v>-12</v>
      </c>
      <c r="AP34" s="20">
        <f t="shared" si="24"/>
        <v>0</v>
      </c>
      <c r="AR34" s="12">
        <f t="shared" si="31"/>
        <v>175.26</v>
      </c>
      <c r="AS34" s="12">
        <f t="shared" si="32"/>
        <v>14</v>
      </c>
      <c r="AT34" s="12">
        <f t="shared" si="33"/>
        <v>-168</v>
      </c>
      <c r="AU34" s="12">
        <f t="shared" si="34"/>
        <v>5674</v>
      </c>
      <c r="AV34" s="12">
        <f>MAX(AU$4:AU34)</f>
        <v>5842</v>
      </c>
      <c r="AW34" s="8">
        <f t="shared" si="35"/>
        <v>-2.8757274905854158E-2</v>
      </c>
    </row>
    <row r="35" spans="1:49" x14ac:dyDescent="0.3">
      <c r="A35" s="1">
        <v>42650</v>
      </c>
      <c r="B35" s="1">
        <v>42650</v>
      </c>
      <c r="C35" s="1" t="s">
        <v>45</v>
      </c>
      <c r="D35" s="3">
        <v>1125</v>
      </c>
      <c r="E35" s="3">
        <v>100</v>
      </c>
      <c r="F35" s="3">
        <f t="shared" si="0"/>
        <v>1225</v>
      </c>
      <c r="G35" s="20">
        <f t="shared" si="1"/>
        <v>0</v>
      </c>
      <c r="H35" s="3" t="s">
        <v>17</v>
      </c>
      <c r="K35" s="20">
        <v>1</v>
      </c>
      <c r="L35" s="20">
        <f t="shared" si="2"/>
        <v>1</v>
      </c>
      <c r="M35" s="20" t="s">
        <v>20</v>
      </c>
      <c r="N35" s="20">
        <v>7</v>
      </c>
      <c r="O35" s="20">
        <v>111430</v>
      </c>
      <c r="P35" s="20">
        <f t="shared" si="3"/>
        <v>111430</v>
      </c>
      <c r="Q35" s="20">
        <f t="shared" si="4"/>
        <v>111430</v>
      </c>
      <c r="R35" s="20">
        <v>111485</v>
      </c>
      <c r="S35" s="20">
        <v>111326</v>
      </c>
      <c r="T35" s="19">
        <f t="shared" si="5"/>
        <v>6.2</v>
      </c>
      <c r="U35" s="19">
        <f t="shared" si="6"/>
        <v>9.6999999999999993</v>
      </c>
      <c r="W35" s="19">
        <f t="shared" si="7"/>
        <v>-6.2</v>
      </c>
      <c r="X35" s="19">
        <f t="shared" si="8"/>
        <v>9.6999999999999993</v>
      </c>
      <c r="Y35" s="7">
        <f t="shared" si="9"/>
        <v>0</v>
      </c>
      <c r="Z35" s="7">
        <f t="shared" si="10"/>
        <v>1</v>
      </c>
      <c r="AA35" s="7">
        <f t="shared" si="11"/>
        <v>1</v>
      </c>
      <c r="AB35" s="7">
        <f t="shared" si="12"/>
        <v>0</v>
      </c>
      <c r="AC35" s="19">
        <f t="shared" si="13"/>
        <v>0</v>
      </c>
      <c r="AD35" s="7">
        <f t="shared" si="29"/>
        <v>1</v>
      </c>
      <c r="AE35" s="19">
        <f t="shared" si="14"/>
        <v>-12</v>
      </c>
      <c r="AF35" s="19">
        <f t="shared" si="15"/>
        <v>-12</v>
      </c>
      <c r="AG35" s="19">
        <f t="shared" si="16"/>
        <v>40</v>
      </c>
      <c r="AH35" s="7">
        <f t="shared" si="17"/>
        <v>0</v>
      </c>
      <c r="AI35" s="19">
        <f t="shared" si="18"/>
        <v>0</v>
      </c>
      <c r="AJ35" s="19">
        <f t="shared" si="19"/>
        <v>-12</v>
      </c>
      <c r="AK35" s="19">
        <f t="shared" si="20"/>
        <v>0</v>
      </c>
      <c r="AL35" s="19">
        <f t="shared" si="21"/>
        <v>0</v>
      </c>
      <c r="AM35" s="19">
        <f t="shared" si="22"/>
        <v>58</v>
      </c>
      <c r="AN35" s="25">
        <f>MAX(AM$4:AM35)</f>
        <v>70</v>
      </c>
      <c r="AO35" s="25">
        <f t="shared" si="23"/>
        <v>-12</v>
      </c>
      <c r="AP35" s="20">
        <f t="shared" si="24"/>
        <v>0</v>
      </c>
      <c r="AR35" s="12">
        <f t="shared" si="31"/>
        <v>175.26</v>
      </c>
      <c r="AS35" s="12">
        <f t="shared" si="32"/>
        <v>14</v>
      </c>
      <c r="AT35" s="12">
        <f t="shared" si="33"/>
        <v>0</v>
      </c>
      <c r="AU35" s="12">
        <f t="shared" si="34"/>
        <v>5674</v>
      </c>
      <c r="AV35" s="12">
        <f>MAX(AU$4:AU35)</f>
        <v>5842</v>
      </c>
      <c r="AW35" s="8">
        <f t="shared" si="35"/>
        <v>-2.8757274905854158E-2</v>
      </c>
    </row>
    <row r="36" spans="1:49" x14ac:dyDescent="0.3">
      <c r="A36" s="1">
        <v>42650</v>
      </c>
      <c r="B36" s="1">
        <v>42650</v>
      </c>
      <c r="C36" s="1" t="s">
        <v>45</v>
      </c>
      <c r="D36" s="3">
        <v>1230</v>
      </c>
      <c r="E36" s="3">
        <v>100</v>
      </c>
      <c r="F36" s="3">
        <f t="shared" si="0"/>
        <v>1330</v>
      </c>
      <c r="G36" s="20">
        <f t="shared" si="1"/>
        <v>0</v>
      </c>
      <c r="H36" s="3" t="s">
        <v>17</v>
      </c>
      <c r="L36" s="20">
        <f t="shared" si="2"/>
        <v>1</v>
      </c>
      <c r="M36" s="20" t="s">
        <v>20</v>
      </c>
      <c r="N36" s="20">
        <v>7</v>
      </c>
      <c r="O36" s="20">
        <v>111600</v>
      </c>
      <c r="P36" s="20">
        <f t="shared" si="3"/>
        <v>111600</v>
      </c>
      <c r="Q36" s="20">
        <f t="shared" si="4"/>
        <v>111600</v>
      </c>
      <c r="R36" s="20">
        <v>111686</v>
      </c>
      <c r="S36" s="20">
        <v>111163</v>
      </c>
      <c r="T36" s="19">
        <f t="shared" si="5"/>
        <v>9.3000000000000007</v>
      </c>
      <c r="U36" s="19">
        <f t="shared" si="6"/>
        <v>43</v>
      </c>
      <c r="W36" s="19">
        <f t="shared" si="7"/>
        <v>-9.3000000000000007</v>
      </c>
      <c r="X36" s="19">
        <f t="shared" si="8"/>
        <v>43</v>
      </c>
      <c r="Y36" s="7">
        <f t="shared" si="9"/>
        <v>0</v>
      </c>
      <c r="Z36" s="7">
        <f t="shared" si="10"/>
        <v>1</v>
      </c>
      <c r="AA36" s="7">
        <f t="shared" si="11"/>
        <v>1</v>
      </c>
      <c r="AB36" s="7">
        <f t="shared" si="12"/>
        <v>1</v>
      </c>
      <c r="AC36" s="19">
        <f t="shared" si="13"/>
        <v>0</v>
      </c>
      <c r="AD36" s="7">
        <f t="shared" si="29"/>
        <v>0</v>
      </c>
      <c r="AE36" s="19">
        <f t="shared" si="14"/>
        <v>0</v>
      </c>
      <c r="AF36" s="19">
        <f t="shared" si="15"/>
        <v>10</v>
      </c>
      <c r="AG36" s="19">
        <f t="shared" si="16"/>
        <v>50</v>
      </c>
      <c r="AH36" s="7">
        <f t="shared" si="17"/>
        <v>1</v>
      </c>
      <c r="AI36" s="19">
        <f t="shared" si="18"/>
        <v>0</v>
      </c>
      <c r="AJ36" s="19">
        <f t="shared" si="19"/>
        <v>0</v>
      </c>
      <c r="AK36" s="19">
        <f t="shared" si="20"/>
        <v>0</v>
      </c>
      <c r="AL36" s="19">
        <f t="shared" si="21"/>
        <v>10</v>
      </c>
      <c r="AM36" s="19">
        <f t="shared" si="22"/>
        <v>68</v>
      </c>
      <c r="AN36" s="25">
        <f>MAX(AM$4:AM36)</f>
        <v>70</v>
      </c>
      <c r="AO36" s="25">
        <f t="shared" si="23"/>
        <v>-2</v>
      </c>
      <c r="AP36" s="20">
        <f t="shared" si="24"/>
        <v>1</v>
      </c>
      <c r="AR36" s="12">
        <f t="shared" si="31"/>
        <v>175.26</v>
      </c>
      <c r="AS36" s="12">
        <f t="shared" si="32"/>
        <v>14</v>
      </c>
      <c r="AT36" s="12">
        <f t="shared" si="33"/>
        <v>140</v>
      </c>
      <c r="AU36" s="12">
        <f t="shared" si="34"/>
        <v>5814</v>
      </c>
      <c r="AV36" s="12">
        <f>MAX(AU$4:AU36)</f>
        <v>5842</v>
      </c>
      <c r="AW36" s="8">
        <f t="shared" si="35"/>
        <v>-4.7928791509756936E-3</v>
      </c>
    </row>
    <row r="37" spans="1:49" x14ac:dyDescent="0.3">
      <c r="A37" s="1">
        <v>42650</v>
      </c>
      <c r="B37" s="1">
        <v>42650</v>
      </c>
      <c r="C37" s="1" t="s">
        <v>44</v>
      </c>
      <c r="D37" s="3">
        <v>1610</v>
      </c>
      <c r="E37" s="3">
        <v>-200</v>
      </c>
      <c r="F37" s="3">
        <f t="shared" si="0"/>
        <v>1410</v>
      </c>
      <c r="G37" s="20">
        <f t="shared" si="1"/>
        <v>0</v>
      </c>
      <c r="H37" s="3" t="s">
        <v>38</v>
      </c>
      <c r="I37" s="20">
        <v>1</v>
      </c>
      <c r="J37" s="20">
        <v>24</v>
      </c>
      <c r="K37" s="20">
        <v>1</v>
      </c>
      <c r="L37" s="20">
        <f t="shared" si="2"/>
        <v>1</v>
      </c>
      <c r="M37" s="20" t="s">
        <v>21</v>
      </c>
      <c r="N37" s="20">
        <v>7</v>
      </c>
      <c r="O37" s="20">
        <v>103070</v>
      </c>
      <c r="P37" s="20">
        <f t="shared" si="3"/>
        <v>103077</v>
      </c>
      <c r="Q37" s="20">
        <f t="shared" si="4"/>
        <v>103077</v>
      </c>
      <c r="R37" s="20">
        <v>103038</v>
      </c>
      <c r="S37" s="20">
        <v>103208</v>
      </c>
      <c r="T37" s="19">
        <f t="shared" si="5"/>
        <v>4.5999999999999996</v>
      </c>
      <c r="U37" s="19">
        <f t="shared" si="6"/>
        <v>13.1</v>
      </c>
      <c r="W37" s="19">
        <f t="shared" si="7"/>
        <v>-4.5999999999999996</v>
      </c>
      <c r="X37" s="19">
        <f t="shared" si="8"/>
        <v>13.1</v>
      </c>
      <c r="Y37" s="7">
        <f t="shared" si="9"/>
        <v>1</v>
      </c>
      <c r="Z37" s="7">
        <f t="shared" si="10"/>
        <v>0</v>
      </c>
      <c r="AA37" s="7">
        <f t="shared" si="11"/>
        <v>1</v>
      </c>
      <c r="AB37" s="7">
        <f t="shared" si="12"/>
        <v>0</v>
      </c>
      <c r="AC37" s="19">
        <f t="shared" si="13"/>
        <v>0</v>
      </c>
      <c r="AD37" s="7">
        <f t="shared" si="29"/>
        <v>1</v>
      </c>
      <c r="AE37" s="19">
        <f t="shared" si="14"/>
        <v>-12</v>
      </c>
      <c r="AF37" s="19">
        <f t="shared" si="15"/>
        <v>10</v>
      </c>
      <c r="AG37" s="19">
        <f t="shared" si="16"/>
        <v>60</v>
      </c>
      <c r="AH37" s="7">
        <f t="shared" si="17"/>
        <v>1</v>
      </c>
      <c r="AI37" s="19">
        <f t="shared" si="18"/>
        <v>10</v>
      </c>
      <c r="AJ37" s="19">
        <f t="shared" si="19"/>
        <v>10</v>
      </c>
      <c r="AK37" s="19">
        <f t="shared" si="20"/>
        <v>0</v>
      </c>
      <c r="AL37" s="19">
        <f t="shared" si="21"/>
        <v>0</v>
      </c>
      <c r="AM37" s="19">
        <f t="shared" si="22"/>
        <v>68</v>
      </c>
      <c r="AN37" s="25">
        <f>MAX(AM$4:AM37)</f>
        <v>70</v>
      </c>
      <c r="AO37" s="25">
        <f t="shared" si="23"/>
        <v>-2</v>
      </c>
      <c r="AP37" s="20">
        <f t="shared" si="24"/>
        <v>0</v>
      </c>
      <c r="AR37" s="12">
        <f t="shared" si="31"/>
        <v>175.26</v>
      </c>
      <c r="AS37" s="12">
        <f t="shared" si="32"/>
        <v>14</v>
      </c>
      <c r="AT37" s="12">
        <f t="shared" si="33"/>
        <v>0</v>
      </c>
      <c r="AU37" s="12">
        <f t="shared" si="34"/>
        <v>5814</v>
      </c>
      <c r="AV37" s="12">
        <f>MAX(AU$4:AU37)</f>
        <v>5842</v>
      </c>
      <c r="AW37" s="8">
        <f t="shared" si="35"/>
        <v>-4.7928791509756936E-3</v>
      </c>
    </row>
    <row r="38" spans="1:49" x14ac:dyDescent="0.3">
      <c r="A38" s="1">
        <v>42653</v>
      </c>
      <c r="B38" s="1">
        <v>42653</v>
      </c>
      <c r="C38" s="1" t="s">
        <v>45</v>
      </c>
      <c r="D38" s="3">
        <v>1235</v>
      </c>
      <c r="E38" s="3">
        <v>100</v>
      </c>
      <c r="F38" s="3">
        <f t="shared" si="0"/>
        <v>1335</v>
      </c>
      <c r="G38" s="20">
        <f t="shared" si="1"/>
        <v>0</v>
      </c>
      <c r="H38" s="3" t="s">
        <v>17</v>
      </c>
      <c r="L38" s="20">
        <f t="shared" si="2"/>
        <v>1</v>
      </c>
      <c r="M38" s="20" t="s">
        <v>21</v>
      </c>
      <c r="N38" s="20">
        <v>7</v>
      </c>
      <c r="O38" s="20">
        <v>111540</v>
      </c>
      <c r="P38" s="20">
        <f t="shared" si="3"/>
        <v>111547</v>
      </c>
      <c r="Q38" s="20">
        <f t="shared" si="4"/>
        <v>111547</v>
      </c>
      <c r="R38" s="20">
        <v>111476</v>
      </c>
      <c r="S38" s="20">
        <v>111640</v>
      </c>
      <c r="T38" s="19">
        <f t="shared" si="5"/>
        <v>7.8</v>
      </c>
      <c r="U38" s="19">
        <f t="shared" si="6"/>
        <v>9.3000000000000007</v>
      </c>
      <c r="W38" s="19">
        <f t="shared" si="7"/>
        <v>-7.8</v>
      </c>
      <c r="X38" s="19">
        <f t="shared" si="8"/>
        <v>9.3000000000000007</v>
      </c>
      <c r="Y38" s="7">
        <f t="shared" si="9"/>
        <v>1</v>
      </c>
      <c r="Z38" s="7">
        <f t="shared" si="10"/>
        <v>0</v>
      </c>
      <c r="AA38" s="7">
        <f t="shared" si="11"/>
        <v>1</v>
      </c>
      <c r="AB38" s="7">
        <f t="shared" si="12"/>
        <v>1</v>
      </c>
      <c r="AC38" s="19">
        <f t="shared" si="13"/>
        <v>0</v>
      </c>
      <c r="AD38" s="7">
        <f t="shared" si="29"/>
        <v>0</v>
      </c>
      <c r="AE38" s="19">
        <f t="shared" si="14"/>
        <v>-12</v>
      </c>
      <c r="AF38" s="19">
        <f t="shared" si="15"/>
        <v>-12</v>
      </c>
      <c r="AG38" s="19">
        <f t="shared" si="16"/>
        <v>48</v>
      </c>
      <c r="AH38" s="7">
        <f t="shared" si="17"/>
        <v>0</v>
      </c>
      <c r="AI38" s="19">
        <f t="shared" si="18"/>
        <v>0</v>
      </c>
      <c r="AJ38" s="19">
        <f t="shared" si="19"/>
        <v>0</v>
      </c>
      <c r="AK38" s="19">
        <f t="shared" si="20"/>
        <v>0</v>
      </c>
      <c r="AL38" s="19">
        <f t="shared" si="21"/>
        <v>-12</v>
      </c>
      <c r="AM38" s="19">
        <f t="shared" si="22"/>
        <v>56</v>
      </c>
      <c r="AN38" s="25">
        <f>MAX(AM$4:AM38)</f>
        <v>70</v>
      </c>
      <c r="AO38" s="25">
        <f t="shared" si="23"/>
        <v>-14</v>
      </c>
      <c r="AP38" s="20">
        <f t="shared" si="24"/>
        <v>0</v>
      </c>
      <c r="AR38" s="12">
        <f t="shared" si="31"/>
        <v>174.42</v>
      </c>
      <c r="AS38" s="12">
        <f t="shared" si="32"/>
        <v>14</v>
      </c>
      <c r="AT38" s="12">
        <f t="shared" si="33"/>
        <v>-168</v>
      </c>
      <c r="AU38" s="12">
        <f t="shared" si="34"/>
        <v>5646</v>
      </c>
      <c r="AV38" s="12">
        <f>MAX(AU$4:AU38)</f>
        <v>5842</v>
      </c>
      <c r="AW38" s="8">
        <f t="shared" si="35"/>
        <v>-3.3550154056829852E-2</v>
      </c>
    </row>
    <row r="39" spans="1:49" x14ac:dyDescent="0.3">
      <c r="A39" s="1">
        <v>42653</v>
      </c>
      <c r="B39" s="1">
        <v>42653</v>
      </c>
      <c r="C39" s="1" t="s">
        <v>44</v>
      </c>
      <c r="D39" s="3">
        <v>1650</v>
      </c>
      <c r="E39" s="3">
        <v>-200</v>
      </c>
      <c r="F39" s="3">
        <f t="shared" si="0"/>
        <v>1450</v>
      </c>
      <c r="G39" s="20">
        <f t="shared" si="1"/>
        <v>0</v>
      </c>
      <c r="H39" s="3" t="s">
        <v>43</v>
      </c>
      <c r="K39" s="20">
        <v>1</v>
      </c>
      <c r="L39" s="20">
        <f t="shared" si="2"/>
        <v>1</v>
      </c>
      <c r="M39" s="20" t="s">
        <v>21</v>
      </c>
      <c r="N39" s="20">
        <v>10</v>
      </c>
      <c r="O39" s="20">
        <v>132110</v>
      </c>
      <c r="P39" s="20">
        <f t="shared" si="3"/>
        <v>132120</v>
      </c>
      <c r="Q39" s="20">
        <f t="shared" si="4"/>
        <v>132120</v>
      </c>
      <c r="R39" s="20">
        <v>131387</v>
      </c>
      <c r="S39" s="20">
        <v>132714</v>
      </c>
      <c r="T39" s="19">
        <f t="shared" si="5"/>
        <v>74.3</v>
      </c>
      <c r="U39" s="19">
        <f t="shared" si="6"/>
        <v>59.4</v>
      </c>
      <c r="W39" s="19">
        <f t="shared" si="7"/>
        <v>-74.3</v>
      </c>
      <c r="X39" s="19">
        <f t="shared" si="8"/>
        <v>59.4</v>
      </c>
      <c r="Y39" s="7">
        <f t="shared" si="9"/>
        <v>1</v>
      </c>
      <c r="Z39" s="7">
        <f t="shared" si="10"/>
        <v>0</v>
      </c>
      <c r="AA39" s="7">
        <f t="shared" si="11"/>
        <v>1</v>
      </c>
      <c r="AB39" s="7">
        <f t="shared" si="12"/>
        <v>0</v>
      </c>
      <c r="AC39" s="19">
        <f t="shared" si="13"/>
        <v>-12</v>
      </c>
      <c r="AD39" s="7">
        <f t="shared" si="29"/>
        <v>1</v>
      </c>
      <c r="AE39" s="19">
        <f t="shared" si="14"/>
        <v>-12</v>
      </c>
      <c r="AF39" s="19">
        <f t="shared" si="15"/>
        <v>-12</v>
      </c>
      <c r="AG39" s="19">
        <f t="shared" si="16"/>
        <v>36</v>
      </c>
      <c r="AH39" s="7">
        <f t="shared" si="17"/>
        <v>0</v>
      </c>
      <c r="AI39" s="19">
        <f t="shared" si="18"/>
        <v>0</v>
      </c>
      <c r="AJ39" s="19">
        <f t="shared" si="19"/>
        <v>-12</v>
      </c>
      <c r="AK39" s="19">
        <f t="shared" si="20"/>
        <v>0</v>
      </c>
      <c r="AL39" s="19">
        <f t="shared" si="21"/>
        <v>0</v>
      </c>
      <c r="AM39" s="19">
        <f t="shared" si="22"/>
        <v>56</v>
      </c>
      <c r="AN39" s="25">
        <f>MAX(AM$4:AM39)</f>
        <v>70</v>
      </c>
      <c r="AO39" s="25">
        <f t="shared" si="23"/>
        <v>-14</v>
      </c>
      <c r="AP39" s="20">
        <f t="shared" si="24"/>
        <v>0</v>
      </c>
      <c r="AR39" s="12">
        <f t="shared" si="31"/>
        <v>174.42</v>
      </c>
      <c r="AS39" s="12">
        <f t="shared" si="32"/>
        <v>14</v>
      </c>
      <c r="AT39" s="12">
        <f t="shared" si="33"/>
        <v>0</v>
      </c>
      <c r="AU39" s="12">
        <f t="shared" si="34"/>
        <v>5646</v>
      </c>
      <c r="AV39" s="12">
        <f>MAX(AU$4:AU39)</f>
        <v>5842</v>
      </c>
      <c r="AW39" s="8">
        <f t="shared" si="35"/>
        <v>-3.3550154056829852E-2</v>
      </c>
    </row>
    <row r="40" spans="1:49" x14ac:dyDescent="0.3">
      <c r="A40" s="1">
        <v>42653</v>
      </c>
      <c r="B40" s="1">
        <v>42653</v>
      </c>
      <c r="C40" s="1" t="s">
        <v>44</v>
      </c>
      <c r="D40" s="3">
        <v>1655</v>
      </c>
      <c r="E40" s="3">
        <v>-200</v>
      </c>
      <c r="F40" s="3">
        <f t="shared" si="0"/>
        <v>1455</v>
      </c>
      <c r="G40" s="20">
        <f t="shared" si="1"/>
        <v>0</v>
      </c>
      <c r="H40" s="3" t="s">
        <v>37</v>
      </c>
      <c r="L40" s="20">
        <f t="shared" si="2"/>
        <v>1</v>
      </c>
      <c r="M40" s="20" t="s">
        <v>20</v>
      </c>
      <c r="N40" s="20">
        <v>8</v>
      </c>
      <c r="O40" s="20">
        <v>76140</v>
      </c>
      <c r="P40" s="20">
        <f t="shared" si="3"/>
        <v>76140</v>
      </c>
      <c r="Q40" s="20">
        <f t="shared" si="4"/>
        <v>76140</v>
      </c>
      <c r="R40" s="20">
        <v>76277</v>
      </c>
      <c r="S40" s="20">
        <v>75357</v>
      </c>
      <c r="T40" s="19">
        <f t="shared" si="5"/>
        <v>14.5</v>
      </c>
      <c r="U40" s="19">
        <f t="shared" si="6"/>
        <v>77.5</v>
      </c>
      <c r="W40" s="19">
        <f t="shared" si="7"/>
        <v>-14.5</v>
      </c>
      <c r="X40" s="19">
        <f t="shared" si="8"/>
        <v>77.5</v>
      </c>
      <c r="Y40" s="7">
        <f t="shared" si="9"/>
        <v>0</v>
      </c>
      <c r="Z40" s="7">
        <f t="shared" si="10"/>
        <v>1</v>
      </c>
      <c r="AA40" s="7">
        <f t="shared" si="11"/>
        <v>1</v>
      </c>
      <c r="AB40" s="7">
        <f t="shared" si="12"/>
        <v>1</v>
      </c>
      <c r="AC40" s="19">
        <f t="shared" si="13"/>
        <v>-12</v>
      </c>
      <c r="AD40" s="7">
        <f t="shared" si="29"/>
        <v>0</v>
      </c>
      <c r="AE40" s="19">
        <f t="shared" si="14"/>
        <v>-12</v>
      </c>
      <c r="AF40" s="19">
        <f t="shared" si="15"/>
        <v>-12</v>
      </c>
      <c r="AG40" s="19">
        <f t="shared" si="16"/>
        <v>24</v>
      </c>
      <c r="AH40" s="7">
        <f t="shared" si="17"/>
        <v>0</v>
      </c>
      <c r="AI40" s="19">
        <f t="shared" si="18"/>
        <v>0</v>
      </c>
      <c r="AJ40" s="19">
        <f t="shared" si="19"/>
        <v>0</v>
      </c>
      <c r="AK40" s="19">
        <f t="shared" si="20"/>
        <v>0</v>
      </c>
      <c r="AL40" s="19">
        <f t="shared" si="21"/>
        <v>-12</v>
      </c>
      <c r="AM40" s="19">
        <f t="shared" si="22"/>
        <v>44</v>
      </c>
      <c r="AN40" s="25">
        <f>MAX(AM$4:AM40)</f>
        <v>70</v>
      </c>
      <c r="AO40" s="25">
        <f t="shared" si="23"/>
        <v>-26</v>
      </c>
      <c r="AP40" s="20">
        <f t="shared" si="24"/>
        <v>0</v>
      </c>
      <c r="AR40" s="12">
        <f t="shared" si="31"/>
        <v>174.42</v>
      </c>
      <c r="AS40" s="12">
        <f t="shared" si="32"/>
        <v>14</v>
      </c>
      <c r="AT40" s="12">
        <f t="shared" si="33"/>
        <v>-168</v>
      </c>
      <c r="AU40" s="12">
        <f t="shared" si="34"/>
        <v>5478</v>
      </c>
      <c r="AV40" s="12">
        <f>MAX(AU$4:AU40)</f>
        <v>5842</v>
      </c>
      <c r="AW40" s="8">
        <f t="shared" si="35"/>
        <v>-6.2307428962684014E-2</v>
      </c>
    </row>
    <row r="41" spans="1:49" x14ac:dyDescent="0.3">
      <c r="A41" s="1">
        <v>42653</v>
      </c>
      <c r="B41" s="1">
        <v>42653</v>
      </c>
      <c r="C41" s="1" t="s">
        <v>44</v>
      </c>
      <c r="D41" s="3">
        <v>1720</v>
      </c>
      <c r="E41" s="3">
        <v>-200</v>
      </c>
      <c r="F41" s="3">
        <f t="shared" si="0"/>
        <v>1520</v>
      </c>
      <c r="G41" s="20">
        <f t="shared" si="1"/>
        <v>0</v>
      </c>
      <c r="H41" s="3" t="s">
        <v>43</v>
      </c>
      <c r="K41" s="20">
        <v>1</v>
      </c>
      <c r="L41" s="20">
        <f t="shared" si="2"/>
        <v>1</v>
      </c>
      <c r="M41" s="20" t="s">
        <v>21</v>
      </c>
      <c r="N41" s="20">
        <v>10</v>
      </c>
      <c r="O41" s="20">
        <v>131640</v>
      </c>
      <c r="P41" s="20">
        <f t="shared" si="3"/>
        <v>131650</v>
      </c>
      <c r="Q41" s="20">
        <f t="shared" si="4"/>
        <v>131650</v>
      </c>
      <c r="R41" s="20">
        <v>131384</v>
      </c>
      <c r="S41" s="20">
        <v>132714</v>
      </c>
      <c r="T41" s="19">
        <f t="shared" si="5"/>
        <v>27.6</v>
      </c>
      <c r="U41" s="19">
        <f t="shared" si="6"/>
        <v>106.4</v>
      </c>
      <c r="W41" s="19">
        <f t="shared" si="7"/>
        <v>-27.6</v>
      </c>
      <c r="X41" s="19">
        <f t="shared" si="8"/>
        <v>106.4</v>
      </c>
      <c r="Y41" s="7">
        <f t="shared" si="9"/>
        <v>1</v>
      </c>
      <c r="Z41" s="7">
        <f t="shared" si="10"/>
        <v>0</v>
      </c>
      <c r="AA41" s="7">
        <f t="shared" si="11"/>
        <v>1</v>
      </c>
      <c r="AB41" s="7">
        <f t="shared" si="12"/>
        <v>0</v>
      </c>
      <c r="AC41" s="19">
        <f t="shared" si="13"/>
        <v>-12</v>
      </c>
      <c r="AD41" s="7">
        <f t="shared" si="29"/>
        <v>1</v>
      </c>
      <c r="AE41" s="19">
        <f t="shared" si="14"/>
        <v>-12</v>
      </c>
      <c r="AF41" s="19">
        <f t="shared" si="15"/>
        <v>-12</v>
      </c>
      <c r="AG41" s="19">
        <f t="shared" si="16"/>
        <v>12</v>
      </c>
      <c r="AH41" s="7">
        <f t="shared" si="17"/>
        <v>0</v>
      </c>
      <c r="AI41" s="19">
        <f t="shared" si="18"/>
        <v>0</v>
      </c>
      <c r="AJ41" s="19">
        <f t="shared" si="19"/>
        <v>-12</v>
      </c>
      <c r="AK41" s="19">
        <f t="shared" si="20"/>
        <v>0</v>
      </c>
      <c r="AL41" s="19">
        <f t="shared" si="21"/>
        <v>0</v>
      </c>
      <c r="AM41" s="19">
        <f t="shared" si="22"/>
        <v>44</v>
      </c>
      <c r="AN41" s="25">
        <f>MAX(AM$4:AM41)</f>
        <v>70</v>
      </c>
      <c r="AO41" s="25">
        <f t="shared" si="23"/>
        <v>-26</v>
      </c>
      <c r="AP41" s="20">
        <f t="shared" si="24"/>
        <v>0</v>
      </c>
      <c r="AR41" s="12">
        <f t="shared" si="31"/>
        <v>174.42</v>
      </c>
      <c r="AS41" s="12">
        <f t="shared" si="32"/>
        <v>14</v>
      </c>
      <c r="AT41" s="12">
        <f t="shared" si="33"/>
        <v>0</v>
      </c>
      <c r="AU41" s="12">
        <f t="shared" si="34"/>
        <v>5478</v>
      </c>
      <c r="AV41" s="12">
        <f>MAX(AU$4:AU41)</f>
        <v>5842</v>
      </c>
      <c r="AW41" s="8">
        <f t="shared" si="35"/>
        <v>-6.2307428962684014E-2</v>
      </c>
    </row>
    <row r="42" spans="1:49" x14ac:dyDescent="0.3">
      <c r="A42" s="1">
        <v>42653</v>
      </c>
      <c r="B42" s="1">
        <v>42653</v>
      </c>
      <c r="C42" s="1" t="s">
        <v>44</v>
      </c>
      <c r="D42" s="3">
        <v>1815</v>
      </c>
      <c r="E42" s="3">
        <v>-200</v>
      </c>
      <c r="F42" s="3">
        <f t="shared" si="0"/>
        <v>1615</v>
      </c>
      <c r="G42" s="20">
        <f t="shared" si="1"/>
        <v>0</v>
      </c>
      <c r="H42" s="3" t="s">
        <v>38</v>
      </c>
      <c r="I42" s="20">
        <v>1</v>
      </c>
      <c r="J42" s="20">
        <v>10</v>
      </c>
      <c r="L42" s="20">
        <f t="shared" si="2"/>
        <v>1</v>
      </c>
      <c r="M42" s="20" t="s">
        <v>20</v>
      </c>
      <c r="N42" s="20">
        <v>7</v>
      </c>
      <c r="O42" s="20">
        <v>103660</v>
      </c>
      <c r="P42" s="20">
        <f t="shared" si="3"/>
        <v>103660</v>
      </c>
      <c r="Q42" s="20">
        <f t="shared" si="4"/>
        <v>103660</v>
      </c>
      <c r="R42" s="20">
        <v>103781</v>
      </c>
      <c r="S42" s="20">
        <v>103570</v>
      </c>
      <c r="T42" s="19">
        <f t="shared" si="5"/>
        <v>12.8</v>
      </c>
      <c r="U42" s="19">
        <f t="shared" si="6"/>
        <v>8.3000000000000007</v>
      </c>
      <c r="W42" s="19">
        <f t="shared" si="7"/>
        <v>-12.8</v>
      </c>
      <c r="X42" s="19">
        <f t="shared" si="8"/>
        <v>8.3000000000000007</v>
      </c>
      <c r="Y42" s="7">
        <f t="shared" si="9"/>
        <v>0</v>
      </c>
      <c r="Z42" s="7">
        <f t="shared" si="10"/>
        <v>1</v>
      </c>
      <c r="AA42" s="7">
        <f t="shared" si="11"/>
        <v>1</v>
      </c>
      <c r="AB42" s="7">
        <f t="shared" si="12"/>
        <v>0</v>
      </c>
      <c r="AC42" s="19">
        <f t="shared" si="13"/>
        <v>-12</v>
      </c>
      <c r="AD42" s="7">
        <f t="shared" si="29"/>
        <v>0</v>
      </c>
      <c r="AE42" s="19">
        <f t="shared" si="14"/>
        <v>-12</v>
      </c>
      <c r="AF42" s="19">
        <f t="shared" si="15"/>
        <v>-12</v>
      </c>
      <c r="AG42" s="19">
        <f t="shared" si="16"/>
        <v>0</v>
      </c>
      <c r="AH42" s="7">
        <f t="shared" si="17"/>
        <v>0</v>
      </c>
      <c r="AI42" s="19">
        <f t="shared" si="18"/>
        <v>-12</v>
      </c>
      <c r="AJ42" s="19">
        <f t="shared" si="19"/>
        <v>0</v>
      </c>
      <c r="AK42" s="19">
        <f t="shared" si="20"/>
        <v>0</v>
      </c>
      <c r="AL42" s="19">
        <f t="shared" si="21"/>
        <v>0</v>
      </c>
      <c r="AM42" s="19">
        <f t="shared" si="22"/>
        <v>44</v>
      </c>
      <c r="AN42" s="25">
        <f>MAX(AM$4:AM42)</f>
        <v>70</v>
      </c>
      <c r="AO42" s="25">
        <f t="shared" si="23"/>
        <v>-26</v>
      </c>
      <c r="AP42" s="20">
        <f t="shared" si="24"/>
        <v>0</v>
      </c>
      <c r="AR42" s="12">
        <f t="shared" si="31"/>
        <v>174.42</v>
      </c>
      <c r="AS42" s="12">
        <f t="shared" si="32"/>
        <v>14</v>
      </c>
      <c r="AT42" s="12">
        <f t="shared" si="33"/>
        <v>0</v>
      </c>
      <c r="AU42" s="12">
        <f t="shared" si="34"/>
        <v>5478</v>
      </c>
      <c r="AV42" s="12">
        <f>MAX(AU$4:AU42)</f>
        <v>5842</v>
      </c>
      <c r="AW42" s="8">
        <f t="shared" si="35"/>
        <v>-6.2307428962684014E-2</v>
      </c>
    </row>
    <row r="43" spans="1:49" x14ac:dyDescent="0.3">
      <c r="A43" s="1">
        <v>42653</v>
      </c>
      <c r="B43" s="1">
        <v>42654</v>
      </c>
      <c r="C43" s="1" t="s">
        <v>44</v>
      </c>
      <c r="D43" s="3">
        <v>625</v>
      </c>
      <c r="E43" s="3">
        <v>-200</v>
      </c>
      <c r="F43" s="3">
        <f t="shared" si="0"/>
        <v>425</v>
      </c>
      <c r="G43" s="20">
        <f t="shared" si="1"/>
        <v>1</v>
      </c>
      <c r="H43" s="3" t="s">
        <v>37</v>
      </c>
      <c r="L43" s="20">
        <f t="shared" si="2"/>
        <v>1</v>
      </c>
      <c r="M43" s="20" t="s">
        <v>21</v>
      </c>
      <c r="N43" s="20">
        <v>8</v>
      </c>
      <c r="O43" s="20">
        <v>75580</v>
      </c>
      <c r="P43" s="20">
        <f t="shared" si="3"/>
        <v>75588</v>
      </c>
      <c r="Q43" s="20">
        <f t="shared" si="4"/>
        <v>75588</v>
      </c>
      <c r="R43" s="20">
        <v>75427</v>
      </c>
      <c r="S43" s="20">
        <v>75689</v>
      </c>
      <c r="T43" s="19">
        <f t="shared" si="5"/>
        <v>16.899999999999999</v>
      </c>
      <c r="U43" s="19">
        <f t="shared" si="6"/>
        <v>10.1</v>
      </c>
      <c r="W43" s="19">
        <f t="shared" si="7"/>
        <v>-16.899999999999999</v>
      </c>
      <c r="X43" s="19">
        <f t="shared" si="8"/>
        <v>10.1</v>
      </c>
      <c r="Y43" s="7">
        <f t="shared" si="9"/>
        <v>1</v>
      </c>
      <c r="Z43" s="7">
        <f t="shared" si="10"/>
        <v>0</v>
      </c>
      <c r="AA43" s="7">
        <f t="shared" si="11"/>
        <v>1</v>
      </c>
      <c r="AB43" s="7">
        <f t="shared" si="12"/>
        <v>1</v>
      </c>
      <c r="AC43" s="19">
        <f t="shared" si="13"/>
        <v>-12</v>
      </c>
      <c r="AD43" s="7">
        <f t="shared" si="29"/>
        <v>0</v>
      </c>
      <c r="AE43" s="19">
        <f t="shared" si="14"/>
        <v>-12</v>
      </c>
      <c r="AF43" s="19">
        <f t="shared" si="15"/>
        <v>-12</v>
      </c>
      <c r="AG43" s="19">
        <f t="shared" si="16"/>
        <v>-12</v>
      </c>
      <c r="AH43" s="7">
        <f t="shared" si="17"/>
        <v>0</v>
      </c>
      <c r="AI43" s="19">
        <f t="shared" si="18"/>
        <v>0</v>
      </c>
      <c r="AJ43" s="19">
        <f t="shared" si="19"/>
        <v>0</v>
      </c>
      <c r="AK43" s="19">
        <f t="shared" si="20"/>
        <v>0</v>
      </c>
      <c r="AL43" s="19">
        <f t="shared" si="21"/>
        <v>-12</v>
      </c>
      <c r="AM43" s="19">
        <f t="shared" si="22"/>
        <v>32</v>
      </c>
      <c r="AN43" s="25">
        <f>MAX(AM$4:AM43)</f>
        <v>70</v>
      </c>
      <c r="AO43" s="25">
        <f t="shared" si="23"/>
        <v>-38</v>
      </c>
      <c r="AP43" s="20">
        <f t="shared" si="24"/>
        <v>0</v>
      </c>
      <c r="AR43" s="12">
        <f t="shared" si="31"/>
        <v>164.34</v>
      </c>
      <c r="AS43" s="12">
        <f t="shared" si="32"/>
        <v>13</v>
      </c>
      <c r="AT43" s="12">
        <f t="shared" si="33"/>
        <v>-156</v>
      </c>
      <c r="AU43" s="12">
        <f t="shared" si="34"/>
        <v>5322</v>
      </c>
      <c r="AV43" s="12">
        <f>MAX(AU$4:AU43)</f>
        <v>5842</v>
      </c>
      <c r="AW43" s="8">
        <f t="shared" si="35"/>
        <v>-8.9010612803834308E-2</v>
      </c>
    </row>
    <row r="44" spans="1:49" x14ac:dyDescent="0.3">
      <c r="A44" s="1">
        <v>42653</v>
      </c>
      <c r="B44" s="1">
        <v>42654</v>
      </c>
      <c r="C44" s="1" t="s">
        <v>44</v>
      </c>
      <c r="D44" s="3">
        <v>630</v>
      </c>
      <c r="E44" s="3">
        <v>-200</v>
      </c>
      <c r="F44" s="3">
        <f t="shared" si="0"/>
        <v>430</v>
      </c>
      <c r="G44" s="20">
        <f t="shared" si="1"/>
        <v>1</v>
      </c>
      <c r="H44" s="3" t="s">
        <v>37</v>
      </c>
      <c r="L44" s="20">
        <f t="shared" si="2"/>
        <v>1</v>
      </c>
      <c r="M44" s="20" t="s">
        <v>21</v>
      </c>
      <c r="N44" s="20">
        <v>8</v>
      </c>
      <c r="O44" s="20">
        <v>75470</v>
      </c>
      <c r="P44" s="20">
        <f t="shared" si="3"/>
        <v>75478</v>
      </c>
      <c r="Q44" s="20">
        <f t="shared" si="4"/>
        <v>75478</v>
      </c>
      <c r="R44" s="20">
        <v>75427</v>
      </c>
      <c r="S44" s="20">
        <v>75689</v>
      </c>
      <c r="T44" s="19">
        <f t="shared" si="5"/>
        <v>5.9</v>
      </c>
      <c r="U44" s="19">
        <f t="shared" si="6"/>
        <v>21.1</v>
      </c>
      <c r="W44" s="19">
        <f t="shared" si="7"/>
        <v>-5.9</v>
      </c>
      <c r="X44" s="19">
        <f t="shared" si="8"/>
        <v>21.1</v>
      </c>
      <c r="Y44" s="7">
        <f t="shared" si="9"/>
        <v>1</v>
      </c>
      <c r="Z44" s="7">
        <f t="shared" si="10"/>
        <v>0</v>
      </c>
      <c r="AA44" s="7">
        <f t="shared" si="11"/>
        <v>1</v>
      </c>
      <c r="AB44" s="7">
        <f t="shared" si="12"/>
        <v>1</v>
      </c>
      <c r="AC44" s="19">
        <f t="shared" si="13"/>
        <v>0</v>
      </c>
      <c r="AD44" s="7">
        <f t="shared" si="29"/>
        <v>0</v>
      </c>
      <c r="AE44" s="19">
        <f t="shared" si="14"/>
        <v>0</v>
      </c>
      <c r="AF44" s="19">
        <f t="shared" si="15"/>
        <v>10</v>
      </c>
      <c r="AG44" s="19">
        <f t="shared" si="16"/>
        <v>-2</v>
      </c>
      <c r="AH44" s="7">
        <f t="shared" si="17"/>
        <v>1</v>
      </c>
      <c r="AI44" s="19">
        <f t="shared" si="18"/>
        <v>0</v>
      </c>
      <c r="AJ44" s="19">
        <f t="shared" si="19"/>
        <v>0</v>
      </c>
      <c r="AK44" s="19">
        <f t="shared" si="20"/>
        <v>0</v>
      </c>
      <c r="AL44" s="19">
        <f t="shared" si="21"/>
        <v>10</v>
      </c>
      <c r="AM44" s="19">
        <f t="shared" si="22"/>
        <v>42</v>
      </c>
      <c r="AN44" s="25">
        <f>MAX(AM$4:AM44)</f>
        <v>70</v>
      </c>
      <c r="AO44" s="25">
        <f t="shared" si="23"/>
        <v>-28</v>
      </c>
      <c r="AP44" s="20">
        <f t="shared" si="24"/>
        <v>1</v>
      </c>
      <c r="AR44" s="12">
        <f t="shared" si="31"/>
        <v>164.34</v>
      </c>
      <c r="AS44" s="12">
        <f t="shared" si="32"/>
        <v>13</v>
      </c>
      <c r="AT44" s="12">
        <f t="shared" si="33"/>
        <v>130</v>
      </c>
      <c r="AU44" s="12">
        <f t="shared" si="34"/>
        <v>5452</v>
      </c>
      <c r="AV44" s="12">
        <f>MAX(AU$4:AU44)</f>
        <v>5842</v>
      </c>
      <c r="AW44" s="8">
        <f t="shared" si="35"/>
        <v>-6.6757959602875727E-2</v>
      </c>
    </row>
    <row r="45" spans="1:49" x14ac:dyDescent="0.3">
      <c r="A45" s="1">
        <v>42654</v>
      </c>
      <c r="B45" s="1">
        <v>42654</v>
      </c>
      <c r="C45" s="1" t="s">
        <v>44</v>
      </c>
      <c r="D45" s="3">
        <v>1825</v>
      </c>
      <c r="E45" s="3">
        <v>-200</v>
      </c>
      <c r="F45" s="3">
        <f t="shared" si="0"/>
        <v>1625</v>
      </c>
      <c r="G45" s="20">
        <f t="shared" si="1"/>
        <v>0</v>
      </c>
      <c r="H45" s="3" t="s">
        <v>38</v>
      </c>
      <c r="I45" s="20">
        <v>1</v>
      </c>
      <c r="J45" s="20">
        <v>15</v>
      </c>
      <c r="L45" s="20">
        <f t="shared" si="2"/>
        <v>1</v>
      </c>
      <c r="M45" s="20" t="s">
        <v>21</v>
      </c>
      <c r="N45" s="20">
        <v>7</v>
      </c>
      <c r="O45" s="20">
        <v>103400</v>
      </c>
      <c r="P45" s="20">
        <f t="shared" si="3"/>
        <v>103407</v>
      </c>
      <c r="Q45" s="20">
        <f t="shared" si="4"/>
        <v>103407</v>
      </c>
      <c r="R45" s="20">
        <v>103165</v>
      </c>
      <c r="S45" s="20">
        <v>103585</v>
      </c>
      <c r="T45" s="19">
        <f t="shared" si="5"/>
        <v>24.9</v>
      </c>
      <c r="U45" s="19">
        <f t="shared" si="6"/>
        <v>17.8</v>
      </c>
      <c r="W45" s="19">
        <f t="shared" si="7"/>
        <v>-24.9</v>
      </c>
      <c r="X45" s="19">
        <f t="shared" si="8"/>
        <v>17.8</v>
      </c>
      <c r="Y45" s="7">
        <f t="shared" si="9"/>
        <v>1</v>
      </c>
      <c r="Z45" s="7">
        <f t="shared" si="10"/>
        <v>0</v>
      </c>
      <c r="AA45" s="7">
        <f t="shared" si="11"/>
        <v>1</v>
      </c>
      <c r="AB45" s="7">
        <f t="shared" si="12"/>
        <v>0</v>
      </c>
      <c r="AC45" s="19">
        <f t="shared" si="13"/>
        <v>-12</v>
      </c>
      <c r="AD45" s="7">
        <f t="shared" si="29"/>
        <v>0</v>
      </c>
      <c r="AE45" s="19">
        <f t="shared" si="14"/>
        <v>-12</v>
      </c>
      <c r="AF45" s="19">
        <f t="shared" si="15"/>
        <v>-12</v>
      </c>
      <c r="AG45" s="19">
        <f t="shared" si="16"/>
        <v>-14</v>
      </c>
      <c r="AH45" s="7">
        <f t="shared" si="17"/>
        <v>0</v>
      </c>
      <c r="AI45" s="19">
        <f t="shared" si="18"/>
        <v>-12</v>
      </c>
      <c r="AJ45" s="19">
        <f t="shared" si="19"/>
        <v>0</v>
      </c>
      <c r="AK45" s="19">
        <f t="shared" si="20"/>
        <v>0</v>
      </c>
      <c r="AL45" s="19">
        <f t="shared" si="21"/>
        <v>0</v>
      </c>
      <c r="AM45" s="19">
        <f t="shared" si="22"/>
        <v>42</v>
      </c>
      <c r="AN45" s="25">
        <f>MAX(AM$4:AM45)</f>
        <v>70</v>
      </c>
      <c r="AO45" s="25">
        <f t="shared" si="23"/>
        <v>-28</v>
      </c>
      <c r="AP45" s="20">
        <f t="shared" si="24"/>
        <v>0</v>
      </c>
      <c r="AR45" s="12">
        <f t="shared" si="31"/>
        <v>164.34</v>
      </c>
      <c r="AS45" s="12">
        <f t="shared" si="32"/>
        <v>13</v>
      </c>
      <c r="AT45" s="12">
        <f t="shared" si="33"/>
        <v>0</v>
      </c>
      <c r="AU45" s="12">
        <f t="shared" si="34"/>
        <v>5452</v>
      </c>
      <c r="AV45" s="12">
        <f>MAX(AU$4:AU45)</f>
        <v>5842</v>
      </c>
      <c r="AW45" s="8">
        <f t="shared" si="35"/>
        <v>-6.6757959602875727E-2</v>
      </c>
    </row>
    <row r="46" spans="1:49" x14ac:dyDescent="0.3">
      <c r="A46" s="1">
        <v>42654</v>
      </c>
      <c r="B46" s="1">
        <v>42654</v>
      </c>
      <c r="C46" s="1" t="s">
        <v>44</v>
      </c>
      <c r="D46" s="3">
        <v>2015</v>
      </c>
      <c r="E46" s="3">
        <v>-200</v>
      </c>
      <c r="F46" s="3">
        <f t="shared" si="0"/>
        <v>1815</v>
      </c>
      <c r="G46" s="20">
        <f t="shared" si="1"/>
        <v>0</v>
      </c>
      <c r="H46" s="3" t="s">
        <v>43</v>
      </c>
      <c r="I46" s="20">
        <v>1</v>
      </c>
      <c r="J46" s="20">
        <v>23</v>
      </c>
      <c r="L46" s="20">
        <f t="shared" si="2"/>
        <v>1</v>
      </c>
      <c r="M46" s="20" t="s">
        <v>20</v>
      </c>
      <c r="N46" s="20">
        <v>10</v>
      </c>
      <c r="O46" s="20">
        <v>132540</v>
      </c>
      <c r="P46" s="20">
        <f t="shared" si="3"/>
        <v>132540</v>
      </c>
      <c r="Q46" s="20">
        <f t="shared" si="4"/>
        <v>132540</v>
      </c>
      <c r="R46" s="20">
        <v>132714</v>
      </c>
      <c r="S46" s="20">
        <v>132081</v>
      </c>
      <c r="T46" s="19">
        <f t="shared" si="5"/>
        <v>18.399999999999999</v>
      </c>
      <c r="U46" s="19">
        <f t="shared" si="6"/>
        <v>44.9</v>
      </c>
      <c r="W46" s="19">
        <f t="shared" si="7"/>
        <v>-18.399999999999999</v>
      </c>
      <c r="X46" s="19">
        <f t="shared" si="8"/>
        <v>44.9</v>
      </c>
      <c r="Y46" s="7">
        <f t="shared" si="9"/>
        <v>0</v>
      </c>
      <c r="Z46" s="7">
        <f t="shared" si="10"/>
        <v>1</v>
      </c>
      <c r="AA46" s="7">
        <f t="shared" si="11"/>
        <v>1</v>
      </c>
      <c r="AB46" s="7">
        <f t="shared" si="12"/>
        <v>0</v>
      </c>
      <c r="AC46" s="19">
        <f t="shared" si="13"/>
        <v>-12</v>
      </c>
      <c r="AD46" s="7">
        <f t="shared" si="29"/>
        <v>0</v>
      </c>
      <c r="AE46" s="19">
        <f t="shared" si="14"/>
        <v>-12</v>
      </c>
      <c r="AF46" s="19">
        <f t="shared" si="15"/>
        <v>-12</v>
      </c>
      <c r="AG46" s="19">
        <f t="shared" si="16"/>
        <v>-26</v>
      </c>
      <c r="AH46" s="7">
        <f t="shared" si="17"/>
        <v>0</v>
      </c>
      <c r="AI46" s="19">
        <f t="shared" si="18"/>
        <v>-12</v>
      </c>
      <c r="AJ46" s="19">
        <f t="shared" si="19"/>
        <v>0</v>
      </c>
      <c r="AK46" s="19">
        <f t="shared" si="20"/>
        <v>0</v>
      </c>
      <c r="AL46" s="19">
        <f t="shared" si="21"/>
        <v>0</v>
      </c>
      <c r="AM46" s="19">
        <f t="shared" si="22"/>
        <v>42</v>
      </c>
      <c r="AN46" s="25">
        <f>MAX(AM$4:AM46)</f>
        <v>70</v>
      </c>
      <c r="AO46" s="25">
        <f t="shared" si="23"/>
        <v>-28</v>
      </c>
      <c r="AP46" s="20">
        <f t="shared" si="24"/>
        <v>0</v>
      </c>
      <c r="AR46" s="12">
        <f t="shared" si="31"/>
        <v>164.34</v>
      </c>
      <c r="AS46" s="12">
        <f t="shared" si="32"/>
        <v>13</v>
      </c>
      <c r="AT46" s="12">
        <f t="shared" si="33"/>
        <v>0</v>
      </c>
      <c r="AU46" s="12">
        <f t="shared" si="34"/>
        <v>5452</v>
      </c>
      <c r="AV46" s="12">
        <f>MAX(AU$4:AU46)</f>
        <v>5842</v>
      </c>
      <c r="AW46" s="8">
        <f t="shared" si="35"/>
        <v>-6.6757959602875727E-2</v>
      </c>
    </row>
    <row r="47" spans="1:49" x14ac:dyDescent="0.3">
      <c r="A47" s="1">
        <v>42656</v>
      </c>
      <c r="B47" s="1">
        <v>42656</v>
      </c>
      <c r="C47" s="1" t="s">
        <v>44</v>
      </c>
      <c r="D47" s="3">
        <v>1020</v>
      </c>
      <c r="E47" s="3">
        <v>-200</v>
      </c>
      <c r="F47" s="3">
        <f t="shared" si="0"/>
        <v>820</v>
      </c>
      <c r="G47" s="20">
        <f t="shared" si="1"/>
        <v>0</v>
      </c>
      <c r="H47" s="3" t="s">
        <v>43</v>
      </c>
      <c r="L47" s="20">
        <f t="shared" si="2"/>
        <v>1</v>
      </c>
      <c r="M47" s="20" t="s">
        <v>20</v>
      </c>
      <c r="N47" s="20">
        <v>10</v>
      </c>
      <c r="O47" s="20">
        <v>133060</v>
      </c>
      <c r="P47" s="20">
        <f t="shared" si="3"/>
        <v>133060</v>
      </c>
      <c r="Q47" s="20">
        <f t="shared" si="4"/>
        <v>133060</v>
      </c>
      <c r="R47" s="20">
        <v>133058</v>
      </c>
      <c r="S47" s="20">
        <v>131848</v>
      </c>
      <c r="T47" s="19">
        <f t="shared" si="5"/>
        <v>0.8</v>
      </c>
      <c r="U47" s="19">
        <f t="shared" si="6"/>
        <v>120.2</v>
      </c>
      <c r="W47" s="19">
        <f t="shared" si="7"/>
        <v>-0.8</v>
      </c>
      <c r="X47" s="19">
        <f t="shared" si="8"/>
        <v>120.2</v>
      </c>
      <c r="Y47" s="7">
        <f t="shared" si="9"/>
        <v>0</v>
      </c>
      <c r="Z47" s="7">
        <f t="shared" si="10"/>
        <v>0</v>
      </c>
      <c r="AA47" s="7">
        <f t="shared" si="11"/>
        <v>0</v>
      </c>
      <c r="AB47" s="7">
        <f t="shared" si="12"/>
        <v>0</v>
      </c>
      <c r="AC47" s="19">
        <f t="shared" si="13"/>
        <v>0</v>
      </c>
      <c r="AD47" s="7">
        <f t="shared" si="29"/>
        <v>0</v>
      </c>
      <c r="AE47" s="19">
        <f t="shared" si="14"/>
        <v>0</v>
      </c>
      <c r="AF47" s="19">
        <f t="shared" si="15"/>
        <v>0</v>
      </c>
      <c r="AG47" s="19">
        <f t="shared" si="16"/>
        <v>-26</v>
      </c>
      <c r="AH47" s="7">
        <f t="shared" si="17"/>
        <v>0</v>
      </c>
      <c r="AI47" s="19">
        <f t="shared" si="18"/>
        <v>0</v>
      </c>
      <c r="AJ47" s="19">
        <f t="shared" si="19"/>
        <v>0</v>
      </c>
      <c r="AK47" s="19">
        <f t="shared" si="20"/>
        <v>0</v>
      </c>
      <c r="AL47" s="19">
        <f t="shared" si="21"/>
        <v>0</v>
      </c>
      <c r="AM47" s="19">
        <f t="shared" si="22"/>
        <v>42</v>
      </c>
      <c r="AN47" s="25">
        <f>MAX(AM$4:AM47)</f>
        <v>70</v>
      </c>
      <c r="AO47" s="25">
        <f t="shared" si="23"/>
        <v>-28</v>
      </c>
      <c r="AP47" s="20">
        <f t="shared" si="24"/>
        <v>0</v>
      </c>
      <c r="AR47" s="12">
        <f t="shared" si="31"/>
        <v>163.56</v>
      </c>
      <c r="AS47" s="12">
        <f t="shared" si="32"/>
        <v>13</v>
      </c>
      <c r="AT47" s="12">
        <f t="shared" si="33"/>
        <v>0</v>
      </c>
      <c r="AU47" s="12">
        <f t="shared" si="34"/>
        <v>5452</v>
      </c>
      <c r="AV47" s="12">
        <f>MAX(AU$4:AU47)</f>
        <v>5842</v>
      </c>
      <c r="AW47" s="8">
        <f t="shared" si="35"/>
        <v>-6.6757959602875727E-2</v>
      </c>
    </row>
    <row r="48" spans="1:49" x14ac:dyDescent="0.3">
      <c r="A48" s="1">
        <v>42656</v>
      </c>
      <c r="B48" s="1">
        <v>42656</v>
      </c>
      <c r="C48" s="1" t="s">
        <v>44</v>
      </c>
      <c r="D48" s="3">
        <v>1240</v>
      </c>
      <c r="E48" s="3">
        <v>-200</v>
      </c>
      <c r="F48" s="3">
        <f t="shared" si="0"/>
        <v>1040</v>
      </c>
      <c r="G48" s="20">
        <f t="shared" si="1"/>
        <v>0</v>
      </c>
      <c r="H48" s="3" t="s">
        <v>43</v>
      </c>
      <c r="L48" s="20">
        <f t="shared" si="2"/>
        <v>1</v>
      </c>
      <c r="M48" s="20" t="s">
        <v>21</v>
      </c>
      <c r="N48" s="20">
        <v>10</v>
      </c>
      <c r="O48" s="20">
        <v>132500</v>
      </c>
      <c r="P48" s="20">
        <f t="shared" si="3"/>
        <v>132510</v>
      </c>
      <c r="Q48" s="20">
        <f t="shared" si="4"/>
        <v>132510</v>
      </c>
      <c r="R48" s="20">
        <v>132394</v>
      </c>
      <c r="S48" s="20">
        <v>132612</v>
      </c>
      <c r="T48" s="19">
        <f t="shared" si="5"/>
        <v>12.6</v>
      </c>
      <c r="U48" s="19">
        <f t="shared" si="6"/>
        <v>10.199999999999999</v>
      </c>
      <c r="W48" s="19">
        <f t="shared" si="7"/>
        <v>-12.6</v>
      </c>
      <c r="X48" s="19">
        <f t="shared" si="8"/>
        <v>10.199999999999999</v>
      </c>
      <c r="Y48" s="7">
        <f t="shared" si="9"/>
        <v>1</v>
      </c>
      <c r="Z48" s="7">
        <f t="shared" si="10"/>
        <v>0</v>
      </c>
      <c r="AA48" s="7">
        <f t="shared" si="11"/>
        <v>1</v>
      </c>
      <c r="AB48" s="7">
        <f t="shared" si="12"/>
        <v>1</v>
      </c>
      <c r="AC48" s="19">
        <f t="shared" si="13"/>
        <v>-12</v>
      </c>
      <c r="AD48" s="7">
        <f t="shared" si="29"/>
        <v>0</v>
      </c>
      <c r="AE48" s="19">
        <f t="shared" si="14"/>
        <v>-12</v>
      </c>
      <c r="AF48" s="19">
        <f t="shared" si="15"/>
        <v>-12</v>
      </c>
      <c r="AG48" s="19">
        <f t="shared" si="16"/>
        <v>-38</v>
      </c>
      <c r="AH48" s="7">
        <f t="shared" si="17"/>
        <v>0</v>
      </c>
      <c r="AI48" s="19">
        <f t="shared" si="18"/>
        <v>0</v>
      </c>
      <c r="AJ48" s="19">
        <f t="shared" si="19"/>
        <v>0</v>
      </c>
      <c r="AK48" s="19">
        <f t="shared" si="20"/>
        <v>0</v>
      </c>
      <c r="AL48" s="19">
        <f t="shared" si="21"/>
        <v>-12</v>
      </c>
      <c r="AM48" s="19">
        <f t="shared" si="22"/>
        <v>30</v>
      </c>
      <c r="AN48" s="25">
        <f>MAX(AM$4:AM48)</f>
        <v>70</v>
      </c>
      <c r="AO48" s="25">
        <f t="shared" si="23"/>
        <v>-40</v>
      </c>
      <c r="AP48" s="20">
        <f t="shared" si="24"/>
        <v>0</v>
      </c>
      <c r="AR48" s="12">
        <f t="shared" si="31"/>
        <v>163.56</v>
      </c>
      <c r="AS48" s="12">
        <f t="shared" si="32"/>
        <v>13</v>
      </c>
      <c r="AT48" s="12">
        <f t="shared" si="33"/>
        <v>-156</v>
      </c>
      <c r="AU48" s="12">
        <f t="shared" si="34"/>
        <v>5296</v>
      </c>
      <c r="AV48" s="12">
        <f>MAX(AU$4:AU48)</f>
        <v>5842</v>
      </c>
      <c r="AW48" s="8">
        <f t="shared" si="35"/>
        <v>-9.3461143444026021E-2</v>
      </c>
    </row>
    <row r="49" spans="1:49" x14ac:dyDescent="0.3">
      <c r="A49" s="1">
        <v>42656</v>
      </c>
      <c r="B49" s="1">
        <v>42656</v>
      </c>
      <c r="C49" s="1" t="s">
        <v>45</v>
      </c>
      <c r="D49" s="3">
        <v>1145</v>
      </c>
      <c r="E49" s="3">
        <v>100</v>
      </c>
      <c r="F49" s="3">
        <f t="shared" si="0"/>
        <v>1245</v>
      </c>
      <c r="G49" s="20">
        <f t="shared" si="1"/>
        <v>0</v>
      </c>
      <c r="H49" s="3" t="s">
        <v>17</v>
      </c>
      <c r="I49" s="20">
        <v>1</v>
      </c>
      <c r="J49" s="20">
        <v>18</v>
      </c>
      <c r="K49" s="20">
        <v>1</v>
      </c>
      <c r="L49" s="20">
        <f t="shared" si="2"/>
        <v>1</v>
      </c>
      <c r="M49" s="20" t="s">
        <v>20</v>
      </c>
      <c r="N49" s="20">
        <v>7</v>
      </c>
      <c r="O49" s="20">
        <v>110420</v>
      </c>
      <c r="P49" s="20">
        <f t="shared" si="3"/>
        <v>110420</v>
      </c>
      <c r="Q49" s="20">
        <f t="shared" si="4"/>
        <v>110420</v>
      </c>
      <c r="R49" s="20">
        <v>110397</v>
      </c>
      <c r="S49" s="20">
        <v>110190</v>
      </c>
      <c r="T49" s="19">
        <f t="shared" si="5"/>
        <v>-1.6</v>
      </c>
      <c r="U49" s="19">
        <f t="shared" si="6"/>
        <v>22.3</v>
      </c>
      <c r="W49" s="19">
        <f t="shared" si="7"/>
        <v>1.6</v>
      </c>
      <c r="X49" s="19">
        <f t="shared" si="8"/>
        <v>22.3</v>
      </c>
      <c r="Y49" s="7">
        <f t="shared" si="9"/>
        <v>0</v>
      </c>
      <c r="Z49" s="7">
        <f t="shared" si="10"/>
        <v>0</v>
      </c>
      <c r="AA49" s="7">
        <f t="shared" si="11"/>
        <v>0</v>
      </c>
      <c r="AB49" s="7">
        <f t="shared" si="12"/>
        <v>0</v>
      </c>
      <c r="AC49" s="19">
        <f t="shared" si="13"/>
        <v>0</v>
      </c>
      <c r="AD49" s="7">
        <f t="shared" si="29"/>
        <v>0</v>
      </c>
      <c r="AE49" s="19">
        <f t="shared" si="14"/>
        <v>0</v>
      </c>
      <c r="AF49" s="19">
        <f t="shared" si="15"/>
        <v>0</v>
      </c>
      <c r="AG49" s="19">
        <f t="shared" si="16"/>
        <v>-38</v>
      </c>
      <c r="AH49" s="7">
        <f t="shared" si="17"/>
        <v>0</v>
      </c>
      <c r="AI49" s="19">
        <f t="shared" si="18"/>
        <v>0</v>
      </c>
      <c r="AJ49" s="19">
        <f t="shared" si="19"/>
        <v>0</v>
      </c>
      <c r="AK49" s="19">
        <f t="shared" si="20"/>
        <v>0</v>
      </c>
      <c r="AL49" s="19">
        <f t="shared" si="21"/>
        <v>0</v>
      </c>
      <c r="AM49" s="19">
        <f t="shared" si="22"/>
        <v>30</v>
      </c>
      <c r="AN49" s="25">
        <f>MAX(AM$4:AM49)</f>
        <v>70</v>
      </c>
      <c r="AO49" s="25">
        <f t="shared" si="23"/>
        <v>-40</v>
      </c>
      <c r="AP49" s="20">
        <f t="shared" si="24"/>
        <v>0</v>
      </c>
      <c r="AR49" s="12">
        <f t="shared" si="31"/>
        <v>163.56</v>
      </c>
      <c r="AS49" s="12">
        <f t="shared" si="32"/>
        <v>13</v>
      </c>
      <c r="AT49" s="12">
        <f t="shared" si="33"/>
        <v>0</v>
      </c>
      <c r="AU49" s="12">
        <f t="shared" si="34"/>
        <v>5296</v>
      </c>
      <c r="AV49" s="12">
        <f>MAX(AU$4:AU49)</f>
        <v>5842</v>
      </c>
      <c r="AW49" s="8">
        <f t="shared" si="35"/>
        <v>-9.3461143444026021E-2</v>
      </c>
    </row>
    <row r="50" spans="1:49" x14ac:dyDescent="0.3">
      <c r="A50" s="1">
        <v>42656</v>
      </c>
      <c r="B50" s="1">
        <v>42656</v>
      </c>
      <c r="C50" s="1" t="s">
        <v>44</v>
      </c>
      <c r="D50" s="3">
        <v>1450</v>
      </c>
      <c r="E50" s="3">
        <v>-200</v>
      </c>
      <c r="F50" s="3">
        <f t="shared" si="0"/>
        <v>1250</v>
      </c>
      <c r="G50" s="20">
        <f t="shared" si="1"/>
        <v>0</v>
      </c>
      <c r="H50" s="3" t="s">
        <v>37</v>
      </c>
      <c r="K50" s="20">
        <v>1</v>
      </c>
      <c r="L50" s="20">
        <f t="shared" si="2"/>
        <v>1</v>
      </c>
      <c r="M50" s="20" t="s">
        <v>20</v>
      </c>
      <c r="N50" s="20">
        <v>8</v>
      </c>
      <c r="O50" s="20">
        <v>75670</v>
      </c>
      <c r="P50" s="20">
        <f t="shared" si="3"/>
        <v>75670</v>
      </c>
      <c r="Q50" s="20">
        <f t="shared" si="4"/>
        <v>75670</v>
      </c>
      <c r="R50" s="20">
        <v>75676</v>
      </c>
      <c r="S50" s="20">
        <v>75365</v>
      </c>
      <c r="T50" s="19">
        <f t="shared" si="5"/>
        <v>1.4</v>
      </c>
      <c r="U50" s="19">
        <f t="shared" si="6"/>
        <v>29.7</v>
      </c>
      <c r="W50" s="19">
        <f t="shared" si="7"/>
        <v>-1.4</v>
      </c>
      <c r="X50" s="19">
        <f t="shared" si="8"/>
        <v>29.7</v>
      </c>
      <c r="Y50" s="7">
        <f t="shared" si="9"/>
        <v>0</v>
      </c>
      <c r="Z50" s="7">
        <f t="shared" si="10"/>
        <v>1</v>
      </c>
      <c r="AA50" s="7">
        <f t="shared" si="11"/>
        <v>1</v>
      </c>
      <c r="AB50" s="7">
        <f t="shared" si="12"/>
        <v>0</v>
      </c>
      <c r="AC50" s="19">
        <f t="shared" si="13"/>
        <v>0</v>
      </c>
      <c r="AD50" s="7">
        <f t="shared" si="29"/>
        <v>1</v>
      </c>
      <c r="AE50" s="19">
        <f t="shared" si="14"/>
        <v>0</v>
      </c>
      <c r="AF50" s="19">
        <f t="shared" si="15"/>
        <v>10</v>
      </c>
      <c r="AG50" s="19">
        <f t="shared" si="16"/>
        <v>-28</v>
      </c>
      <c r="AH50" s="7">
        <f t="shared" si="17"/>
        <v>1</v>
      </c>
      <c r="AI50" s="19">
        <f t="shared" si="18"/>
        <v>0</v>
      </c>
      <c r="AJ50" s="19">
        <f t="shared" si="19"/>
        <v>10</v>
      </c>
      <c r="AK50" s="19">
        <f t="shared" si="20"/>
        <v>0</v>
      </c>
      <c r="AL50" s="19">
        <f t="shared" si="21"/>
        <v>0</v>
      </c>
      <c r="AM50" s="19">
        <f t="shared" si="22"/>
        <v>30</v>
      </c>
      <c r="AN50" s="25">
        <f>MAX(AM$4:AM50)</f>
        <v>70</v>
      </c>
      <c r="AO50" s="25">
        <f t="shared" si="23"/>
        <v>-40</v>
      </c>
      <c r="AP50" s="20">
        <f t="shared" si="24"/>
        <v>0</v>
      </c>
      <c r="AR50" s="12">
        <f t="shared" si="31"/>
        <v>163.56</v>
      </c>
      <c r="AS50" s="12">
        <f t="shared" si="32"/>
        <v>13</v>
      </c>
      <c r="AT50" s="12">
        <f t="shared" si="33"/>
        <v>0</v>
      </c>
      <c r="AU50" s="12">
        <f t="shared" si="34"/>
        <v>5296</v>
      </c>
      <c r="AV50" s="12">
        <f>MAX(AU$4:AU50)</f>
        <v>5842</v>
      </c>
      <c r="AW50" s="8">
        <f t="shared" si="35"/>
        <v>-9.3461143444026021E-2</v>
      </c>
    </row>
    <row r="51" spans="1:49" x14ac:dyDescent="0.3">
      <c r="A51" s="1">
        <v>42656</v>
      </c>
      <c r="B51" s="1">
        <v>42656</v>
      </c>
      <c r="C51" s="1" t="s">
        <v>44</v>
      </c>
      <c r="D51" s="3">
        <v>2050</v>
      </c>
      <c r="E51" s="3">
        <v>-200</v>
      </c>
      <c r="F51" s="3">
        <f t="shared" si="0"/>
        <v>1850</v>
      </c>
      <c r="G51" s="20">
        <f t="shared" si="1"/>
        <v>0</v>
      </c>
      <c r="H51" s="3" t="s">
        <v>43</v>
      </c>
      <c r="I51" s="20">
        <v>1</v>
      </c>
      <c r="J51" s="20">
        <v>17</v>
      </c>
      <c r="L51" s="20">
        <f t="shared" si="2"/>
        <v>1</v>
      </c>
      <c r="M51" s="20" t="s">
        <v>21</v>
      </c>
      <c r="N51" s="20">
        <v>10</v>
      </c>
      <c r="O51" s="20">
        <v>131980</v>
      </c>
      <c r="P51" s="20">
        <f t="shared" si="3"/>
        <v>131990</v>
      </c>
      <c r="Q51" s="20">
        <f t="shared" si="4"/>
        <v>131990</v>
      </c>
      <c r="R51" s="20">
        <v>131848</v>
      </c>
      <c r="S51" s="20">
        <v>132108</v>
      </c>
      <c r="T51" s="19">
        <f t="shared" si="5"/>
        <v>15.2</v>
      </c>
      <c r="U51" s="19">
        <f t="shared" si="6"/>
        <v>11.8</v>
      </c>
      <c r="W51" s="19">
        <f t="shared" si="7"/>
        <v>-15.2</v>
      </c>
      <c r="X51" s="19">
        <f t="shared" si="8"/>
        <v>11.8</v>
      </c>
      <c r="Y51" s="7">
        <f t="shared" si="9"/>
        <v>1</v>
      </c>
      <c r="Z51" s="7">
        <f t="shared" si="10"/>
        <v>0</v>
      </c>
      <c r="AA51" s="7">
        <f t="shared" si="11"/>
        <v>1</v>
      </c>
      <c r="AB51" s="7">
        <f t="shared" si="12"/>
        <v>0</v>
      </c>
      <c r="AC51" s="19">
        <f t="shared" si="13"/>
        <v>-12</v>
      </c>
      <c r="AD51" s="7">
        <f t="shared" si="29"/>
        <v>0</v>
      </c>
      <c r="AE51" s="19">
        <f t="shared" si="14"/>
        <v>-12</v>
      </c>
      <c r="AF51" s="19">
        <f t="shared" si="15"/>
        <v>-12</v>
      </c>
      <c r="AG51" s="19">
        <f t="shared" si="16"/>
        <v>-40</v>
      </c>
      <c r="AH51" s="7">
        <f t="shared" si="17"/>
        <v>0</v>
      </c>
      <c r="AI51" s="19">
        <f t="shared" si="18"/>
        <v>-12</v>
      </c>
      <c r="AJ51" s="19">
        <f t="shared" si="19"/>
        <v>0</v>
      </c>
      <c r="AK51" s="19">
        <f t="shared" si="20"/>
        <v>0</v>
      </c>
      <c r="AL51" s="19">
        <f t="shared" si="21"/>
        <v>0</v>
      </c>
      <c r="AM51" s="19">
        <f t="shared" si="22"/>
        <v>30</v>
      </c>
      <c r="AN51" s="25">
        <f>MAX(AM$4:AM51)</f>
        <v>70</v>
      </c>
      <c r="AO51" s="25">
        <f t="shared" si="23"/>
        <v>-40</v>
      </c>
      <c r="AP51" s="20">
        <f t="shared" si="24"/>
        <v>0</v>
      </c>
      <c r="AR51" s="12">
        <f t="shared" si="31"/>
        <v>163.56</v>
      </c>
      <c r="AS51" s="12">
        <f t="shared" si="32"/>
        <v>13</v>
      </c>
      <c r="AT51" s="12">
        <f t="shared" si="33"/>
        <v>0</v>
      </c>
      <c r="AU51" s="12">
        <f t="shared" si="34"/>
        <v>5296</v>
      </c>
      <c r="AV51" s="12">
        <f>MAX(AU$4:AU51)</f>
        <v>5842</v>
      </c>
      <c r="AW51" s="8">
        <f t="shared" si="35"/>
        <v>-9.3461143444026021E-2</v>
      </c>
    </row>
    <row r="52" spans="1:49" x14ac:dyDescent="0.3">
      <c r="A52" s="1">
        <v>42656</v>
      </c>
      <c r="B52" s="1">
        <v>42657</v>
      </c>
      <c r="C52" s="1" t="s">
        <v>44</v>
      </c>
      <c r="D52" s="3">
        <v>550</v>
      </c>
      <c r="E52" s="3">
        <v>-200</v>
      </c>
      <c r="F52" s="3">
        <f t="shared" si="0"/>
        <v>350</v>
      </c>
      <c r="G52" s="20">
        <f t="shared" si="1"/>
        <v>1</v>
      </c>
      <c r="H52" s="3" t="s">
        <v>37</v>
      </c>
      <c r="L52" s="20">
        <f t="shared" si="2"/>
        <v>1</v>
      </c>
      <c r="M52" s="20" t="s">
        <v>20</v>
      </c>
      <c r="N52" s="20">
        <v>8</v>
      </c>
      <c r="O52" s="20">
        <v>76090</v>
      </c>
      <c r="P52" s="20">
        <f t="shared" si="3"/>
        <v>76090</v>
      </c>
      <c r="Q52" s="20">
        <f t="shared" si="4"/>
        <v>76090</v>
      </c>
      <c r="R52" s="20">
        <v>76067</v>
      </c>
      <c r="S52" s="20">
        <v>75701</v>
      </c>
      <c r="T52" s="19">
        <f t="shared" si="5"/>
        <v>-1.5</v>
      </c>
      <c r="U52" s="19">
        <f t="shared" si="6"/>
        <v>38.1</v>
      </c>
      <c r="W52" s="19">
        <f t="shared" si="7"/>
        <v>1.5</v>
      </c>
      <c r="X52" s="19">
        <f t="shared" si="8"/>
        <v>38.1</v>
      </c>
      <c r="Y52" s="7">
        <f t="shared" si="9"/>
        <v>0</v>
      </c>
      <c r="Z52" s="7">
        <f t="shared" si="10"/>
        <v>0</v>
      </c>
      <c r="AA52" s="7">
        <f t="shared" si="11"/>
        <v>0</v>
      </c>
      <c r="AB52" s="7">
        <f t="shared" si="12"/>
        <v>0</v>
      </c>
      <c r="AC52" s="19">
        <f t="shared" si="13"/>
        <v>0</v>
      </c>
      <c r="AD52" s="7">
        <f t="shared" si="29"/>
        <v>0</v>
      </c>
      <c r="AE52" s="19">
        <f t="shared" si="14"/>
        <v>0</v>
      </c>
      <c r="AF52" s="19">
        <f t="shared" si="15"/>
        <v>0</v>
      </c>
      <c r="AG52" s="19">
        <f t="shared" si="16"/>
        <v>-40</v>
      </c>
      <c r="AH52" s="7">
        <f t="shared" si="17"/>
        <v>0</v>
      </c>
      <c r="AI52" s="19">
        <f t="shared" si="18"/>
        <v>0</v>
      </c>
      <c r="AJ52" s="19">
        <f t="shared" si="19"/>
        <v>0</v>
      </c>
      <c r="AK52" s="19">
        <f t="shared" si="20"/>
        <v>0</v>
      </c>
      <c r="AL52" s="19">
        <f t="shared" si="21"/>
        <v>0</v>
      </c>
      <c r="AM52" s="19">
        <f t="shared" si="22"/>
        <v>30</v>
      </c>
      <c r="AN52" s="25">
        <f>MAX(AM$4:AM52)</f>
        <v>70</v>
      </c>
      <c r="AO52" s="25">
        <f t="shared" si="23"/>
        <v>-40</v>
      </c>
      <c r="AP52" s="20">
        <f t="shared" si="24"/>
        <v>0</v>
      </c>
      <c r="AR52" s="12">
        <f t="shared" si="31"/>
        <v>158.88</v>
      </c>
      <c r="AS52" s="12">
        <f t="shared" si="32"/>
        <v>13</v>
      </c>
      <c r="AT52" s="12">
        <f t="shared" si="33"/>
        <v>0</v>
      </c>
      <c r="AU52" s="12">
        <f t="shared" si="34"/>
        <v>5296</v>
      </c>
      <c r="AV52" s="12">
        <f>MAX(AU$4:AU52)</f>
        <v>5842</v>
      </c>
      <c r="AW52" s="8">
        <f t="shared" si="35"/>
        <v>-9.3461143444026021E-2</v>
      </c>
    </row>
    <row r="53" spans="1:49" x14ac:dyDescent="0.3">
      <c r="A53" s="1">
        <v>42657</v>
      </c>
      <c r="B53" s="1">
        <v>42657</v>
      </c>
      <c r="C53" s="1" t="s">
        <v>44</v>
      </c>
      <c r="D53" s="3">
        <v>1415</v>
      </c>
      <c r="E53" s="3">
        <v>-200</v>
      </c>
      <c r="F53" s="3">
        <f t="shared" si="0"/>
        <v>1215</v>
      </c>
      <c r="G53" s="20">
        <f t="shared" si="1"/>
        <v>0</v>
      </c>
      <c r="H53" s="3" t="s">
        <v>43</v>
      </c>
      <c r="K53" s="20">
        <v>1</v>
      </c>
      <c r="L53" s="20">
        <f t="shared" si="2"/>
        <v>1</v>
      </c>
      <c r="M53" s="20" t="s">
        <v>21</v>
      </c>
      <c r="N53" s="20">
        <v>10</v>
      </c>
      <c r="O53" s="20">
        <v>131540</v>
      </c>
      <c r="P53" s="20">
        <f t="shared" si="3"/>
        <v>131550</v>
      </c>
      <c r="Q53" s="20">
        <f t="shared" si="4"/>
        <v>131550</v>
      </c>
      <c r="R53" s="20">
        <v>131523</v>
      </c>
      <c r="S53" s="20">
        <v>131774</v>
      </c>
      <c r="T53" s="19">
        <f t="shared" si="5"/>
        <v>3.7</v>
      </c>
      <c r="U53" s="19">
        <f t="shared" si="6"/>
        <v>22.4</v>
      </c>
      <c r="W53" s="19">
        <f t="shared" si="7"/>
        <v>-3.7</v>
      </c>
      <c r="X53" s="19">
        <f t="shared" si="8"/>
        <v>22.4</v>
      </c>
      <c r="Y53" s="7">
        <f t="shared" si="9"/>
        <v>1</v>
      </c>
      <c r="Z53" s="7">
        <f t="shared" si="10"/>
        <v>0</v>
      </c>
      <c r="AA53" s="7">
        <f t="shared" si="11"/>
        <v>1</v>
      </c>
      <c r="AB53" s="7">
        <f t="shared" si="12"/>
        <v>0</v>
      </c>
      <c r="AC53" s="19">
        <f t="shared" si="13"/>
        <v>0</v>
      </c>
      <c r="AD53" s="7">
        <f t="shared" si="29"/>
        <v>1</v>
      </c>
      <c r="AE53" s="19">
        <f t="shared" si="14"/>
        <v>0</v>
      </c>
      <c r="AF53" s="19">
        <f t="shared" si="15"/>
        <v>10</v>
      </c>
      <c r="AG53" s="19">
        <f t="shared" si="16"/>
        <v>-30</v>
      </c>
      <c r="AH53" s="7">
        <f t="shared" si="17"/>
        <v>1</v>
      </c>
      <c r="AI53" s="19">
        <f t="shared" si="18"/>
        <v>0</v>
      </c>
      <c r="AJ53" s="19">
        <f t="shared" si="19"/>
        <v>10</v>
      </c>
      <c r="AK53" s="19">
        <f t="shared" si="20"/>
        <v>0</v>
      </c>
      <c r="AL53" s="19">
        <f t="shared" si="21"/>
        <v>0</v>
      </c>
      <c r="AM53" s="19">
        <f t="shared" si="22"/>
        <v>30</v>
      </c>
      <c r="AN53" s="25">
        <f>MAX(AM$4:AM53)</f>
        <v>70</v>
      </c>
      <c r="AO53" s="25">
        <f t="shared" si="23"/>
        <v>-40</v>
      </c>
      <c r="AP53" s="20">
        <f t="shared" si="24"/>
        <v>0</v>
      </c>
      <c r="AR53" s="12">
        <f t="shared" si="31"/>
        <v>158.88</v>
      </c>
      <c r="AS53" s="12">
        <f t="shared" si="32"/>
        <v>13</v>
      </c>
      <c r="AT53" s="12">
        <f t="shared" si="33"/>
        <v>0</v>
      </c>
      <c r="AU53" s="12">
        <f t="shared" si="34"/>
        <v>5296</v>
      </c>
      <c r="AV53" s="12">
        <f>MAX(AU$4:AU53)</f>
        <v>5842</v>
      </c>
      <c r="AW53" s="8">
        <f t="shared" si="35"/>
        <v>-9.3461143444026021E-2</v>
      </c>
    </row>
    <row r="54" spans="1:49" x14ac:dyDescent="0.3">
      <c r="A54" s="1">
        <v>42655</v>
      </c>
      <c r="B54" s="1">
        <v>42657</v>
      </c>
      <c r="C54" s="1" t="s">
        <v>44</v>
      </c>
      <c r="D54" s="3">
        <v>1545</v>
      </c>
      <c r="E54" s="3">
        <v>-200</v>
      </c>
      <c r="F54" s="3">
        <f t="shared" si="0"/>
        <v>1345</v>
      </c>
      <c r="G54" s="20">
        <f t="shared" si="1"/>
        <v>2</v>
      </c>
      <c r="H54" s="3" t="s">
        <v>37</v>
      </c>
      <c r="K54" s="20">
        <v>1</v>
      </c>
      <c r="L54" s="20">
        <f t="shared" si="2"/>
        <v>1</v>
      </c>
      <c r="M54" s="20" t="s">
        <v>20</v>
      </c>
      <c r="N54" s="20">
        <v>8</v>
      </c>
      <c r="O54" s="20">
        <v>76500</v>
      </c>
      <c r="P54" s="20">
        <f t="shared" si="3"/>
        <v>76500</v>
      </c>
      <c r="Q54" s="20">
        <f t="shared" si="4"/>
        <v>76500</v>
      </c>
      <c r="R54" s="20">
        <v>76468</v>
      </c>
      <c r="S54" s="20">
        <v>75805</v>
      </c>
      <c r="T54" s="19">
        <f t="shared" si="5"/>
        <v>-2.4</v>
      </c>
      <c r="U54" s="19">
        <f t="shared" si="6"/>
        <v>68.7</v>
      </c>
      <c r="W54" s="19">
        <f t="shared" si="7"/>
        <v>2.4</v>
      </c>
      <c r="X54" s="19">
        <f t="shared" si="8"/>
        <v>68.7</v>
      </c>
      <c r="Y54" s="7">
        <f t="shared" si="9"/>
        <v>0</v>
      </c>
      <c r="Z54" s="7">
        <f t="shared" si="10"/>
        <v>0</v>
      </c>
      <c r="AA54" s="7">
        <f t="shared" si="11"/>
        <v>0</v>
      </c>
      <c r="AB54" s="7">
        <f t="shared" si="12"/>
        <v>0</v>
      </c>
      <c r="AC54" s="19">
        <f t="shared" si="13"/>
        <v>0</v>
      </c>
      <c r="AD54" s="7">
        <f t="shared" si="29"/>
        <v>0</v>
      </c>
      <c r="AE54" s="19">
        <f t="shared" si="14"/>
        <v>0</v>
      </c>
      <c r="AF54" s="19">
        <f t="shared" si="15"/>
        <v>0</v>
      </c>
      <c r="AG54" s="19">
        <f t="shared" si="16"/>
        <v>-30</v>
      </c>
      <c r="AH54" s="7">
        <f t="shared" si="17"/>
        <v>0</v>
      </c>
      <c r="AI54" s="19">
        <f t="shared" si="18"/>
        <v>0</v>
      </c>
      <c r="AJ54" s="19">
        <f t="shared" si="19"/>
        <v>0</v>
      </c>
      <c r="AK54" s="19">
        <f t="shared" si="20"/>
        <v>0</v>
      </c>
      <c r="AL54" s="19">
        <f t="shared" si="21"/>
        <v>0</v>
      </c>
      <c r="AM54" s="19">
        <f t="shared" si="22"/>
        <v>30</v>
      </c>
      <c r="AN54" s="25">
        <f>MAX(AM$4:AM54)</f>
        <v>70</v>
      </c>
      <c r="AO54" s="25">
        <f t="shared" si="23"/>
        <v>-40</v>
      </c>
      <c r="AP54" s="20">
        <f t="shared" si="24"/>
        <v>0</v>
      </c>
      <c r="AR54" s="12">
        <f t="shared" si="31"/>
        <v>158.88</v>
      </c>
      <c r="AS54" s="12">
        <f t="shared" si="32"/>
        <v>13</v>
      </c>
      <c r="AT54" s="12">
        <f t="shared" si="33"/>
        <v>0</v>
      </c>
      <c r="AU54" s="12">
        <f t="shared" si="34"/>
        <v>5296</v>
      </c>
      <c r="AV54" s="12">
        <f>MAX(AU$4:AU54)</f>
        <v>5842</v>
      </c>
      <c r="AW54" s="8">
        <f t="shared" si="35"/>
        <v>-9.3461143444026021E-2</v>
      </c>
    </row>
    <row r="55" spans="1:49" x14ac:dyDescent="0.3">
      <c r="A55" s="1">
        <v>42654</v>
      </c>
      <c r="B55" s="1">
        <v>42657</v>
      </c>
      <c r="C55" s="1" t="s">
        <v>44</v>
      </c>
      <c r="D55" s="3">
        <v>2030</v>
      </c>
      <c r="E55" s="3">
        <v>-200</v>
      </c>
      <c r="F55" s="3">
        <f t="shared" si="0"/>
        <v>1830</v>
      </c>
      <c r="G55" s="20">
        <f t="shared" si="1"/>
        <v>3</v>
      </c>
      <c r="H55" s="3" t="s">
        <v>43</v>
      </c>
      <c r="L55" s="20">
        <f t="shared" si="2"/>
        <v>1</v>
      </c>
      <c r="M55" s="20" t="s">
        <v>21</v>
      </c>
      <c r="N55" s="20">
        <v>10</v>
      </c>
      <c r="O55" s="20">
        <v>131160</v>
      </c>
      <c r="P55" s="20">
        <f t="shared" si="3"/>
        <v>131170</v>
      </c>
      <c r="Q55" s="20">
        <f t="shared" si="4"/>
        <v>131170</v>
      </c>
      <c r="R55" s="20">
        <v>131012</v>
      </c>
      <c r="S55" s="20">
        <v>131820</v>
      </c>
      <c r="T55" s="19">
        <f t="shared" si="5"/>
        <v>16.8</v>
      </c>
      <c r="U55" s="19">
        <f t="shared" si="6"/>
        <v>65</v>
      </c>
      <c r="W55" s="19">
        <f t="shared" si="7"/>
        <v>-16.8</v>
      </c>
      <c r="X55" s="19">
        <f t="shared" si="8"/>
        <v>65</v>
      </c>
      <c r="Y55" s="7">
        <f t="shared" si="9"/>
        <v>1</v>
      </c>
      <c r="Z55" s="7">
        <f t="shared" si="10"/>
        <v>0</v>
      </c>
      <c r="AA55" s="7">
        <f t="shared" si="11"/>
        <v>1</v>
      </c>
      <c r="AB55" s="7">
        <f t="shared" si="12"/>
        <v>1</v>
      </c>
      <c r="AC55" s="19">
        <f t="shared" si="13"/>
        <v>-12</v>
      </c>
      <c r="AD55" s="7">
        <f t="shared" si="29"/>
        <v>0</v>
      </c>
      <c r="AE55" s="19">
        <f t="shared" si="14"/>
        <v>-12</v>
      </c>
      <c r="AF55" s="19">
        <f t="shared" si="15"/>
        <v>-12</v>
      </c>
      <c r="AG55" s="19">
        <f t="shared" si="16"/>
        <v>-42</v>
      </c>
      <c r="AH55" s="7">
        <f t="shared" si="17"/>
        <v>0</v>
      </c>
      <c r="AI55" s="19">
        <f t="shared" si="18"/>
        <v>0</v>
      </c>
      <c r="AJ55" s="19">
        <f t="shared" si="19"/>
        <v>0</v>
      </c>
      <c r="AK55" s="19">
        <f t="shared" si="20"/>
        <v>0</v>
      </c>
      <c r="AL55" s="19">
        <f t="shared" si="21"/>
        <v>-12</v>
      </c>
      <c r="AM55" s="19">
        <f t="shared" si="22"/>
        <v>18</v>
      </c>
      <c r="AN55" s="25">
        <f>MAX(AM$4:AM55)</f>
        <v>70</v>
      </c>
      <c r="AO55" s="25">
        <f t="shared" si="23"/>
        <v>-52</v>
      </c>
      <c r="AP55" s="20">
        <f t="shared" si="24"/>
        <v>0</v>
      </c>
      <c r="AR55" s="12">
        <f t="shared" si="31"/>
        <v>158.88</v>
      </c>
      <c r="AS55" s="12">
        <f t="shared" si="32"/>
        <v>13</v>
      </c>
      <c r="AT55" s="12">
        <f t="shared" si="33"/>
        <v>-156</v>
      </c>
      <c r="AU55" s="12">
        <f t="shared" si="34"/>
        <v>5140</v>
      </c>
      <c r="AV55" s="12">
        <f>MAX(AU$4:AU55)</f>
        <v>5842</v>
      </c>
      <c r="AW55" s="8">
        <f t="shared" si="35"/>
        <v>-0.12016432728517631</v>
      </c>
    </row>
    <row r="56" spans="1:49" x14ac:dyDescent="0.3">
      <c r="A56" s="1">
        <v>42660</v>
      </c>
      <c r="B56" s="1">
        <v>42660</v>
      </c>
      <c r="C56" s="1" t="s">
        <v>44</v>
      </c>
      <c r="D56" s="3">
        <v>1550</v>
      </c>
      <c r="E56" s="3">
        <v>-200</v>
      </c>
      <c r="F56" s="3">
        <f t="shared" si="0"/>
        <v>1350</v>
      </c>
      <c r="G56" s="20">
        <f t="shared" si="1"/>
        <v>0</v>
      </c>
      <c r="H56" s="3" t="s">
        <v>37</v>
      </c>
      <c r="L56" s="20">
        <f t="shared" si="2"/>
        <v>1</v>
      </c>
      <c r="M56" s="20" t="s">
        <v>20</v>
      </c>
      <c r="N56" s="20">
        <v>8</v>
      </c>
      <c r="O56" s="20">
        <v>76220</v>
      </c>
      <c r="P56" s="20">
        <f t="shared" si="3"/>
        <v>76220</v>
      </c>
      <c r="Q56" s="20">
        <f t="shared" si="4"/>
        <v>76220</v>
      </c>
      <c r="R56" s="20">
        <v>76249</v>
      </c>
      <c r="S56" s="20">
        <v>76130</v>
      </c>
      <c r="T56" s="19">
        <f t="shared" si="5"/>
        <v>3.7</v>
      </c>
      <c r="U56" s="19">
        <f t="shared" si="6"/>
        <v>8.1999999999999993</v>
      </c>
      <c r="W56" s="19">
        <f t="shared" si="7"/>
        <v>-3.7</v>
      </c>
      <c r="X56" s="19">
        <f t="shared" si="8"/>
        <v>8.1999999999999993</v>
      </c>
      <c r="Y56" s="7">
        <f t="shared" si="9"/>
        <v>0</v>
      </c>
      <c r="Z56" s="7">
        <f t="shared" si="10"/>
        <v>1</v>
      </c>
      <c r="AA56" s="7">
        <f t="shared" si="11"/>
        <v>1</v>
      </c>
      <c r="AB56" s="7">
        <f t="shared" si="12"/>
        <v>1</v>
      </c>
      <c r="AC56" s="19">
        <f t="shared" si="13"/>
        <v>0</v>
      </c>
      <c r="AD56" s="7">
        <f t="shared" si="29"/>
        <v>0</v>
      </c>
      <c r="AE56" s="19">
        <f t="shared" si="14"/>
        <v>-12</v>
      </c>
      <c r="AF56" s="19">
        <f t="shared" si="15"/>
        <v>-12</v>
      </c>
      <c r="AG56" s="19">
        <f t="shared" si="16"/>
        <v>-54</v>
      </c>
      <c r="AH56" s="7">
        <f t="shared" si="17"/>
        <v>0</v>
      </c>
      <c r="AI56" s="19">
        <f t="shared" si="18"/>
        <v>0</v>
      </c>
      <c r="AJ56" s="19">
        <f t="shared" si="19"/>
        <v>0</v>
      </c>
      <c r="AK56" s="19">
        <f t="shared" si="20"/>
        <v>0</v>
      </c>
      <c r="AL56" s="19">
        <f t="shared" si="21"/>
        <v>-12</v>
      </c>
      <c r="AM56" s="19">
        <f t="shared" si="22"/>
        <v>6</v>
      </c>
      <c r="AN56" s="25">
        <f>MAX(AM$4:AM56)</f>
        <v>70</v>
      </c>
      <c r="AO56" s="25">
        <f t="shared" si="23"/>
        <v>-64</v>
      </c>
      <c r="AP56" s="20">
        <f t="shared" si="24"/>
        <v>0</v>
      </c>
      <c r="AR56" s="12">
        <f t="shared" si="31"/>
        <v>154.19999999999999</v>
      </c>
      <c r="AS56" s="12">
        <f t="shared" si="32"/>
        <v>12</v>
      </c>
      <c r="AT56" s="12">
        <f t="shared" si="33"/>
        <v>-144</v>
      </c>
      <c r="AU56" s="12">
        <f t="shared" si="34"/>
        <v>4996</v>
      </c>
      <c r="AV56" s="12">
        <f>MAX(AU$4:AU56)</f>
        <v>5842</v>
      </c>
      <c r="AW56" s="8">
        <f t="shared" si="35"/>
        <v>-0.14481342006162273</v>
      </c>
    </row>
    <row r="57" spans="1:49" x14ac:dyDescent="0.3">
      <c r="A57" s="1">
        <v>42656</v>
      </c>
      <c r="B57" s="1">
        <v>42661</v>
      </c>
      <c r="C57" s="1" t="s">
        <v>44</v>
      </c>
      <c r="D57" s="3">
        <v>400</v>
      </c>
      <c r="E57" s="3">
        <v>-200</v>
      </c>
      <c r="F57" s="3">
        <f t="shared" si="0"/>
        <v>200</v>
      </c>
      <c r="G57" s="20">
        <f t="shared" si="1"/>
        <v>5</v>
      </c>
      <c r="H57" s="3" t="s">
        <v>37</v>
      </c>
      <c r="K57" s="20">
        <v>1</v>
      </c>
      <c r="L57" s="20">
        <f t="shared" si="2"/>
        <v>1</v>
      </c>
      <c r="M57" s="20" t="s">
        <v>20</v>
      </c>
      <c r="N57" s="20">
        <v>8</v>
      </c>
      <c r="O57" s="20">
        <v>76670</v>
      </c>
      <c r="P57" s="20">
        <f t="shared" si="3"/>
        <v>76670</v>
      </c>
      <c r="Q57" s="20">
        <f t="shared" si="4"/>
        <v>76670</v>
      </c>
      <c r="R57" s="20">
        <v>76888</v>
      </c>
      <c r="S57" s="20">
        <v>76583</v>
      </c>
      <c r="T57" s="19">
        <f t="shared" si="5"/>
        <v>22.6</v>
      </c>
      <c r="U57" s="19">
        <f t="shared" si="6"/>
        <v>7.9</v>
      </c>
      <c r="W57" s="19">
        <f t="shared" si="7"/>
        <v>-22.6</v>
      </c>
      <c r="X57" s="19">
        <f t="shared" si="8"/>
        <v>7.9</v>
      </c>
      <c r="Y57" s="7">
        <f t="shared" si="9"/>
        <v>0</v>
      </c>
      <c r="Z57" s="7">
        <f t="shared" si="10"/>
        <v>1</v>
      </c>
      <c r="AA57" s="7">
        <f t="shared" si="11"/>
        <v>1</v>
      </c>
      <c r="AB57" s="7">
        <f t="shared" si="12"/>
        <v>0</v>
      </c>
      <c r="AC57" s="19">
        <f t="shared" si="13"/>
        <v>-12</v>
      </c>
      <c r="AD57" s="7">
        <f t="shared" si="29"/>
        <v>1</v>
      </c>
      <c r="AE57" s="19">
        <f t="shared" si="14"/>
        <v>-12</v>
      </c>
      <c r="AF57" s="19">
        <f t="shared" si="15"/>
        <v>-12</v>
      </c>
      <c r="AG57" s="19">
        <f t="shared" si="16"/>
        <v>-66</v>
      </c>
      <c r="AH57" s="7">
        <f t="shared" si="17"/>
        <v>0</v>
      </c>
      <c r="AI57" s="19">
        <f t="shared" si="18"/>
        <v>0</v>
      </c>
      <c r="AJ57" s="19">
        <f t="shared" si="19"/>
        <v>-12</v>
      </c>
      <c r="AK57" s="19">
        <f t="shared" si="20"/>
        <v>0</v>
      </c>
      <c r="AL57" s="19">
        <f t="shared" si="21"/>
        <v>0</v>
      </c>
      <c r="AM57" s="19">
        <f t="shared" si="22"/>
        <v>6</v>
      </c>
      <c r="AN57" s="25">
        <f>MAX(AM$4:AM57)</f>
        <v>70</v>
      </c>
      <c r="AO57" s="25">
        <f t="shared" si="23"/>
        <v>-64</v>
      </c>
      <c r="AP57" s="20">
        <f t="shared" si="24"/>
        <v>0</v>
      </c>
      <c r="AR57" s="12">
        <f t="shared" si="31"/>
        <v>149.88</v>
      </c>
      <c r="AS57" s="12">
        <f t="shared" si="32"/>
        <v>12</v>
      </c>
      <c r="AT57" s="12">
        <f t="shared" si="33"/>
        <v>0</v>
      </c>
      <c r="AU57" s="12">
        <f t="shared" si="34"/>
        <v>4996</v>
      </c>
      <c r="AV57" s="12">
        <f>MAX(AU$4:AU57)</f>
        <v>5842</v>
      </c>
      <c r="AW57" s="8">
        <f t="shared" si="35"/>
        <v>-0.14481342006162273</v>
      </c>
    </row>
    <row r="58" spans="1:49" x14ac:dyDescent="0.3">
      <c r="A58" s="1">
        <v>42650</v>
      </c>
      <c r="B58" s="1">
        <v>42661</v>
      </c>
      <c r="C58" s="1" t="s">
        <v>44</v>
      </c>
      <c r="D58" s="3">
        <v>405</v>
      </c>
      <c r="E58" s="3">
        <v>-200</v>
      </c>
      <c r="F58" s="3">
        <f t="shared" si="0"/>
        <v>205</v>
      </c>
      <c r="G58" s="20">
        <f t="shared" si="1"/>
        <v>11</v>
      </c>
      <c r="H58" s="3" t="s">
        <v>43</v>
      </c>
      <c r="L58" s="20">
        <f t="shared" si="2"/>
        <v>1</v>
      </c>
      <c r="M58" s="20" t="s">
        <v>21</v>
      </c>
      <c r="N58" s="20">
        <v>10</v>
      </c>
      <c r="O58" s="20">
        <v>130840</v>
      </c>
      <c r="P58" s="20">
        <f t="shared" si="3"/>
        <v>130850</v>
      </c>
      <c r="Q58" s="20">
        <f t="shared" si="4"/>
        <v>130850</v>
      </c>
      <c r="R58" s="20">
        <v>130823</v>
      </c>
      <c r="S58" s="20">
        <v>131004</v>
      </c>
      <c r="T58" s="19">
        <f t="shared" si="5"/>
        <v>3.7</v>
      </c>
      <c r="U58" s="19">
        <f t="shared" si="6"/>
        <v>15.4</v>
      </c>
      <c r="W58" s="19">
        <f t="shared" si="7"/>
        <v>-3.7</v>
      </c>
      <c r="X58" s="19">
        <f t="shared" si="8"/>
        <v>15.4</v>
      </c>
      <c r="Y58" s="7">
        <f t="shared" si="9"/>
        <v>1</v>
      </c>
      <c r="Z58" s="7">
        <f t="shared" si="10"/>
        <v>0</v>
      </c>
      <c r="AA58" s="7">
        <f t="shared" si="11"/>
        <v>1</v>
      </c>
      <c r="AB58" s="7">
        <f t="shared" si="12"/>
        <v>1</v>
      </c>
      <c r="AC58" s="19">
        <f t="shared" si="13"/>
        <v>0</v>
      </c>
      <c r="AD58" s="7">
        <f t="shared" si="29"/>
        <v>0</v>
      </c>
      <c r="AE58" s="19">
        <f t="shared" si="14"/>
        <v>-12</v>
      </c>
      <c r="AF58" s="19">
        <f t="shared" si="15"/>
        <v>10</v>
      </c>
      <c r="AG58" s="19">
        <f t="shared" si="16"/>
        <v>-56</v>
      </c>
      <c r="AH58" s="7">
        <f t="shared" si="17"/>
        <v>1</v>
      </c>
      <c r="AI58" s="19">
        <f t="shared" si="18"/>
        <v>0</v>
      </c>
      <c r="AJ58" s="19">
        <f t="shared" si="19"/>
        <v>0</v>
      </c>
      <c r="AK58" s="19">
        <f t="shared" si="20"/>
        <v>0</v>
      </c>
      <c r="AL58" s="19">
        <f t="shared" si="21"/>
        <v>10</v>
      </c>
      <c r="AM58" s="19">
        <f t="shared" si="22"/>
        <v>16</v>
      </c>
      <c r="AN58" s="25">
        <f>MAX(AM$4:AM58)</f>
        <v>70</v>
      </c>
      <c r="AO58" s="25">
        <f t="shared" si="23"/>
        <v>-54</v>
      </c>
      <c r="AP58" s="20">
        <f t="shared" si="24"/>
        <v>1</v>
      </c>
      <c r="AR58" s="12">
        <f t="shared" si="31"/>
        <v>149.88</v>
      </c>
      <c r="AS58" s="12">
        <f t="shared" si="32"/>
        <v>12</v>
      </c>
      <c r="AT58" s="12">
        <f t="shared" si="33"/>
        <v>120</v>
      </c>
      <c r="AU58" s="12">
        <f t="shared" si="34"/>
        <v>5116</v>
      </c>
      <c r="AV58" s="12">
        <f>MAX(AU$4:AU58)</f>
        <v>5842</v>
      </c>
      <c r="AW58" s="8">
        <f t="shared" si="35"/>
        <v>-0.12427250941458405</v>
      </c>
    </row>
    <row r="59" spans="1:49" x14ac:dyDescent="0.3">
      <c r="A59" s="1">
        <v>42661</v>
      </c>
      <c r="B59" s="1">
        <v>42661</v>
      </c>
      <c r="C59" s="1" t="s">
        <v>44</v>
      </c>
      <c r="D59" s="3">
        <v>1745</v>
      </c>
      <c r="E59" s="3">
        <v>-200</v>
      </c>
      <c r="F59" s="3">
        <f t="shared" si="0"/>
        <v>1545</v>
      </c>
      <c r="G59" s="20">
        <f t="shared" si="1"/>
        <v>0</v>
      </c>
      <c r="H59" s="3" t="s">
        <v>43</v>
      </c>
      <c r="L59" s="20">
        <f t="shared" si="2"/>
        <v>1</v>
      </c>
      <c r="M59" s="20" t="s">
        <v>20</v>
      </c>
      <c r="N59" s="20">
        <v>10</v>
      </c>
      <c r="O59" s="20">
        <v>131270</v>
      </c>
      <c r="P59" s="20">
        <f t="shared" si="3"/>
        <v>131270</v>
      </c>
      <c r="Q59" s="20">
        <f t="shared" si="4"/>
        <v>131270</v>
      </c>
      <c r="R59" s="20">
        <v>131385</v>
      </c>
      <c r="S59" s="20">
        <v>131016</v>
      </c>
      <c r="T59" s="19">
        <f t="shared" si="5"/>
        <v>12.5</v>
      </c>
      <c r="U59" s="19">
        <f t="shared" si="6"/>
        <v>24.4</v>
      </c>
      <c r="W59" s="19">
        <f t="shared" si="7"/>
        <v>-12.5</v>
      </c>
      <c r="X59" s="19">
        <f t="shared" si="8"/>
        <v>24.4</v>
      </c>
      <c r="Y59" s="7">
        <f t="shared" si="9"/>
        <v>0</v>
      </c>
      <c r="Z59" s="7">
        <f t="shared" si="10"/>
        <v>1</v>
      </c>
      <c r="AA59" s="7">
        <f t="shared" si="11"/>
        <v>1</v>
      </c>
      <c r="AB59" s="7">
        <f t="shared" si="12"/>
        <v>1</v>
      </c>
      <c r="AC59" s="19">
        <f t="shared" si="13"/>
        <v>-12</v>
      </c>
      <c r="AD59" s="7">
        <f t="shared" si="29"/>
        <v>0</v>
      </c>
      <c r="AE59" s="19">
        <f t="shared" si="14"/>
        <v>-12</v>
      </c>
      <c r="AF59" s="19">
        <f t="shared" si="15"/>
        <v>-12</v>
      </c>
      <c r="AG59" s="19">
        <f t="shared" si="16"/>
        <v>-68</v>
      </c>
      <c r="AH59" s="7">
        <f t="shared" si="17"/>
        <v>0</v>
      </c>
      <c r="AI59" s="19">
        <f t="shared" si="18"/>
        <v>0</v>
      </c>
      <c r="AJ59" s="19">
        <f t="shared" si="19"/>
        <v>0</v>
      </c>
      <c r="AK59" s="19">
        <f t="shared" si="20"/>
        <v>0</v>
      </c>
      <c r="AL59" s="19">
        <f t="shared" si="21"/>
        <v>-12</v>
      </c>
      <c r="AM59" s="19">
        <f t="shared" si="22"/>
        <v>4</v>
      </c>
      <c r="AN59" s="25">
        <f>MAX(AM$4:AM59)</f>
        <v>70</v>
      </c>
      <c r="AO59" s="25">
        <f t="shared" si="23"/>
        <v>-66</v>
      </c>
      <c r="AP59" s="20">
        <f t="shared" si="24"/>
        <v>0</v>
      </c>
      <c r="AR59" s="12">
        <f t="shared" si="31"/>
        <v>149.88</v>
      </c>
      <c r="AS59" s="12">
        <f t="shared" si="32"/>
        <v>12</v>
      </c>
      <c r="AT59" s="12">
        <f t="shared" si="33"/>
        <v>-144</v>
      </c>
      <c r="AU59" s="12">
        <f t="shared" si="34"/>
        <v>4972</v>
      </c>
      <c r="AV59" s="12">
        <f>MAX(AU$4:AU59)</f>
        <v>5842</v>
      </c>
      <c r="AW59" s="8">
        <f t="shared" si="35"/>
        <v>-0.14892160219103046</v>
      </c>
    </row>
    <row r="60" spans="1:49" x14ac:dyDescent="0.3">
      <c r="A60" s="1">
        <v>42660</v>
      </c>
      <c r="B60" s="1">
        <v>42661</v>
      </c>
      <c r="C60" s="1" t="s">
        <v>44</v>
      </c>
      <c r="D60" s="3">
        <v>2440</v>
      </c>
      <c r="E60" s="3">
        <v>-200</v>
      </c>
      <c r="F60" s="3">
        <f t="shared" si="0"/>
        <v>2240</v>
      </c>
      <c r="G60" s="20">
        <f t="shared" si="1"/>
        <v>1</v>
      </c>
      <c r="H60" s="3" t="s">
        <v>37</v>
      </c>
      <c r="K60" s="20">
        <v>1</v>
      </c>
      <c r="L60" s="20">
        <f t="shared" si="2"/>
        <v>1</v>
      </c>
      <c r="M60" s="20" t="s">
        <v>20</v>
      </c>
      <c r="N60" s="20">
        <v>8</v>
      </c>
      <c r="O60" s="20">
        <v>76410</v>
      </c>
      <c r="P60" s="20">
        <f t="shared" si="3"/>
        <v>76410</v>
      </c>
      <c r="Q60" s="20">
        <f t="shared" si="4"/>
        <v>76410</v>
      </c>
      <c r="R60" s="20">
        <v>76418</v>
      </c>
      <c r="S60" s="20">
        <v>76247</v>
      </c>
      <c r="T60" s="19">
        <f t="shared" si="5"/>
        <v>1.6</v>
      </c>
      <c r="U60" s="19">
        <f t="shared" si="6"/>
        <v>15.5</v>
      </c>
      <c r="W60" s="19">
        <f t="shared" si="7"/>
        <v>-1.6</v>
      </c>
      <c r="X60" s="19">
        <f t="shared" si="8"/>
        <v>15.5</v>
      </c>
      <c r="Y60" s="7">
        <f t="shared" si="9"/>
        <v>0</v>
      </c>
      <c r="Z60" s="7">
        <f t="shared" si="10"/>
        <v>1</v>
      </c>
      <c r="AA60" s="7">
        <f t="shared" si="11"/>
        <v>1</v>
      </c>
      <c r="AB60" s="7">
        <f t="shared" si="12"/>
        <v>0</v>
      </c>
      <c r="AC60" s="19">
        <f t="shared" si="13"/>
        <v>0</v>
      </c>
      <c r="AD60" s="7">
        <f t="shared" si="29"/>
        <v>1</v>
      </c>
      <c r="AE60" s="19">
        <f t="shared" si="14"/>
        <v>-12</v>
      </c>
      <c r="AF60" s="19">
        <f t="shared" si="15"/>
        <v>10</v>
      </c>
      <c r="AG60" s="19">
        <f t="shared" si="16"/>
        <v>-58</v>
      </c>
      <c r="AH60" s="7">
        <f t="shared" si="17"/>
        <v>1</v>
      </c>
      <c r="AI60" s="19">
        <f t="shared" si="18"/>
        <v>0</v>
      </c>
      <c r="AJ60" s="19">
        <f t="shared" si="19"/>
        <v>10</v>
      </c>
      <c r="AK60" s="19">
        <f t="shared" si="20"/>
        <v>0</v>
      </c>
      <c r="AL60" s="19">
        <f t="shared" si="21"/>
        <v>0</v>
      </c>
      <c r="AM60" s="19">
        <f t="shared" si="22"/>
        <v>4</v>
      </c>
      <c r="AN60" s="25">
        <f>MAX(AM$4:AM60)</f>
        <v>70</v>
      </c>
      <c r="AO60" s="25">
        <f t="shared" si="23"/>
        <v>-66</v>
      </c>
      <c r="AP60" s="20">
        <f t="shared" si="24"/>
        <v>0</v>
      </c>
      <c r="AR60" s="12">
        <f t="shared" si="31"/>
        <v>149.88</v>
      </c>
      <c r="AS60" s="12">
        <f t="shared" si="32"/>
        <v>12</v>
      </c>
      <c r="AT60" s="12">
        <f t="shared" si="33"/>
        <v>0</v>
      </c>
      <c r="AU60" s="12">
        <f t="shared" si="34"/>
        <v>4972</v>
      </c>
      <c r="AV60" s="12">
        <f>MAX(AU$4:AU60)</f>
        <v>5842</v>
      </c>
      <c r="AW60" s="8">
        <f t="shared" si="35"/>
        <v>-0.14892160219103046</v>
      </c>
    </row>
    <row r="61" spans="1:49" x14ac:dyDescent="0.3">
      <c r="A61" s="1">
        <v>42661</v>
      </c>
      <c r="B61" s="1">
        <v>42662</v>
      </c>
      <c r="C61" s="1" t="s">
        <v>45</v>
      </c>
      <c r="D61" s="3">
        <v>145</v>
      </c>
      <c r="E61" s="3">
        <v>100</v>
      </c>
      <c r="F61" s="3">
        <f t="shared" si="0"/>
        <v>245</v>
      </c>
      <c r="G61" s="20">
        <f t="shared" si="1"/>
        <v>1</v>
      </c>
      <c r="H61" s="3" t="s">
        <v>17</v>
      </c>
      <c r="I61" s="20">
        <v>1</v>
      </c>
      <c r="J61" s="20">
        <v>21</v>
      </c>
      <c r="L61" s="20">
        <f t="shared" si="2"/>
        <v>1</v>
      </c>
      <c r="M61" s="20" t="s">
        <v>20</v>
      </c>
      <c r="N61" s="20">
        <v>7</v>
      </c>
      <c r="O61" s="20">
        <v>110000</v>
      </c>
      <c r="P61" s="20">
        <f t="shared" si="3"/>
        <v>110000</v>
      </c>
      <c r="Q61" s="20">
        <f t="shared" si="4"/>
        <v>110000</v>
      </c>
      <c r="R61" s="20">
        <v>110043</v>
      </c>
      <c r="S61" s="20">
        <v>109516</v>
      </c>
      <c r="T61" s="19">
        <f t="shared" si="5"/>
        <v>5</v>
      </c>
      <c r="U61" s="19">
        <f t="shared" si="6"/>
        <v>47.7</v>
      </c>
      <c r="W61" s="19">
        <f t="shared" si="7"/>
        <v>-5</v>
      </c>
      <c r="X61" s="19">
        <f t="shared" si="8"/>
        <v>47.7</v>
      </c>
      <c r="Y61" s="7">
        <f t="shared" si="9"/>
        <v>0</v>
      </c>
      <c r="Z61" s="7">
        <f t="shared" si="10"/>
        <v>1</v>
      </c>
      <c r="AA61" s="7">
        <f t="shared" si="11"/>
        <v>1</v>
      </c>
      <c r="AB61" s="7">
        <f t="shared" si="12"/>
        <v>0</v>
      </c>
      <c r="AC61" s="19">
        <f t="shared" si="13"/>
        <v>0</v>
      </c>
      <c r="AD61" s="7">
        <f t="shared" si="29"/>
        <v>0</v>
      </c>
      <c r="AE61" s="19">
        <f t="shared" si="14"/>
        <v>0</v>
      </c>
      <c r="AF61" s="19">
        <f t="shared" si="15"/>
        <v>10</v>
      </c>
      <c r="AG61" s="19">
        <f t="shared" si="16"/>
        <v>-48</v>
      </c>
      <c r="AH61" s="7">
        <f t="shared" si="17"/>
        <v>1</v>
      </c>
      <c r="AI61" s="19">
        <f t="shared" si="18"/>
        <v>10</v>
      </c>
      <c r="AJ61" s="19">
        <f t="shared" si="19"/>
        <v>0</v>
      </c>
      <c r="AK61" s="19">
        <f t="shared" si="20"/>
        <v>0</v>
      </c>
      <c r="AL61" s="19">
        <f t="shared" si="21"/>
        <v>0</v>
      </c>
      <c r="AM61" s="19">
        <f t="shared" si="22"/>
        <v>4</v>
      </c>
      <c r="AN61" s="25">
        <f>MAX(AM$4:AM61)</f>
        <v>70</v>
      </c>
      <c r="AO61" s="25">
        <f t="shared" si="23"/>
        <v>-66</v>
      </c>
      <c r="AP61" s="20">
        <f t="shared" si="24"/>
        <v>0</v>
      </c>
      <c r="AR61" s="12">
        <f t="shared" si="31"/>
        <v>149.16</v>
      </c>
      <c r="AS61" s="12">
        <f t="shared" si="32"/>
        <v>12</v>
      </c>
      <c r="AT61" s="12">
        <f t="shared" si="33"/>
        <v>0</v>
      </c>
      <c r="AU61" s="12">
        <f t="shared" si="34"/>
        <v>4972</v>
      </c>
      <c r="AV61" s="12">
        <f>MAX(AU$4:AU61)</f>
        <v>5842</v>
      </c>
      <c r="AW61" s="8">
        <f t="shared" si="35"/>
        <v>-0.14892160219103046</v>
      </c>
    </row>
    <row r="62" spans="1:49" x14ac:dyDescent="0.3">
      <c r="A62" s="1">
        <v>42662</v>
      </c>
      <c r="B62" s="1">
        <v>42662</v>
      </c>
      <c r="C62" s="1" t="s">
        <v>45</v>
      </c>
      <c r="D62" s="3">
        <v>750</v>
      </c>
      <c r="E62" s="3">
        <v>100</v>
      </c>
      <c r="F62" s="3">
        <f t="shared" si="0"/>
        <v>850</v>
      </c>
      <c r="G62" s="20">
        <f t="shared" si="1"/>
        <v>0</v>
      </c>
      <c r="H62" s="3" t="s">
        <v>17</v>
      </c>
      <c r="L62" s="20">
        <f t="shared" si="2"/>
        <v>1</v>
      </c>
      <c r="M62" s="20" t="s">
        <v>20</v>
      </c>
      <c r="N62" s="20">
        <v>7</v>
      </c>
      <c r="O62" s="20">
        <v>109900</v>
      </c>
      <c r="P62" s="20">
        <f t="shared" si="3"/>
        <v>109900</v>
      </c>
      <c r="Q62" s="20">
        <f t="shared" si="4"/>
        <v>109900</v>
      </c>
      <c r="R62" s="20">
        <v>110043</v>
      </c>
      <c r="S62" s="20">
        <v>109516</v>
      </c>
      <c r="T62" s="19">
        <f t="shared" si="5"/>
        <v>15</v>
      </c>
      <c r="U62" s="19">
        <f t="shared" si="6"/>
        <v>37.700000000000003</v>
      </c>
      <c r="W62" s="19">
        <f t="shared" si="7"/>
        <v>-15</v>
      </c>
      <c r="X62" s="19">
        <f t="shared" si="8"/>
        <v>37.700000000000003</v>
      </c>
      <c r="Y62" s="7">
        <f t="shared" si="9"/>
        <v>0</v>
      </c>
      <c r="Z62" s="7">
        <f t="shared" si="10"/>
        <v>1</v>
      </c>
      <c r="AA62" s="7">
        <f t="shared" si="11"/>
        <v>1</v>
      </c>
      <c r="AB62" s="7">
        <f t="shared" si="12"/>
        <v>1</v>
      </c>
      <c r="AC62" s="19">
        <f t="shared" si="13"/>
        <v>-12</v>
      </c>
      <c r="AD62" s="7">
        <f t="shared" si="29"/>
        <v>0</v>
      </c>
      <c r="AE62" s="19">
        <f t="shared" si="14"/>
        <v>-12</v>
      </c>
      <c r="AF62" s="19">
        <f t="shared" si="15"/>
        <v>-12</v>
      </c>
      <c r="AG62" s="19">
        <f t="shared" si="16"/>
        <v>-60</v>
      </c>
      <c r="AH62" s="7">
        <f t="shared" si="17"/>
        <v>0</v>
      </c>
      <c r="AI62" s="19">
        <f t="shared" si="18"/>
        <v>0</v>
      </c>
      <c r="AJ62" s="19">
        <f t="shared" si="19"/>
        <v>0</v>
      </c>
      <c r="AK62" s="19">
        <f t="shared" si="20"/>
        <v>0</v>
      </c>
      <c r="AL62" s="19">
        <f t="shared" si="21"/>
        <v>-12</v>
      </c>
      <c r="AM62" s="19">
        <f t="shared" si="22"/>
        <v>-8</v>
      </c>
      <c r="AN62" s="25">
        <f>MAX(AM$4:AM62)</f>
        <v>70</v>
      </c>
      <c r="AO62" s="25">
        <f t="shared" si="23"/>
        <v>-78</v>
      </c>
      <c r="AP62" s="20">
        <f t="shared" si="24"/>
        <v>0</v>
      </c>
      <c r="AR62" s="12">
        <f t="shared" si="31"/>
        <v>149.16</v>
      </c>
      <c r="AS62" s="12">
        <f t="shared" si="32"/>
        <v>12</v>
      </c>
      <c r="AT62" s="12">
        <f t="shared" si="33"/>
        <v>-144</v>
      </c>
      <c r="AU62" s="12">
        <f t="shared" si="34"/>
        <v>4828</v>
      </c>
      <c r="AV62" s="12">
        <f>MAX(AU$4:AU62)</f>
        <v>5842</v>
      </c>
      <c r="AW62" s="8">
        <f t="shared" si="35"/>
        <v>-0.1735706949674769</v>
      </c>
    </row>
    <row r="63" spans="1:49" x14ac:dyDescent="0.3">
      <c r="A63" s="1">
        <v>42662</v>
      </c>
      <c r="B63" s="1">
        <v>42662</v>
      </c>
      <c r="C63" s="1" t="s">
        <v>44</v>
      </c>
      <c r="D63" s="3">
        <v>1145</v>
      </c>
      <c r="E63" s="3">
        <v>-200</v>
      </c>
      <c r="F63" s="3">
        <f t="shared" si="0"/>
        <v>945</v>
      </c>
      <c r="G63" s="20">
        <f t="shared" si="1"/>
        <v>0</v>
      </c>
      <c r="H63" s="3" t="s">
        <v>37</v>
      </c>
      <c r="L63" s="20">
        <f t="shared" si="2"/>
        <v>1</v>
      </c>
      <c r="M63" s="20" t="s">
        <v>20</v>
      </c>
      <c r="N63" s="20">
        <v>8</v>
      </c>
      <c r="O63" s="20">
        <v>76840</v>
      </c>
      <c r="P63" s="20">
        <f t="shared" si="3"/>
        <v>76840</v>
      </c>
      <c r="Q63" s="20">
        <f t="shared" si="4"/>
        <v>76840</v>
      </c>
      <c r="R63" s="20">
        <v>76872</v>
      </c>
      <c r="S63" s="20">
        <v>76677</v>
      </c>
      <c r="T63" s="19">
        <f t="shared" si="5"/>
        <v>4</v>
      </c>
      <c r="U63" s="19">
        <f t="shared" si="6"/>
        <v>15.5</v>
      </c>
      <c r="W63" s="19">
        <f t="shared" si="7"/>
        <v>-4</v>
      </c>
      <c r="X63" s="19">
        <f t="shared" si="8"/>
        <v>15.5</v>
      </c>
      <c r="Y63" s="7">
        <f t="shared" si="9"/>
        <v>0</v>
      </c>
      <c r="Z63" s="7">
        <f t="shared" si="10"/>
        <v>1</v>
      </c>
      <c r="AA63" s="7">
        <f t="shared" si="11"/>
        <v>1</v>
      </c>
      <c r="AB63" s="7">
        <f t="shared" si="12"/>
        <v>1</v>
      </c>
      <c r="AC63" s="19">
        <f t="shared" si="13"/>
        <v>0</v>
      </c>
      <c r="AD63" s="7">
        <f t="shared" si="29"/>
        <v>0</v>
      </c>
      <c r="AE63" s="19">
        <f t="shared" si="14"/>
        <v>-12</v>
      </c>
      <c r="AF63" s="19">
        <f t="shared" si="15"/>
        <v>10</v>
      </c>
      <c r="AG63" s="19">
        <f t="shared" si="16"/>
        <v>-50</v>
      </c>
      <c r="AH63" s="7">
        <f t="shared" si="17"/>
        <v>1</v>
      </c>
      <c r="AI63" s="19">
        <f t="shared" si="18"/>
        <v>0</v>
      </c>
      <c r="AJ63" s="19">
        <f t="shared" si="19"/>
        <v>0</v>
      </c>
      <c r="AK63" s="19">
        <f t="shared" si="20"/>
        <v>0</v>
      </c>
      <c r="AL63" s="19">
        <f t="shared" si="21"/>
        <v>10</v>
      </c>
      <c r="AM63" s="19">
        <f t="shared" si="22"/>
        <v>2</v>
      </c>
      <c r="AN63" s="25">
        <f>MAX(AM$4:AM63)</f>
        <v>70</v>
      </c>
      <c r="AO63" s="25">
        <f t="shared" si="23"/>
        <v>-68</v>
      </c>
      <c r="AP63" s="20">
        <f t="shared" si="24"/>
        <v>1</v>
      </c>
      <c r="AR63" s="12">
        <f t="shared" si="31"/>
        <v>149.16</v>
      </c>
      <c r="AS63" s="12">
        <f t="shared" si="32"/>
        <v>12</v>
      </c>
      <c r="AT63" s="12">
        <f t="shared" si="33"/>
        <v>120</v>
      </c>
      <c r="AU63" s="12">
        <f t="shared" si="34"/>
        <v>4948</v>
      </c>
      <c r="AV63" s="12">
        <f>MAX(AU$4:AU63)</f>
        <v>5842</v>
      </c>
      <c r="AW63" s="8">
        <f t="shared" si="35"/>
        <v>-0.15302978432043821</v>
      </c>
    </row>
    <row r="64" spans="1:49" x14ac:dyDescent="0.3">
      <c r="A64" s="1">
        <v>42662</v>
      </c>
      <c r="B64" s="1">
        <v>42662</v>
      </c>
      <c r="C64" s="1" t="s">
        <v>44</v>
      </c>
      <c r="D64" s="3">
        <v>1350</v>
      </c>
      <c r="E64" s="3">
        <v>-200</v>
      </c>
      <c r="F64" s="3">
        <f t="shared" si="0"/>
        <v>1150</v>
      </c>
      <c r="G64" s="20">
        <f t="shared" si="1"/>
        <v>0</v>
      </c>
      <c r="H64" s="3" t="s">
        <v>43</v>
      </c>
      <c r="L64" s="20">
        <f t="shared" si="2"/>
        <v>1</v>
      </c>
      <c r="M64" s="20" t="s">
        <v>21</v>
      </c>
      <c r="N64" s="20">
        <v>10</v>
      </c>
      <c r="O64" s="20">
        <v>130730</v>
      </c>
      <c r="P64" s="20">
        <f t="shared" si="3"/>
        <v>130740</v>
      </c>
      <c r="Q64" s="20">
        <f t="shared" si="4"/>
        <v>130740</v>
      </c>
      <c r="R64" s="20">
        <v>130737</v>
      </c>
      <c r="S64" s="20">
        <v>131145</v>
      </c>
      <c r="T64" s="19">
        <f t="shared" si="5"/>
        <v>1.3</v>
      </c>
      <c r="U64" s="19">
        <f t="shared" si="6"/>
        <v>40.5</v>
      </c>
      <c r="W64" s="19">
        <f t="shared" si="7"/>
        <v>-1.3</v>
      </c>
      <c r="X64" s="19">
        <f t="shared" si="8"/>
        <v>40.5</v>
      </c>
      <c r="Y64" s="7">
        <f t="shared" si="9"/>
        <v>1</v>
      </c>
      <c r="Z64" s="7">
        <f t="shared" si="10"/>
        <v>0</v>
      </c>
      <c r="AA64" s="7">
        <f t="shared" si="11"/>
        <v>1</v>
      </c>
      <c r="AB64" s="7">
        <f t="shared" si="12"/>
        <v>1</v>
      </c>
      <c r="AC64" s="19">
        <f t="shared" si="13"/>
        <v>0</v>
      </c>
      <c r="AD64" s="7">
        <f t="shared" si="29"/>
        <v>0</v>
      </c>
      <c r="AE64" s="19">
        <f t="shared" si="14"/>
        <v>0</v>
      </c>
      <c r="AF64" s="19">
        <f t="shared" si="15"/>
        <v>10</v>
      </c>
      <c r="AG64" s="19">
        <f t="shared" si="16"/>
        <v>-40</v>
      </c>
      <c r="AH64" s="7">
        <f t="shared" si="17"/>
        <v>1</v>
      </c>
      <c r="AI64" s="19">
        <f t="shared" si="18"/>
        <v>0</v>
      </c>
      <c r="AJ64" s="19">
        <f t="shared" si="19"/>
        <v>0</v>
      </c>
      <c r="AK64" s="19">
        <f t="shared" si="20"/>
        <v>0</v>
      </c>
      <c r="AL64" s="19">
        <f t="shared" si="21"/>
        <v>10</v>
      </c>
      <c r="AM64" s="19">
        <f t="shared" si="22"/>
        <v>12</v>
      </c>
      <c r="AN64" s="25">
        <f>MAX(AM$4:AM64)</f>
        <v>70</v>
      </c>
      <c r="AO64" s="25">
        <f t="shared" si="23"/>
        <v>-58</v>
      </c>
      <c r="AP64" s="20">
        <f t="shared" si="24"/>
        <v>1</v>
      </c>
      <c r="AR64" s="12">
        <f t="shared" si="31"/>
        <v>149.16</v>
      </c>
      <c r="AS64" s="12">
        <f t="shared" si="32"/>
        <v>12</v>
      </c>
      <c r="AT64" s="12">
        <f t="shared" si="33"/>
        <v>120</v>
      </c>
      <c r="AU64" s="12">
        <f t="shared" si="34"/>
        <v>5068</v>
      </c>
      <c r="AV64" s="12">
        <f>MAX(AU$4:AU64)</f>
        <v>5842</v>
      </c>
      <c r="AW64" s="8">
        <f t="shared" si="35"/>
        <v>-0.13248887367339951</v>
      </c>
    </row>
    <row r="65" spans="1:49" x14ac:dyDescent="0.3">
      <c r="A65" s="1">
        <v>42662</v>
      </c>
      <c r="B65" s="1">
        <v>42663</v>
      </c>
      <c r="C65" s="1" t="s">
        <v>44</v>
      </c>
      <c r="D65" s="3">
        <v>1045</v>
      </c>
      <c r="E65" s="3">
        <v>-200</v>
      </c>
      <c r="F65" s="3">
        <f t="shared" si="0"/>
        <v>845</v>
      </c>
      <c r="G65" s="20">
        <f t="shared" si="1"/>
        <v>1</v>
      </c>
      <c r="H65" s="3" t="s">
        <v>38</v>
      </c>
      <c r="L65" s="20">
        <f t="shared" si="2"/>
        <v>1</v>
      </c>
      <c r="M65" s="20" t="s">
        <v>20</v>
      </c>
      <c r="N65" s="20">
        <v>7</v>
      </c>
      <c r="O65" s="20">
        <v>103800</v>
      </c>
      <c r="P65" s="20">
        <f t="shared" si="3"/>
        <v>103800</v>
      </c>
      <c r="Q65" s="20">
        <f t="shared" si="4"/>
        <v>103800</v>
      </c>
      <c r="R65" s="20">
        <v>103796</v>
      </c>
      <c r="S65" s="20">
        <v>103583</v>
      </c>
      <c r="T65" s="19">
        <f t="shared" si="5"/>
        <v>0.3</v>
      </c>
      <c r="U65" s="19">
        <f t="shared" si="6"/>
        <v>21</v>
      </c>
      <c r="W65" s="19">
        <f t="shared" si="7"/>
        <v>-0.3</v>
      </c>
      <c r="X65" s="19">
        <f t="shared" si="8"/>
        <v>21</v>
      </c>
      <c r="Y65" s="7">
        <f t="shared" si="9"/>
        <v>0</v>
      </c>
      <c r="Z65" s="7">
        <f t="shared" si="10"/>
        <v>0</v>
      </c>
      <c r="AA65" s="7">
        <f t="shared" si="11"/>
        <v>0</v>
      </c>
      <c r="AB65" s="7">
        <f t="shared" si="12"/>
        <v>0</v>
      </c>
      <c r="AC65" s="19">
        <f t="shared" si="13"/>
        <v>0</v>
      </c>
      <c r="AD65" s="7">
        <f t="shared" si="29"/>
        <v>0</v>
      </c>
      <c r="AE65" s="19">
        <f t="shared" si="14"/>
        <v>0</v>
      </c>
      <c r="AF65" s="19">
        <f t="shared" si="15"/>
        <v>0</v>
      </c>
      <c r="AG65" s="19">
        <f t="shared" si="16"/>
        <v>-40</v>
      </c>
      <c r="AH65" s="7">
        <f t="shared" si="17"/>
        <v>0</v>
      </c>
      <c r="AI65" s="19">
        <f t="shared" si="18"/>
        <v>0</v>
      </c>
      <c r="AJ65" s="19">
        <f t="shared" si="19"/>
        <v>0</v>
      </c>
      <c r="AK65" s="19">
        <f t="shared" si="20"/>
        <v>0</v>
      </c>
      <c r="AL65" s="19">
        <f t="shared" si="21"/>
        <v>0</v>
      </c>
      <c r="AM65" s="19">
        <f t="shared" si="22"/>
        <v>12</v>
      </c>
      <c r="AN65" s="25">
        <f>MAX(AM$4:AM65)</f>
        <v>70</v>
      </c>
      <c r="AO65" s="25">
        <f t="shared" si="23"/>
        <v>-58</v>
      </c>
      <c r="AP65" s="20">
        <f t="shared" si="24"/>
        <v>0</v>
      </c>
      <c r="AR65" s="12">
        <f t="shared" si="31"/>
        <v>152.04</v>
      </c>
      <c r="AS65" s="12">
        <f t="shared" si="32"/>
        <v>12</v>
      </c>
      <c r="AT65" s="12">
        <f t="shared" si="33"/>
        <v>0</v>
      </c>
      <c r="AU65" s="12">
        <f t="shared" si="34"/>
        <v>5068</v>
      </c>
      <c r="AV65" s="12">
        <f>MAX(AU$4:AU65)</f>
        <v>5842</v>
      </c>
      <c r="AW65" s="8">
        <f t="shared" si="35"/>
        <v>-0.13248887367339951</v>
      </c>
    </row>
    <row r="66" spans="1:49" x14ac:dyDescent="0.3">
      <c r="A66" s="1">
        <v>42663</v>
      </c>
      <c r="B66" s="1">
        <v>42663</v>
      </c>
      <c r="C66" s="1" t="s">
        <v>44</v>
      </c>
      <c r="D66" s="3">
        <v>1535</v>
      </c>
      <c r="E66" s="3">
        <v>-200</v>
      </c>
      <c r="F66" s="3">
        <f t="shared" si="0"/>
        <v>1335</v>
      </c>
      <c r="G66" s="20">
        <f t="shared" si="1"/>
        <v>0</v>
      </c>
      <c r="H66" s="3" t="s">
        <v>43</v>
      </c>
      <c r="L66" s="20">
        <f t="shared" si="2"/>
        <v>1</v>
      </c>
      <c r="M66" s="20" t="s">
        <v>20</v>
      </c>
      <c r="N66" s="20">
        <v>10</v>
      </c>
      <c r="O66" s="20">
        <v>131930</v>
      </c>
      <c r="P66" s="20">
        <f t="shared" si="3"/>
        <v>131930</v>
      </c>
      <c r="Q66" s="20">
        <f t="shared" si="4"/>
        <v>131930</v>
      </c>
      <c r="R66" s="20">
        <v>131923</v>
      </c>
      <c r="S66" s="20">
        <v>131790</v>
      </c>
      <c r="T66" s="19">
        <f t="shared" si="5"/>
        <v>0.3</v>
      </c>
      <c r="U66" s="19">
        <f t="shared" si="6"/>
        <v>13</v>
      </c>
      <c r="W66" s="19">
        <f t="shared" si="7"/>
        <v>-0.3</v>
      </c>
      <c r="X66" s="19">
        <f t="shared" si="8"/>
        <v>13</v>
      </c>
      <c r="Y66" s="7">
        <f t="shared" si="9"/>
        <v>0</v>
      </c>
      <c r="Z66" s="7">
        <f t="shared" si="10"/>
        <v>0</v>
      </c>
      <c r="AA66" s="7">
        <f t="shared" si="11"/>
        <v>0</v>
      </c>
      <c r="AB66" s="7">
        <f t="shared" si="12"/>
        <v>0</v>
      </c>
      <c r="AC66" s="19">
        <f t="shared" si="13"/>
        <v>0</v>
      </c>
      <c r="AD66" s="7">
        <f t="shared" si="29"/>
        <v>0</v>
      </c>
      <c r="AE66" s="19">
        <f t="shared" si="14"/>
        <v>0</v>
      </c>
      <c r="AF66" s="19">
        <f t="shared" si="15"/>
        <v>0</v>
      </c>
      <c r="AG66" s="19">
        <f t="shared" si="16"/>
        <v>-40</v>
      </c>
      <c r="AH66" s="7">
        <f t="shared" si="17"/>
        <v>0</v>
      </c>
      <c r="AI66" s="19">
        <f t="shared" si="18"/>
        <v>0</v>
      </c>
      <c r="AJ66" s="19">
        <f t="shared" si="19"/>
        <v>0</v>
      </c>
      <c r="AK66" s="19">
        <f t="shared" si="20"/>
        <v>0</v>
      </c>
      <c r="AL66" s="19">
        <f t="shared" si="21"/>
        <v>0</v>
      </c>
      <c r="AM66" s="19">
        <f t="shared" si="22"/>
        <v>12</v>
      </c>
      <c r="AN66" s="25">
        <f>MAX(AM$4:AM66)</f>
        <v>70</v>
      </c>
      <c r="AO66" s="25">
        <f t="shared" si="23"/>
        <v>-58</v>
      </c>
      <c r="AP66" s="20">
        <f t="shared" si="24"/>
        <v>0</v>
      </c>
      <c r="AR66" s="12">
        <f t="shared" si="31"/>
        <v>152.04</v>
      </c>
      <c r="AS66" s="12">
        <f t="shared" si="32"/>
        <v>12</v>
      </c>
      <c r="AT66" s="12">
        <f t="shared" si="33"/>
        <v>0</v>
      </c>
      <c r="AU66" s="12">
        <f t="shared" si="34"/>
        <v>5068</v>
      </c>
      <c r="AV66" s="12">
        <f>MAX(AU$4:AU66)</f>
        <v>5842</v>
      </c>
      <c r="AW66" s="8">
        <f t="shared" si="35"/>
        <v>-0.13248887367339951</v>
      </c>
    </row>
    <row r="67" spans="1:49" x14ac:dyDescent="0.3">
      <c r="A67" s="1">
        <v>42663</v>
      </c>
      <c r="B67" s="1">
        <v>42663</v>
      </c>
      <c r="C67" s="1" t="s">
        <v>45</v>
      </c>
      <c r="D67" s="3">
        <v>1240</v>
      </c>
      <c r="E67" s="3">
        <v>100</v>
      </c>
      <c r="F67" s="3">
        <f t="shared" si="0"/>
        <v>1340</v>
      </c>
      <c r="G67" s="20">
        <f t="shared" si="1"/>
        <v>0</v>
      </c>
      <c r="H67" s="3" t="s">
        <v>17</v>
      </c>
      <c r="K67" s="20">
        <v>1</v>
      </c>
      <c r="L67" s="20">
        <f t="shared" si="2"/>
        <v>1</v>
      </c>
      <c r="M67" s="20" t="s">
        <v>20</v>
      </c>
      <c r="N67" s="20">
        <v>7</v>
      </c>
      <c r="O67" s="20">
        <v>109960</v>
      </c>
      <c r="P67" s="20">
        <f t="shared" si="3"/>
        <v>109960</v>
      </c>
      <c r="Q67" s="20">
        <f t="shared" si="4"/>
        <v>109960</v>
      </c>
      <c r="R67" s="20">
        <v>110386</v>
      </c>
      <c r="S67" s="20">
        <v>109153</v>
      </c>
      <c r="T67" s="19">
        <f t="shared" si="5"/>
        <v>43.3</v>
      </c>
      <c r="U67" s="19">
        <f t="shared" si="6"/>
        <v>80</v>
      </c>
      <c r="W67" s="19">
        <f t="shared" si="7"/>
        <v>-43.3</v>
      </c>
      <c r="X67" s="19">
        <f t="shared" si="8"/>
        <v>80</v>
      </c>
      <c r="Y67" s="7">
        <f t="shared" si="9"/>
        <v>0</v>
      </c>
      <c r="Z67" s="7">
        <f t="shared" si="10"/>
        <v>1</v>
      </c>
      <c r="AA67" s="7">
        <f t="shared" si="11"/>
        <v>1</v>
      </c>
      <c r="AB67" s="7">
        <f t="shared" si="12"/>
        <v>0</v>
      </c>
      <c r="AC67" s="19">
        <f t="shared" si="13"/>
        <v>-12</v>
      </c>
      <c r="AD67" s="7">
        <f t="shared" si="29"/>
        <v>1</v>
      </c>
      <c r="AE67" s="19">
        <f t="shared" si="14"/>
        <v>-12</v>
      </c>
      <c r="AF67" s="19">
        <f t="shared" si="15"/>
        <v>-12</v>
      </c>
      <c r="AG67" s="19">
        <f t="shared" si="16"/>
        <v>-52</v>
      </c>
      <c r="AH67" s="7">
        <f t="shared" si="17"/>
        <v>0</v>
      </c>
      <c r="AI67" s="19">
        <f t="shared" si="18"/>
        <v>0</v>
      </c>
      <c r="AJ67" s="19">
        <f t="shared" si="19"/>
        <v>-12</v>
      </c>
      <c r="AK67" s="19">
        <f t="shared" si="20"/>
        <v>0</v>
      </c>
      <c r="AL67" s="19">
        <f t="shared" si="21"/>
        <v>0</v>
      </c>
      <c r="AM67" s="19">
        <f t="shared" si="22"/>
        <v>12</v>
      </c>
      <c r="AN67" s="25">
        <f>MAX(AM$4:AM67)</f>
        <v>70</v>
      </c>
      <c r="AO67" s="25">
        <f t="shared" si="23"/>
        <v>-58</v>
      </c>
      <c r="AP67" s="20">
        <f t="shared" si="24"/>
        <v>0</v>
      </c>
      <c r="AR67" s="12">
        <f t="shared" si="31"/>
        <v>152.04</v>
      </c>
      <c r="AS67" s="12">
        <f t="shared" si="32"/>
        <v>12</v>
      </c>
      <c r="AT67" s="12">
        <f t="shared" si="33"/>
        <v>0</v>
      </c>
      <c r="AU67" s="12">
        <f t="shared" si="34"/>
        <v>5068</v>
      </c>
      <c r="AV67" s="12">
        <f>MAX(AU$4:AU67)</f>
        <v>5842</v>
      </c>
      <c r="AW67" s="8">
        <f t="shared" si="35"/>
        <v>-0.13248887367339951</v>
      </c>
    </row>
    <row r="68" spans="1:49" x14ac:dyDescent="0.3">
      <c r="A68" s="1">
        <v>42663</v>
      </c>
      <c r="B68" s="1">
        <v>42663</v>
      </c>
      <c r="C68" s="1" t="s">
        <v>45</v>
      </c>
      <c r="D68" s="3">
        <v>1240</v>
      </c>
      <c r="E68" s="3">
        <v>100</v>
      </c>
      <c r="F68" s="3">
        <f t="shared" si="0"/>
        <v>1340</v>
      </c>
      <c r="G68" s="20">
        <f t="shared" si="1"/>
        <v>0</v>
      </c>
      <c r="H68" s="3" t="s">
        <v>17</v>
      </c>
      <c r="K68" s="20">
        <v>1</v>
      </c>
      <c r="L68" s="20">
        <f t="shared" si="2"/>
        <v>1</v>
      </c>
      <c r="M68" s="20" t="s">
        <v>20</v>
      </c>
      <c r="N68" s="20">
        <v>7</v>
      </c>
      <c r="O68" s="20">
        <v>110170</v>
      </c>
      <c r="P68" s="20">
        <f t="shared" si="3"/>
        <v>110170</v>
      </c>
      <c r="Q68" s="20">
        <f t="shared" si="4"/>
        <v>110170</v>
      </c>
      <c r="R68" s="20">
        <v>110386</v>
      </c>
      <c r="S68" s="20">
        <v>109153</v>
      </c>
      <c r="T68" s="19">
        <f t="shared" si="5"/>
        <v>22.3</v>
      </c>
      <c r="U68" s="19">
        <f t="shared" si="6"/>
        <v>101</v>
      </c>
      <c r="W68" s="19">
        <f t="shared" si="7"/>
        <v>-22.3</v>
      </c>
      <c r="X68" s="19">
        <f t="shared" si="8"/>
        <v>101</v>
      </c>
      <c r="Y68" s="7">
        <f t="shared" si="9"/>
        <v>0</v>
      </c>
      <c r="Z68" s="7">
        <f t="shared" si="10"/>
        <v>1</v>
      </c>
      <c r="AA68" s="7">
        <f t="shared" si="11"/>
        <v>1</v>
      </c>
      <c r="AB68" s="7">
        <f t="shared" si="12"/>
        <v>0</v>
      </c>
      <c r="AC68" s="19">
        <f t="shared" si="13"/>
        <v>-12</v>
      </c>
      <c r="AD68" s="7">
        <f t="shared" si="29"/>
        <v>1</v>
      </c>
      <c r="AE68" s="19">
        <f t="shared" si="14"/>
        <v>-12</v>
      </c>
      <c r="AF68" s="19">
        <f t="shared" si="15"/>
        <v>-12</v>
      </c>
      <c r="AG68" s="19">
        <f t="shared" si="16"/>
        <v>-64</v>
      </c>
      <c r="AH68" s="7">
        <f t="shared" si="17"/>
        <v>0</v>
      </c>
      <c r="AI68" s="19">
        <f t="shared" si="18"/>
        <v>0</v>
      </c>
      <c r="AJ68" s="19">
        <f t="shared" si="19"/>
        <v>-12</v>
      </c>
      <c r="AK68" s="19">
        <f t="shared" si="20"/>
        <v>0</v>
      </c>
      <c r="AL68" s="19">
        <f t="shared" si="21"/>
        <v>0</v>
      </c>
      <c r="AM68" s="19">
        <f t="shared" si="22"/>
        <v>12</v>
      </c>
      <c r="AN68" s="25">
        <f>MAX(AM$4:AM68)</f>
        <v>70</v>
      </c>
      <c r="AO68" s="25">
        <f t="shared" si="23"/>
        <v>-58</v>
      </c>
      <c r="AP68" s="20">
        <f t="shared" si="24"/>
        <v>0</v>
      </c>
      <c r="AR68" s="12">
        <f t="shared" si="31"/>
        <v>152.04</v>
      </c>
      <c r="AS68" s="12">
        <f t="shared" si="32"/>
        <v>12</v>
      </c>
      <c r="AT68" s="12">
        <f t="shared" si="33"/>
        <v>0</v>
      </c>
      <c r="AU68" s="12">
        <f t="shared" si="34"/>
        <v>5068</v>
      </c>
      <c r="AV68" s="12">
        <f>MAX(AU$4:AU68)</f>
        <v>5842</v>
      </c>
      <c r="AW68" s="8">
        <f t="shared" si="35"/>
        <v>-0.13248887367339951</v>
      </c>
    </row>
    <row r="69" spans="1:49" x14ac:dyDescent="0.3">
      <c r="A69" s="1">
        <v>42663</v>
      </c>
      <c r="B69" s="1">
        <v>42663</v>
      </c>
      <c r="C69" s="1" t="s">
        <v>44</v>
      </c>
      <c r="D69" s="3">
        <v>1730</v>
      </c>
      <c r="E69" s="3">
        <v>-200</v>
      </c>
      <c r="F69" s="3">
        <f t="shared" ref="F69:F132" si="36">D69+E69</f>
        <v>1530</v>
      </c>
      <c r="G69" s="20">
        <f t="shared" ref="G69:G132" si="37">B69-A69</f>
        <v>0</v>
      </c>
      <c r="H69" s="3" t="s">
        <v>37</v>
      </c>
      <c r="L69" s="20">
        <f t="shared" ref="L69:L132" si="38">IF(AND(F69&gt;=L$3,F69&lt;=L$4),0,1)</f>
        <v>1</v>
      </c>
      <c r="M69" s="20" t="s">
        <v>21</v>
      </c>
      <c r="N69" s="20">
        <v>8</v>
      </c>
      <c r="O69" s="20">
        <v>76290</v>
      </c>
      <c r="P69" s="20">
        <f t="shared" ref="P69:P132" si="39">IF(M69="short",O69,O69+N69)</f>
        <v>76298</v>
      </c>
      <c r="Q69" s="20">
        <f t="shared" ref="Q69:Q132" si="40">IF(M69="short",P69+Q$3,P69-Q$3)</f>
        <v>76298</v>
      </c>
      <c r="R69" s="20">
        <v>76238</v>
      </c>
      <c r="S69" s="20">
        <v>76410</v>
      </c>
      <c r="T69" s="19">
        <f t="shared" ref="T69:T132" si="41">IF(M69="short",((R69-P69)+N69)/10,((P69-R69)+N69)/10)</f>
        <v>6.8</v>
      </c>
      <c r="U69" s="19">
        <f t="shared" ref="U69:U132" si="42">IF(M69="long",((S69-O69)-N69)/10,((O69-S69)-N69)/10)</f>
        <v>11.2</v>
      </c>
      <c r="W69" s="19">
        <f t="shared" ref="W69:W132" si="43">-T69+(Q$3/10)</f>
        <v>-6.8</v>
      </c>
      <c r="X69" s="19">
        <f t="shared" ref="X69:X132" si="44">U69+(Q$3/10)</f>
        <v>11.2</v>
      </c>
      <c r="Y69" s="7">
        <f t="shared" ref="Y69:Y132" si="45">IF(AND(M69="long",R69&lt;Q69),1, )</f>
        <v>1</v>
      </c>
      <c r="Z69" s="7">
        <f t="shared" ref="Z69:Z132" si="46">IF(AND(M69="short",R69&gt;Q69),1, )</f>
        <v>0</v>
      </c>
      <c r="AA69" s="7">
        <f t="shared" ref="AA69:AA132" si="47">Y69+Z69</f>
        <v>1</v>
      </c>
      <c r="AB69" s="7">
        <f t="shared" ref="AB69:AB132" si="48">IF(OR(I69=1,K69=1),0,L69*AA69)</f>
        <v>1</v>
      </c>
      <c r="AC69" s="19">
        <f t="shared" ref="AC69:AC132" si="49">IF(W69&lt;=-AC$3,-AC$3,0)</f>
        <v>0</v>
      </c>
      <c r="AD69" s="7">
        <f t="shared" si="29"/>
        <v>0</v>
      </c>
      <c r="AE69" s="19">
        <f t="shared" ref="AE69:AE132" si="50">IF(AND(AC69=0,U69&gt;=AE$3-(N69/10)),0,-AC$3*AA69)</f>
        <v>-12</v>
      </c>
      <c r="AF69" s="19">
        <f t="shared" ref="AF69:AF132" si="51">IF(AND(AC69=0,X69&gt;AF$3),AF$3*AA69,AE69*AA69)</f>
        <v>10</v>
      </c>
      <c r="AG69" s="19">
        <f t="shared" ref="AG69:AG132" si="52">AG68+AF69</f>
        <v>-54</v>
      </c>
      <c r="AH69" s="7">
        <f t="shared" ref="AH69:AH132" si="53">IF(AF69&gt;0,1, )</f>
        <v>1</v>
      </c>
      <c r="AI69" s="19">
        <f t="shared" ref="AI69:AI132" si="54">IF(I69=1,AF69,)</f>
        <v>0</v>
      </c>
      <c r="AJ69" s="19">
        <f t="shared" ref="AJ69:AJ132" si="55">IF(K69=1,AF69, )</f>
        <v>0</v>
      </c>
      <c r="AK69" s="19">
        <f t="shared" ref="AK69:AK132" si="56">IF(L69=1, ,AF69)</f>
        <v>0</v>
      </c>
      <c r="AL69" s="19">
        <f t="shared" ref="AL69:AL132" si="57">AB69*AF69</f>
        <v>10</v>
      </c>
      <c r="AM69" s="19">
        <f t="shared" ref="AM69:AM132" si="58">AM68+AL69</f>
        <v>22</v>
      </c>
      <c r="AN69" s="25">
        <f>MAX(AM$4:AM69)</f>
        <v>70</v>
      </c>
      <c r="AO69" s="25">
        <f t="shared" ref="AO69:AO132" si="59">AM69-AN69</f>
        <v>-48</v>
      </c>
      <c r="AP69" s="20">
        <f t="shared" ref="AP69:AP132" si="60">IF(AL69&gt;0,1, )</f>
        <v>1</v>
      </c>
      <c r="AR69" s="12">
        <f t="shared" si="31"/>
        <v>152.04</v>
      </c>
      <c r="AS69" s="12">
        <f t="shared" si="32"/>
        <v>12</v>
      </c>
      <c r="AT69" s="12">
        <f t="shared" si="33"/>
        <v>120</v>
      </c>
      <c r="AU69" s="12">
        <f t="shared" si="34"/>
        <v>5188</v>
      </c>
      <c r="AV69" s="12">
        <f>MAX(AU$4:AU69)</f>
        <v>5842</v>
      </c>
      <c r="AW69" s="8">
        <f t="shared" si="35"/>
        <v>-0.11194796302636084</v>
      </c>
    </row>
    <row r="70" spans="1:49" x14ac:dyDescent="0.3">
      <c r="A70" s="1">
        <v>42663</v>
      </c>
      <c r="B70" s="1">
        <v>42663</v>
      </c>
      <c r="C70" s="1" t="s">
        <v>44</v>
      </c>
      <c r="D70" s="3">
        <v>1800</v>
      </c>
      <c r="E70" s="3">
        <v>-200</v>
      </c>
      <c r="F70" s="3">
        <f t="shared" si="36"/>
        <v>1600</v>
      </c>
      <c r="G70" s="20">
        <f t="shared" si="37"/>
        <v>0</v>
      </c>
      <c r="H70" s="3" t="s">
        <v>38</v>
      </c>
      <c r="L70" s="20">
        <f t="shared" si="38"/>
        <v>1</v>
      </c>
      <c r="M70" s="20" t="s">
        <v>20</v>
      </c>
      <c r="N70" s="20">
        <v>7</v>
      </c>
      <c r="O70" s="20">
        <v>104080</v>
      </c>
      <c r="P70" s="20">
        <f t="shared" si="39"/>
        <v>104080</v>
      </c>
      <c r="Q70" s="20">
        <f t="shared" si="40"/>
        <v>104080</v>
      </c>
      <c r="R70" s="20">
        <v>104097</v>
      </c>
      <c r="S70" s="20">
        <v>103872</v>
      </c>
      <c r="T70" s="19">
        <f t="shared" si="41"/>
        <v>2.4</v>
      </c>
      <c r="U70" s="19">
        <f t="shared" si="42"/>
        <v>20.100000000000001</v>
      </c>
      <c r="W70" s="19">
        <f t="shared" si="43"/>
        <v>-2.4</v>
      </c>
      <c r="X70" s="19">
        <f t="shared" si="44"/>
        <v>20.100000000000001</v>
      </c>
      <c r="Y70" s="7">
        <f t="shared" si="45"/>
        <v>0</v>
      </c>
      <c r="Z70" s="7">
        <f t="shared" si="46"/>
        <v>1</v>
      </c>
      <c r="AA70" s="7">
        <f t="shared" si="47"/>
        <v>1</v>
      </c>
      <c r="AB70" s="7">
        <f t="shared" si="48"/>
        <v>1</v>
      </c>
      <c r="AC70" s="19">
        <f t="shared" si="49"/>
        <v>0</v>
      </c>
      <c r="AD70" s="7">
        <f t="shared" ref="AD70:AD133" si="61">IF(AND(K70=1,AA70=1),1, )</f>
        <v>0</v>
      </c>
      <c r="AE70" s="19">
        <f t="shared" si="50"/>
        <v>0</v>
      </c>
      <c r="AF70" s="19">
        <f t="shared" si="51"/>
        <v>10</v>
      </c>
      <c r="AG70" s="19">
        <f t="shared" si="52"/>
        <v>-44</v>
      </c>
      <c r="AH70" s="7">
        <f t="shared" si="53"/>
        <v>1</v>
      </c>
      <c r="AI70" s="19">
        <f t="shared" si="54"/>
        <v>0</v>
      </c>
      <c r="AJ70" s="19">
        <f t="shared" si="55"/>
        <v>0</v>
      </c>
      <c r="AK70" s="19">
        <f t="shared" si="56"/>
        <v>0</v>
      </c>
      <c r="AL70" s="19">
        <f t="shared" si="57"/>
        <v>10</v>
      </c>
      <c r="AM70" s="19">
        <f t="shared" si="58"/>
        <v>32</v>
      </c>
      <c r="AN70" s="25">
        <f>MAX(AM$4:AM70)</f>
        <v>70</v>
      </c>
      <c r="AO70" s="25">
        <f t="shared" si="59"/>
        <v>-38</v>
      </c>
      <c r="AP70" s="20">
        <f t="shared" si="60"/>
        <v>1</v>
      </c>
      <c r="AR70" s="12">
        <f t="shared" si="31"/>
        <v>152.04</v>
      </c>
      <c r="AS70" s="12">
        <f t="shared" si="32"/>
        <v>12</v>
      </c>
      <c r="AT70" s="12">
        <f t="shared" si="33"/>
        <v>120</v>
      </c>
      <c r="AU70" s="12">
        <f t="shared" si="34"/>
        <v>5308</v>
      </c>
      <c r="AV70" s="12">
        <f>MAX(AU$4:AU70)</f>
        <v>5842</v>
      </c>
      <c r="AW70" s="8">
        <f t="shared" si="35"/>
        <v>-9.1407052379322146E-2</v>
      </c>
    </row>
    <row r="71" spans="1:49" x14ac:dyDescent="0.3">
      <c r="A71" s="1">
        <v>42663</v>
      </c>
      <c r="B71" s="1">
        <v>42664</v>
      </c>
      <c r="C71" s="1" t="s">
        <v>44</v>
      </c>
      <c r="D71" s="3">
        <v>605</v>
      </c>
      <c r="E71" s="3">
        <v>-200</v>
      </c>
      <c r="F71" s="3">
        <f t="shared" si="36"/>
        <v>405</v>
      </c>
      <c r="G71" s="20">
        <f t="shared" si="37"/>
        <v>1</v>
      </c>
      <c r="H71" s="3" t="s">
        <v>43</v>
      </c>
      <c r="L71" s="20">
        <f t="shared" si="38"/>
        <v>1</v>
      </c>
      <c r="M71" s="20" t="s">
        <v>20</v>
      </c>
      <c r="N71" s="20">
        <v>10</v>
      </c>
      <c r="O71" s="20">
        <v>132500</v>
      </c>
      <c r="P71" s="20">
        <f t="shared" si="39"/>
        <v>132500</v>
      </c>
      <c r="Q71" s="20">
        <f t="shared" si="40"/>
        <v>132500</v>
      </c>
      <c r="R71" s="20">
        <v>132494</v>
      </c>
      <c r="S71" s="20">
        <v>132248</v>
      </c>
      <c r="T71" s="19">
        <f t="shared" si="41"/>
        <v>0.4</v>
      </c>
      <c r="U71" s="19">
        <f t="shared" si="42"/>
        <v>24.2</v>
      </c>
      <c r="W71" s="19">
        <f t="shared" si="43"/>
        <v>-0.4</v>
      </c>
      <c r="X71" s="19">
        <f t="shared" si="44"/>
        <v>24.2</v>
      </c>
      <c r="Y71" s="7">
        <f t="shared" si="45"/>
        <v>0</v>
      </c>
      <c r="Z71" s="7">
        <f t="shared" si="46"/>
        <v>0</v>
      </c>
      <c r="AA71" s="7">
        <f t="shared" si="47"/>
        <v>0</v>
      </c>
      <c r="AB71" s="7">
        <f t="shared" si="48"/>
        <v>0</v>
      </c>
      <c r="AC71" s="19">
        <f t="shared" si="49"/>
        <v>0</v>
      </c>
      <c r="AD71" s="7">
        <f t="shared" si="61"/>
        <v>0</v>
      </c>
      <c r="AE71" s="19">
        <f t="shared" si="50"/>
        <v>0</v>
      </c>
      <c r="AF71" s="19">
        <f t="shared" si="51"/>
        <v>0</v>
      </c>
      <c r="AG71" s="19">
        <f t="shared" si="52"/>
        <v>-44</v>
      </c>
      <c r="AH71" s="7">
        <f t="shared" si="53"/>
        <v>0</v>
      </c>
      <c r="AI71" s="19">
        <f t="shared" si="54"/>
        <v>0</v>
      </c>
      <c r="AJ71" s="19">
        <f t="shared" si="55"/>
        <v>0</v>
      </c>
      <c r="AK71" s="19">
        <f t="shared" si="56"/>
        <v>0</v>
      </c>
      <c r="AL71" s="19">
        <f t="shared" si="57"/>
        <v>0</v>
      </c>
      <c r="AM71" s="19">
        <f t="shared" si="58"/>
        <v>32</v>
      </c>
      <c r="AN71" s="25">
        <f>MAX(AM$4:AM71)</f>
        <v>70</v>
      </c>
      <c r="AO71" s="25">
        <f t="shared" si="59"/>
        <v>-38</v>
      </c>
      <c r="AP71" s="20">
        <f t="shared" si="60"/>
        <v>0</v>
      </c>
      <c r="AR71" s="12">
        <f t="shared" si="31"/>
        <v>159.23999999999998</v>
      </c>
      <c r="AS71" s="12">
        <f t="shared" si="32"/>
        <v>13</v>
      </c>
      <c r="AT71" s="12">
        <f t="shared" si="33"/>
        <v>0</v>
      </c>
      <c r="AU71" s="12">
        <f t="shared" si="34"/>
        <v>5308</v>
      </c>
      <c r="AV71" s="12">
        <f>MAX(AU$4:AU71)</f>
        <v>5842</v>
      </c>
      <c r="AW71" s="8">
        <f t="shared" si="35"/>
        <v>-9.1407052379322146E-2</v>
      </c>
    </row>
    <row r="72" spans="1:49" x14ac:dyDescent="0.3">
      <c r="A72" s="1">
        <v>42664</v>
      </c>
      <c r="B72" s="1">
        <v>42664</v>
      </c>
      <c r="C72" s="1" t="s">
        <v>44</v>
      </c>
      <c r="D72" s="3">
        <v>1530</v>
      </c>
      <c r="E72" s="3">
        <v>-200</v>
      </c>
      <c r="F72" s="3">
        <f t="shared" si="36"/>
        <v>1330</v>
      </c>
      <c r="G72" s="20">
        <f t="shared" si="37"/>
        <v>0</v>
      </c>
      <c r="H72" s="3" t="s">
        <v>43</v>
      </c>
      <c r="K72" s="20">
        <v>1</v>
      </c>
      <c r="L72" s="20">
        <f t="shared" si="38"/>
        <v>1</v>
      </c>
      <c r="M72" s="20" t="s">
        <v>20</v>
      </c>
      <c r="N72" s="20">
        <v>10</v>
      </c>
      <c r="O72" s="20">
        <v>132900</v>
      </c>
      <c r="P72" s="20">
        <f t="shared" si="39"/>
        <v>132900</v>
      </c>
      <c r="Q72" s="20">
        <f t="shared" si="40"/>
        <v>132900</v>
      </c>
      <c r="R72" s="20">
        <v>133965</v>
      </c>
      <c r="S72" s="20">
        <v>132764</v>
      </c>
      <c r="T72" s="19">
        <f t="shared" si="41"/>
        <v>107.5</v>
      </c>
      <c r="U72" s="19">
        <f t="shared" si="42"/>
        <v>12.6</v>
      </c>
      <c r="W72" s="19">
        <f t="shared" si="43"/>
        <v>-107.5</v>
      </c>
      <c r="X72" s="19">
        <f t="shared" si="44"/>
        <v>12.6</v>
      </c>
      <c r="Y72" s="7">
        <f t="shared" si="45"/>
        <v>0</v>
      </c>
      <c r="Z72" s="7">
        <f t="shared" si="46"/>
        <v>1</v>
      </c>
      <c r="AA72" s="7">
        <f t="shared" si="47"/>
        <v>1</v>
      </c>
      <c r="AB72" s="7">
        <f t="shared" si="48"/>
        <v>0</v>
      </c>
      <c r="AC72" s="19">
        <f t="shared" si="49"/>
        <v>-12</v>
      </c>
      <c r="AD72" s="7">
        <f t="shared" si="61"/>
        <v>1</v>
      </c>
      <c r="AE72" s="19">
        <f t="shared" si="50"/>
        <v>-12</v>
      </c>
      <c r="AF72" s="19">
        <f t="shared" si="51"/>
        <v>-12</v>
      </c>
      <c r="AG72" s="19">
        <f t="shared" si="52"/>
        <v>-56</v>
      </c>
      <c r="AH72" s="7">
        <f t="shared" si="53"/>
        <v>0</v>
      </c>
      <c r="AI72" s="19">
        <f t="shared" si="54"/>
        <v>0</v>
      </c>
      <c r="AJ72" s="19">
        <f t="shared" si="55"/>
        <v>-12</v>
      </c>
      <c r="AK72" s="19">
        <f t="shared" si="56"/>
        <v>0</v>
      </c>
      <c r="AL72" s="19">
        <f t="shared" si="57"/>
        <v>0</v>
      </c>
      <c r="AM72" s="19">
        <f t="shared" si="58"/>
        <v>32</v>
      </c>
      <c r="AN72" s="25">
        <f>MAX(AM$4:AM72)</f>
        <v>70</v>
      </c>
      <c r="AO72" s="25">
        <f t="shared" si="59"/>
        <v>-38</v>
      </c>
      <c r="AP72" s="20">
        <f t="shared" si="60"/>
        <v>0</v>
      </c>
      <c r="AR72" s="12">
        <f t="shared" ref="AR72:AR135" si="62">IF(B72=B71,AR71,AU71*AR$3)</f>
        <v>159.23999999999998</v>
      </c>
      <c r="AS72" s="12">
        <f t="shared" ref="AS72:AS135" si="63">INT(AR72/AS$3)</f>
        <v>13</v>
      </c>
      <c r="AT72" s="12">
        <f t="shared" ref="AT72:AT135" si="64">AL72*AS72</f>
        <v>0</v>
      </c>
      <c r="AU72" s="12">
        <f t="shared" ref="AU72:AU135" si="65">AU71+AT72</f>
        <v>5308</v>
      </c>
      <c r="AV72" s="12">
        <f>MAX(AU$4:AU72)</f>
        <v>5842</v>
      </c>
      <c r="AW72" s="8">
        <f t="shared" ref="AW72:AW135" si="66">(AU72-AV72)/AV72</f>
        <v>-9.1407052379322146E-2</v>
      </c>
    </row>
    <row r="73" spans="1:49" x14ac:dyDescent="0.3">
      <c r="A73" s="1">
        <v>42664</v>
      </c>
      <c r="B73" s="1">
        <v>42667</v>
      </c>
      <c r="C73" s="1" t="s">
        <v>45</v>
      </c>
      <c r="D73" s="3">
        <v>1105</v>
      </c>
      <c r="E73" s="3">
        <v>100</v>
      </c>
      <c r="F73" s="3">
        <f t="shared" si="36"/>
        <v>1205</v>
      </c>
      <c r="G73" s="20">
        <f t="shared" si="37"/>
        <v>3</v>
      </c>
      <c r="H73" s="3" t="s">
        <v>17</v>
      </c>
      <c r="L73" s="20">
        <f t="shared" si="38"/>
        <v>1</v>
      </c>
      <c r="M73" s="20" t="s">
        <v>20</v>
      </c>
      <c r="N73" s="20">
        <v>7</v>
      </c>
      <c r="O73" s="20">
        <v>108950</v>
      </c>
      <c r="P73" s="20">
        <f t="shared" si="39"/>
        <v>108950</v>
      </c>
      <c r="Q73" s="20">
        <f t="shared" si="40"/>
        <v>108950</v>
      </c>
      <c r="R73" s="20">
        <v>108991</v>
      </c>
      <c r="S73" s="20">
        <v>108675</v>
      </c>
      <c r="T73" s="19">
        <f t="shared" si="41"/>
        <v>4.8</v>
      </c>
      <c r="U73" s="19">
        <f t="shared" si="42"/>
        <v>26.8</v>
      </c>
      <c r="W73" s="19">
        <f t="shared" si="43"/>
        <v>-4.8</v>
      </c>
      <c r="X73" s="19">
        <f t="shared" si="44"/>
        <v>26.8</v>
      </c>
      <c r="Y73" s="7">
        <f t="shared" si="45"/>
        <v>0</v>
      </c>
      <c r="Z73" s="7">
        <f t="shared" si="46"/>
        <v>1</v>
      </c>
      <c r="AA73" s="7">
        <f t="shared" si="47"/>
        <v>1</v>
      </c>
      <c r="AB73" s="7">
        <f t="shared" si="48"/>
        <v>1</v>
      </c>
      <c r="AC73" s="19">
        <f t="shared" si="49"/>
        <v>0</v>
      </c>
      <c r="AD73" s="7">
        <f t="shared" si="61"/>
        <v>0</v>
      </c>
      <c r="AE73" s="19">
        <f t="shared" si="50"/>
        <v>0</v>
      </c>
      <c r="AF73" s="19">
        <f t="shared" si="51"/>
        <v>10</v>
      </c>
      <c r="AG73" s="19">
        <f t="shared" si="52"/>
        <v>-46</v>
      </c>
      <c r="AH73" s="7">
        <f t="shared" si="53"/>
        <v>1</v>
      </c>
      <c r="AI73" s="19">
        <f t="shared" si="54"/>
        <v>0</v>
      </c>
      <c r="AJ73" s="19">
        <f t="shared" si="55"/>
        <v>0</v>
      </c>
      <c r="AK73" s="19">
        <f t="shared" si="56"/>
        <v>0</v>
      </c>
      <c r="AL73" s="19">
        <f t="shared" si="57"/>
        <v>10</v>
      </c>
      <c r="AM73" s="19">
        <f t="shared" si="58"/>
        <v>42</v>
      </c>
      <c r="AN73" s="25">
        <f>MAX(AM$4:AM73)</f>
        <v>70</v>
      </c>
      <c r="AO73" s="25">
        <f t="shared" si="59"/>
        <v>-28</v>
      </c>
      <c r="AP73" s="20">
        <f t="shared" si="60"/>
        <v>1</v>
      </c>
      <c r="AR73" s="12">
        <f t="shared" si="62"/>
        <v>159.23999999999998</v>
      </c>
      <c r="AS73" s="12">
        <f t="shared" si="63"/>
        <v>13</v>
      </c>
      <c r="AT73" s="12">
        <f t="shared" si="64"/>
        <v>130</v>
      </c>
      <c r="AU73" s="12">
        <f t="shared" si="65"/>
        <v>5438</v>
      </c>
      <c r="AV73" s="12">
        <f>MAX(AU$4:AU73)</f>
        <v>5842</v>
      </c>
      <c r="AW73" s="8">
        <f t="shared" si="66"/>
        <v>-6.9154399178363579E-2</v>
      </c>
    </row>
    <row r="74" spans="1:49" x14ac:dyDescent="0.3">
      <c r="A74" s="1">
        <v>42667</v>
      </c>
      <c r="B74" s="1">
        <v>42667</v>
      </c>
      <c r="C74" s="1" t="s">
        <v>44</v>
      </c>
      <c r="D74" s="3">
        <v>1545</v>
      </c>
      <c r="E74" s="3">
        <v>-200</v>
      </c>
      <c r="F74" s="3">
        <f t="shared" si="36"/>
        <v>1345</v>
      </c>
      <c r="G74" s="20">
        <f t="shared" si="37"/>
        <v>0</v>
      </c>
      <c r="H74" s="3" t="s">
        <v>38</v>
      </c>
      <c r="I74" s="20">
        <v>1</v>
      </c>
      <c r="J74" s="20">
        <v>13</v>
      </c>
      <c r="K74" s="20">
        <v>1</v>
      </c>
      <c r="L74" s="20">
        <f t="shared" si="38"/>
        <v>1</v>
      </c>
      <c r="M74" s="20" t="s">
        <v>20</v>
      </c>
      <c r="N74" s="20">
        <v>7</v>
      </c>
      <c r="O74" s="20">
        <v>104080</v>
      </c>
      <c r="P74" s="20">
        <f t="shared" si="39"/>
        <v>104080</v>
      </c>
      <c r="Q74" s="20">
        <f t="shared" si="40"/>
        <v>104080</v>
      </c>
      <c r="R74" s="20">
        <v>104867</v>
      </c>
      <c r="S74" s="20">
        <v>104014</v>
      </c>
      <c r="T74" s="19">
        <f t="shared" si="41"/>
        <v>79.400000000000006</v>
      </c>
      <c r="U74" s="19">
        <f t="shared" si="42"/>
        <v>5.9</v>
      </c>
      <c r="W74" s="19">
        <f t="shared" si="43"/>
        <v>-79.400000000000006</v>
      </c>
      <c r="X74" s="19">
        <f t="shared" si="44"/>
        <v>5.9</v>
      </c>
      <c r="Y74" s="7">
        <f t="shared" si="45"/>
        <v>0</v>
      </c>
      <c r="Z74" s="7">
        <f t="shared" si="46"/>
        <v>1</v>
      </c>
      <c r="AA74" s="7">
        <f t="shared" si="47"/>
        <v>1</v>
      </c>
      <c r="AB74" s="7">
        <f t="shared" si="48"/>
        <v>0</v>
      </c>
      <c r="AC74" s="19">
        <f t="shared" si="49"/>
        <v>-12</v>
      </c>
      <c r="AD74" s="7">
        <f t="shared" si="61"/>
        <v>1</v>
      </c>
      <c r="AE74" s="19">
        <f t="shared" si="50"/>
        <v>-12</v>
      </c>
      <c r="AF74" s="19">
        <f t="shared" si="51"/>
        <v>-12</v>
      </c>
      <c r="AG74" s="19">
        <f t="shared" si="52"/>
        <v>-58</v>
      </c>
      <c r="AH74" s="7">
        <f t="shared" si="53"/>
        <v>0</v>
      </c>
      <c r="AI74" s="19">
        <f t="shared" si="54"/>
        <v>-12</v>
      </c>
      <c r="AJ74" s="19">
        <f t="shared" si="55"/>
        <v>-12</v>
      </c>
      <c r="AK74" s="19">
        <f t="shared" si="56"/>
        <v>0</v>
      </c>
      <c r="AL74" s="19">
        <f t="shared" si="57"/>
        <v>0</v>
      </c>
      <c r="AM74" s="19">
        <f t="shared" si="58"/>
        <v>42</v>
      </c>
      <c r="AN74" s="25">
        <f>MAX(AM$4:AM74)</f>
        <v>70</v>
      </c>
      <c r="AO74" s="25">
        <f t="shared" si="59"/>
        <v>-28</v>
      </c>
      <c r="AP74" s="20">
        <f t="shared" si="60"/>
        <v>0</v>
      </c>
      <c r="AR74" s="12">
        <f t="shared" si="62"/>
        <v>159.23999999999998</v>
      </c>
      <c r="AS74" s="12">
        <f t="shared" si="63"/>
        <v>13</v>
      </c>
      <c r="AT74" s="12">
        <f t="shared" si="64"/>
        <v>0</v>
      </c>
      <c r="AU74" s="12">
        <f t="shared" si="65"/>
        <v>5438</v>
      </c>
      <c r="AV74" s="12">
        <f>MAX(AU$4:AU74)</f>
        <v>5842</v>
      </c>
      <c r="AW74" s="8">
        <f t="shared" si="66"/>
        <v>-6.9154399178363579E-2</v>
      </c>
    </row>
    <row r="75" spans="1:49" x14ac:dyDescent="0.3">
      <c r="A75" s="1">
        <v>42668</v>
      </c>
      <c r="B75" s="1">
        <v>42668</v>
      </c>
      <c r="C75" s="1" t="s">
        <v>44</v>
      </c>
      <c r="D75" s="3">
        <v>1750</v>
      </c>
      <c r="E75" s="3">
        <v>-200</v>
      </c>
      <c r="F75" s="3">
        <f t="shared" si="36"/>
        <v>1550</v>
      </c>
      <c r="G75" s="20">
        <f t="shared" si="37"/>
        <v>0</v>
      </c>
      <c r="H75" s="3" t="s">
        <v>38</v>
      </c>
      <c r="L75" s="20">
        <f t="shared" si="38"/>
        <v>1</v>
      </c>
      <c r="M75" s="20" t="s">
        <v>21</v>
      </c>
      <c r="N75" s="20">
        <v>7</v>
      </c>
      <c r="O75" s="20">
        <v>104230</v>
      </c>
      <c r="P75" s="20">
        <f t="shared" si="39"/>
        <v>104237</v>
      </c>
      <c r="Q75" s="20">
        <f t="shared" si="40"/>
        <v>104237</v>
      </c>
      <c r="R75" s="20">
        <v>104014</v>
      </c>
      <c r="S75" s="20">
        <v>104378</v>
      </c>
      <c r="T75" s="19">
        <f t="shared" si="41"/>
        <v>23</v>
      </c>
      <c r="U75" s="19">
        <f t="shared" si="42"/>
        <v>14.1</v>
      </c>
      <c r="W75" s="19">
        <f t="shared" si="43"/>
        <v>-23</v>
      </c>
      <c r="X75" s="19">
        <f t="shared" si="44"/>
        <v>14.1</v>
      </c>
      <c r="Y75" s="7">
        <f t="shared" si="45"/>
        <v>1</v>
      </c>
      <c r="Z75" s="7">
        <f t="shared" si="46"/>
        <v>0</v>
      </c>
      <c r="AA75" s="7">
        <f t="shared" si="47"/>
        <v>1</v>
      </c>
      <c r="AB75" s="7">
        <f t="shared" si="48"/>
        <v>1</v>
      </c>
      <c r="AC75" s="19">
        <f t="shared" si="49"/>
        <v>-12</v>
      </c>
      <c r="AD75" s="7">
        <f t="shared" si="61"/>
        <v>0</v>
      </c>
      <c r="AE75" s="19">
        <f t="shared" si="50"/>
        <v>-12</v>
      </c>
      <c r="AF75" s="19">
        <f t="shared" si="51"/>
        <v>-12</v>
      </c>
      <c r="AG75" s="19">
        <f t="shared" si="52"/>
        <v>-70</v>
      </c>
      <c r="AH75" s="7">
        <f t="shared" si="53"/>
        <v>0</v>
      </c>
      <c r="AI75" s="19">
        <f t="shared" si="54"/>
        <v>0</v>
      </c>
      <c r="AJ75" s="19">
        <f t="shared" si="55"/>
        <v>0</v>
      </c>
      <c r="AK75" s="19">
        <f t="shared" si="56"/>
        <v>0</v>
      </c>
      <c r="AL75" s="19">
        <f t="shared" si="57"/>
        <v>-12</v>
      </c>
      <c r="AM75" s="19">
        <f t="shared" si="58"/>
        <v>30</v>
      </c>
      <c r="AN75" s="25">
        <f>MAX(AM$4:AM75)</f>
        <v>70</v>
      </c>
      <c r="AO75" s="25">
        <f t="shared" si="59"/>
        <v>-40</v>
      </c>
      <c r="AP75" s="20">
        <f t="shared" si="60"/>
        <v>0</v>
      </c>
      <c r="AR75" s="12">
        <f t="shared" si="62"/>
        <v>163.13999999999999</v>
      </c>
      <c r="AS75" s="12">
        <f t="shared" si="63"/>
        <v>13</v>
      </c>
      <c r="AT75" s="12">
        <f t="shared" si="64"/>
        <v>-156</v>
      </c>
      <c r="AU75" s="12">
        <f t="shared" si="65"/>
        <v>5282</v>
      </c>
      <c r="AV75" s="12">
        <f>MAX(AU$4:AU75)</f>
        <v>5842</v>
      </c>
      <c r="AW75" s="8">
        <f t="shared" si="66"/>
        <v>-9.5857583019513859E-2</v>
      </c>
    </row>
    <row r="76" spans="1:49" x14ac:dyDescent="0.3">
      <c r="A76" s="1">
        <v>42668</v>
      </c>
      <c r="B76" s="1">
        <v>42669</v>
      </c>
      <c r="C76" s="1" t="s">
        <v>44</v>
      </c>
      <c r="D76" s="3">
        <v>330</v>
      </c>
      <c r="E76" s="3">
        <v>-200</v>
      </c>
      <c r="F76" s="3">
        <f t="shared" si="36"/>
        <v>130</v>
      </c>
      <c r="G76" s="20">
        <f t="shared" si="37"/>
        <v>1</v>
      </c>
      <c r="H76" s="3" t="s">
        <v>37</v>
      </c>
      <c r="K76" s="20">
        <v>1</v>
      </c>
      <c r="L76" s="20">
        <f t="shared" si="38"/>
        <v>1</v>
      </c>
      <c r="M76" s="20" t="s">
        <v>20</v>
      </c>
      <c r="N76" s="20">
        <v>8</v>
      </c>
      <c r="O76" s="20">
        <v>76630</v>
      </c>
      <c r="P76" s="20">
        <f t="shared" si="39"/>
        <v>76630</v>
      </c>
      <c r="Q76" s="20">
        <f t="shared" si="40"/>
        <v>76630</v>
      </c>
      <c r="R76" s="20">
        <v>77081</v>
      </c>
      <c r="S76" s="20">
        <v>76402</v>
      </c>
      <c r="T76" s="19">
        <f t="shared" si="41"/>
        <v>45.9</v>
      </c>
      <c r="U76" s="19">
        <f t="shared" si="42"/>
        <v>22</v>
      </c>
      <c r="W76" s="19">
        <f t="shared" si="43"/>
        <v>-45.9</v>
      </c>
      <c r="X76" s="19">
        <f t="shared" si="44"/>
        <v>22</v>
      </c>
      <c r="Y76" s="7">
        <f t="shared" si="45"/>
        <v>0</v>
      </c>
      <c r="Z76" s="7">
        <f t="shared" si="46"/>
        <v>1</v>
      </c>
      <c r="AA76" s="7">
        <f t="shared" si="47"/>
        <v>1</v>
      </c>
      <c r="AB76" s="7">
        <f t="shared" si="48"/>
        <v>0</v>
      </c>
      <c r="AC76" s="19">
        <f t="shared" si="49"/>
        <v>-12</v>
      </c>
      <c r="AD76" s="7">
        <f t="shared" si="61"/>
        <v>1</v>
      </c>
      <c r="AE76" s="19">
        <f t="shared" si="50"/>
        <v>-12</v>
      </c>
      <c r="AF76" s="19">
        <f t="shared" si="51"/>
        <v>-12</v>
      </c>
      <c r="AG76" s="19">
        <f t="shared" si="52"/>
        <v>-82</v>
      </c>
      <c r="AH76" s="7">
        <f t="shared" si="53"/>
        <v>0</v>
      </c>
      <c r="AI76" s="19">
        <f t="shared" si="54"/>
        <v>0</v>
      </c>
      <c r="AJ76" s="19">
        <f t="shared" si="55"/>
        <v>-12</v>
      </c>
      <c r="AK76" s="19">
        <f t="shared" si="56"/>
        <v>0</v>
      </c>
      <c r="AL76" s="19">
        <f t="shared" si="57"/>
        <v>0</v>
      </c>
      <c r="AM76" s="19">
        <f t="shared" si="58"/>
        <v>30</v>
      </c>
      <c r="AN76" s="25">
        <f>MAX(AM$4:AM76)</f>
        <v>70</v>
      </c>
      <c r="AO76" s="25">
        <f t="shared" si="59"/>
        <v>-40</v>
      </c>
      <c r="AP76" s="20">
        <f t="shared" si="60"/>
        <v>0</v>
      </c>
      <c r="AR76" s="12">
        <f t="shared" si="62"/>
        <v>158.46</v>
      </c>
      <c r="AS76" s="12">
        <f t="shared" si="63"/>
        <v>13</v>
      </c>
      <c r="AT76" s="12">
        <f t="shared" si="64"/>
        <v>0</v>
      </c>
      <c r="AU76" s="12">
        <f t="shared" si="65"/>
        <v>5282</v>
      </c>
      <c r="AV76" s="12">
        <f>MAX(AU$4:AU76)</f>
        <v>5842</v>
      </c>
      <c r="AW76" s="8">
        <f t="shared" si="66"/>
        <v>-9.5857583019513859E-2</v>
      </c>
    </row>
    <row r="77" spans="1:49" x14ac:dyDescent="0.3">
      <c r="A77" s="1">
        <v>42669</v>
      </c>
      <c r="B77" s="1">
        <v>42669</v>
      </c>
      <c r="C77" s="1" t="s">
        <v>45</v>
      </c>
      <c r="D77" s="3">
        <v>915</v>
      </c>
      <c r="E77" s="3">
        <v>100</v>
      </c>
      <c r="F77" s="3">
        <f t="shared" si="36"/>
        <v>1015</v>
      </c>
      <c r="G77" s="20">
        <f t="shared" si="37"/>
        <v>0</v>
      </c>
      <c r="H77" s="3" t="s">
        <v>17</v>
      </c>
      <c r="L77" s="20">
        <f t="shared" si="38"/>
        <v>1</v>
      </c>
      <c r="M77" s="20" t="s">
        <v>20</v>
      </c>
      <c r="N77" s="20">
        <v>7</v>
      </c>
      <c r="O77" s="20">
        <v>109270</v>
      </c>
      <c r="P77" s="20">
        <f t="shared" si="39"/>
        <v>109270</v>
      </c>
      <c r="Q77" s="20">
        <f t="shared" si="40"/>
        <v>109270</v>
      </c>
      <c r="R77" s="20">
        <v>109324</v>
      </c>
      <c r="S77" s="20">
        <v>109106</v>
      </c>
      <c r="T77" s="19">
        <f t="shared" si="41"/>
        <v>6.1</v>
      </c>
      <c r="U77" s="19">
        <f t="shared" si="42"/>
        <v>15.7</v>
      </c>
      <c r="W77" s="19">
        <f t="shared" si="43"/>
        <v>-6.1</v>
      </c>
      <c r="X77" s="19">
        <f t="shared" si="44"/>
        <v>15.7</v>
      </c>
      <c r="Y77" s="7">
        <f t="shared" si="45"/>
        <v>0</v>
      </c>
      <c r="Z77" s="7">
        <f t="shared" si="46"/>
        <v>1</v>
      </c>
      <c r="AA77" s="7">
        <f t="shared" si="47"/>
        <v>1</v>
      </c>
      <c r="AB77" s="7">
        <f t="shared" si="48"/>
        <v>1</v>
      </c>
      <c r="AC77" s="19">
        <f t="shared" si="49"/>
        <v>0</v>
      </c>
      <c r="AD77" s="7">
        <f t="shared" si="61"/>
        <v>0</v>
      </c>
      <c r="AE77" s="19">
        <f t="shared" si="50"/>
        <v>-12</v>
      </c>
      <c r="AF77" s="19">
        <f t="shared" si="51"/>
        <v>10</v>
      </c>
      <c r="AG77" s="19">
        <f t="shared" si="52"/>
        <v>-72</v>
      </c>
      <c r="AH77" s="7">
        <f t="shared" si="53"/>
        <v>1</v>
      </c>
      <c r="AI77" s="19">
        <f t="shared" si="54"/>
        <v>0</v>
      </c>
      <c r="AJ77" s="19">
        <f t="shared" si="55"/>
        <v>0</v>
      </c>
      <c r="AK77" s="19">
        <f t="shared" si="56"/>
        <v>0</v>
      </c>
      <c r="AL77" s="19">
        <f t="shared" si="57"/>
        <v>10</v>
      </c>
      <c r="AM77" s="19">
        <f t="shared" si="58"/>
        <v>40</v>
      </c>
      <c r="AN77" s="25">
        <f>MAX(AM$4:AM77)</f>
        <v>70</v>
      </c>
      <c r="AO77" s="25">
        <f t="shared" si="59"/>
        <v>-30</v>
      </c>
      <c r="AP77" s="20">
        <f t="shared" si="60"/>
        <v>1</v>
      </c>
      <c r="AR77" s="12">
        <f t="shared" si="62"/>
        <v>158.46</v>
      </c>
      <c r="AS77" s="12">
        <f t="shared" si="63"/>
        <v>13</v>
      </c>
      <c r="AT77" s="12">
        <f t="shared" si="64"/>
        <v>130</v>
      </c>
      <c r="AU77" s="12">
        <f t="shared" si="65"/>
        <v>5412</v>
      </c>
      <c r="AV77" s="12">
        <f>MAX(AU$4:AU77)</f>
        <v>5842</v>
      </c>
      <c r="AW77" s="8">
        <f t="shared" si="66"/>
        <v>-7.3604929818555292E-2</v>
      </c>
    </row>
    <row r="78" spans="1:49" x14ac:dyDescent="0.3">
      <c r="A78" s="1">
        <v>42669</v>
      </c>
      <c r="B78" s="1">
        <v>42669</v>
      </c>
      <c r="C78" s="1" t="s">
        <v>44</v>
      </c>
      <c r="D78" s="3">
        <v>1700</v>
      </c>
      <c r="E78" s="3">
        <v>-200</v>
      </c>
      <c r="F78" s="3">
        <f t="shared" si="36"/>
        <v>1500</v>
      </c>
      <c r="G78" s="20">
        <f t="shared" si="37"/>
        <v>0</v>
      </c>
      <c r="H78" s="3" t="s">
        <v>37</v>
      </c>
      <c r="L78" s="20">
        <f t="shared" si="38"/>
        <v>1</v>
      </c>
      <c r="M78" s="20" t="s">
        <v>21</v>
      </c>
      <c r="N78" s="20">
        <v>8</v>
      </c>
      <c r="O78" s="20">
        <v>76470</v>
      </c>
      <c r="P78" s="20">
        <f t="shared" si="39"/>
        <v>76478</v>
      </c>
      <c r="Q78" s="20">
        <f t="shared" si="40"/>
        <v>76478</v>
      </c>
      <c r="R78" s="20">
        <v>76402</v>
      </c>
      <c r="S78" s="20">
        <v>76697</v>
      </c>
      <c r="T78" s="19">
        <f t="shared" si="41"/>
        <v>8.4</v>
      </c>
      <c r="U78" s="19">
        <f t="shared" si="42"/>
        <v>21.9</v>
      </c>
      <c r="W78" s="19">
        <f t="shared" si="43"/>
        <v>-8.4</v>
      </c>
      <c r="X78" s="19">
        <f t="shared" si="44"/>
        <v>21.9</v>
      </c>
      <c r="Y78" s="7">
        <f t="shared" si="45"/>
        <v>1</v>
      </c>
      <c r="Z78" s="7">
        <f t="shared" si="46"/>
        <v>0</v>
      </c>
      <c r="AA78" s="7">
        <f t="shared" si="47"/>
        <v>1</v>
      </c>
      <c r="AB78" s="7">
        <f t="shared" si="48"/>
        <v>1</v>
      </c>
      <c r="AC78" s="19">
        <f t="shared" si="49"/>
        <v>0</v>
      </c>
      <c r="AD78" s="7">
        <f t="shared" si="61"/>
        <v>0</v>
      </c>
      <c r="AE78" s="19">
        <f t="shared" si="50"/>
        <v>0</v>
      </c>
      <c r="AF78" s="19">
        <f t="shared" si="51"/>
        <v>10</v>
      </c>
      <c r="AG78" s="19">
        <f t="shared" si="52"/>
        <v>-62</v>
      </c>
      <c r="AH78" s="7">
        <f t="shared" si="53"/>
        <v>1</v>
      </c>
      <c r="AI78" s="19">
        <f t="shared" si="54"/>
        <v>0</v>
      </c>
      <c r="AJ78" s="19">
        <f t="shared" si="55"/>
        <v>0</v>
      </c>
      <c r="AK78" s="19">
        <f t="shared" si="56"/>
        <v>0</v>
      </c>
      <c r="AL78" s="19">
        <f t="shared" si="57"/>
        <v>10</v>
      </c>
      <c r="AM78" s="19">
        <f t="shared" si="58"/>
        <v>50</v>
      </c>
      <c r="AN78" s="25">
        <f>MAX(AM$4:AM78)</f>
        <v>70</v>
      </c>
      <c r="AO78" s="25">
        <f t="shared" si="59"/>
        <v>-20</v>
      </c>
      <c r="AP78" s="20">
        <f t="shared" si="60"/>
        <v>1</v>
      </c>
      <c r="AR78" s="12">
        <f t="shared" si="62"/>
        <v>158.46</v>
      </c>
      <c r="AS78" s="12">
        <f t="shared" si="63"/>
        <v>13</v>
      </c>
      <c r="AT78" s="12">
        <f t="shared" si="64"/>
        <v>130</v>
      </c>
      <c r="AU78" s="12">
        <f t="shared" si="65"/>
        <v>5542</v>
      </c>
      <c r="AV78" s="12">
        <f>MAX(AU$4:AU78)</f>
        <v>5842</v>
      </c>
      <c r="AW78" s="8">
        <f t="shared" si="66"/>
        <v>-5.1352276617596712E-2</v>
      </c>
    </row>
    <row r="79" spans="1:49" x14ac:dyDescent="0.3">
      <c r="A79" s="1">
        <v>42670</v>
      </c>
      <c r="B79" s="1">
        <v>42670</v>
      </c>
      <c r="C79" s="1" t="s">
        <v>45</v>
      </c>
      <c r="D79" s="3">
        <v>830</v>
      </c>
      <c r="E79" s="3">
        <v>100</v>
      </c>
      <c r="F79" s="3">
        <f t="shared" si="36"/>
        <v>930</v>
      </c>
      <c r="G79" s="20">
        <f t="shared" si="37"/>
        <v>0</v>
      </c>
      <c r="H79" s="3" t="s">
        <v>17</v>
      </c>
      <c r="L79" s="20">
        <f t="shared" si="38"/>
        <v>1</v>
      </c>
      <c r="M79" s="20" t="s">
        <v>20</v>
      </c>
      <c r="N79" s="20">
        <v>7</v>
      </c>
      <c r="O79" s="20">
        <v>109170</v>
      </c>
      <c r="P79" s="20">
        <f t="shared" si="39"/>
        <v>109170</v>
      </c>
      <c r="Q79" s="20">
        <f t="shared" si="40"/>
        <v>109170</v>
      </c>
      <c r="R79" s="20">
        <v>109197</v>
      </c>
      <c r="S79" s="20">
        <v>109071</v>
      </c>
      <c r="T79" s="19">
        <f t="shared" si="41"/>
        <v>3.4</v>
      </c>
      <c r="U79" s="19">
        <f t="shared" si="42"/>
        <v>9.1999999999999993</v>
      </c>
      <c r="W79" s="19">
        <f t="shared" si="43"/>
        <v>-3.4</v>
      </c>
      <c r="X79" s="19">
        <f t="shared" si="44"/>
        <v>9.1999999999999993</v>
      </c>
      <c r="Y79" s="7">
        <f t="shared" si="45"/>
        <v>0</v>
      </c>
      <c r="Z79" s="7">
        <f t="shared" si="46"/>
        <v>1</v>
      </c>
      <c r="AA79" s="7">
        <f t="shared" si="47"/>
        <v>1</v>
      </c>
      <c r="AB79" s="7">
        <f t="shared" si="48"/>
        <v>1</v>
      </c>
      <c r="AC79" s="19">
        <f t="shared" si="49"/>
        <v>0</v>
      </c>
      <c r="AD79" s="7">
        <f t="shared" si="61"/>
        <v>0</v>
      </c>
      <c r="AE79" s="19">
        <f t="shared" si="50"/>
        <v>-12</v>
      </c>
      <c r="AF79" s="19">
        <f t="shared" si="51"/>
        <v>-12</v>
      </c>
      <c r="AG79" s="19">
        <f t="shared" si="52"/>
        <v>-74</v>
      </c>
      <c r="AH79" s="7">
        <f t="shared" si="53"/>
        <v>0</v>
      </c>
      <c r="AI79" s="19">
        <f t="shared" si="54"/>
        <v>0</v>
      </c>
      <c r="AJ79" s="19">
        <f t="shared" si="55"/>
        <v>0</v>
      </c>
      <c r="AK79" s="19">
        <f t="shared" si="56"/>
        <v>0</v>
      </c>
      <c r="AL79" s="19">
        <f t="shared" si="57"/>
        <v>-12</v>
      </c>
      <c r="AM79" s="19">
        <f t="shared" si="58"/>
        <v>38</v>
      </c>
      <c r="AN79" s="25">
        <f>MAX(AM$4:AM79)</f>
        <v>70</v>
      </c>
      <c r="AO79" s="25">
        <f t="shared" si="59"/>
        <v>-32</v>
      </c>
      <c r="AP79" s="20">
        <f t="shared" si="60"/>
        <v>0</v>
      </c>
      <c r="AR79" s="12">
        <f t="shared" si="62"/>
        <v>166.26</v>
      </c>
      <c r="AS79" s="12">
        <f t="shared" si="63"/>
        <v>13</v>
      </c>
      <c r="AT79" s="12">
        <f t="shared" si="64"/>
        <v>-156</v>
      </c>
      <c r="AU79" s="12">
        <f t="shared" si="65"/>
        <v>5386</v>
      </c>
      <c r="AV79" s="12">
        <f>MAX(AU$4:AU79)</f>
        <v>5842</v>
      </c>
      <c r="AW79" s="8">
        <f t="shared" si="66"/>
        <v>-7.8055460458747006E-2</v>
      </c>
    </row>
    <row r="80" spans="1:49" x14ac:dyDescent="0.3">
      <c r="A80" s="1">
        <v>42670</v>
      </c>
      <c r="B80" s="1">
        <v>42670</v>
      </c>
      <c r="C80" s="1" t="s">
        <v>44</v>
      </c>
      <c r="D80" s="3">
        <v>1535</v>
      </c>
      <c r="E80" s="3">
        <v>-200</v>
      </c>
      <c r="F80" s="3">
        <f t="shared" si="36"/>
        <v>1335</v>
      </c>
      <c r="G80" s="20">
        <f t="shared" si="37"/>
        <v>0</v>
      </c>
      <c r="H80" s="3" t="s">
        <v>38</v>
      </c>
      <c r="I80" s="20">
        <v>1</v>
      </c>
      <c r="J80" s="20">
        <v>13</v>
      </c>
      <c r="L80" s="20">
        <f t="shared" si="38"/>
        <v>1</v>
      </c>
      <c r="M80" s="20" t="s">
        <v>20</v>
      </c>
      <c r="N80" s="20">
        <v>7</v>
      </c>
      <c r="O80" s="20">
        <v>104780</v>
      </c>
      <c r="P80" s="20">
        <f t="shared" si="39"/>
        <v>104780</v>
      </c>
      <c r="Q80" s="20">
        <f t="shared" si="40"/>
        <v>104780</v>
      </c>
      <c r="R80" s="20">
        <v>105525</v>
      </c>
      <c r="S80" s="20">
        <v>104449</v>
      </c>
      <c r="T80" s="19">
        <f t="shared" si="41"/>
        <v>75.2</v>
      </c>
      <c r="U80" s="19">
        <f t="shared" si="42"/>
        <v>32.4</v>
      </c>
      <c r="W80" s="19">
        <f t="shared" si="43"/>
        <v>-75.2</v>
      </c>
      <c r="X80" s="19">
        <f t="shared" si="44"/>
        <v>32.4</v>
      </c>
      <c r="Y80" s="7">
        <f t="shared" si="45"/>
        <v>0</v>
      </c>
      <c r="Z80" s="7">
        <f t="shared" si="46"/>
        <v>1</v>
      </c>
      <c r="AA80" s="7">
        <f t="shared" si="47"/>
        <v>1</v>
      </c>
      <c r="AB80" s="7">
        <f t="shared" si="48"/>
        <v>0</v>
      </c>
      <c r="AC80" s="19">
        <f t="shared" si="49"/>
        <v>-12</v>
      </c>
      <c r="AD80" s="7">
        <f t="shared" si="61"/>
        <v>0</v>
      </c>
      <c r="AE80" s="19">
        <f t="shared" si="50"/>
        <v>-12</v>
      </c>
      <c r="AF80" s="19">
        <f t="shared" si="51"/>
        <v>-12</v>
      </c>
      <c r="AG80" s="19">
        <f t="shared" si="52"/>
        <v>-86</v>
      </c>
      <c r="AH80" s="7">
        <f t="shared" si="53"/>
        <v>0</v>
      </c>
      <c r="AI80" s="19">
        <f t="shared" si="54"/>
        <v>-12</v>
      </c>
      <c r="AJ80" s="19">
        <f t="shared" si="55"/>
        <v>0</v>
      </c>
      <c r="AK80" s="19">
        <f t="shared" si="56"/>
        <v>0</v>
      </c>
      <c r="AL80" s="19">
        <f t="shared" si="57"/>
        <v>0</v>
      </c>
      <c r="AM80" s="19">
        <f t="shared" si="58"/>
        <v>38</v>
      </c>
      <c r="AN80" s="25">
        <f>MAX(AM$4:AM80)</f>
        <v>70</v>
      </c>
      <c r="AO80" s="25">
        <f t="shared" si="59"/>
        <v>-32</v>
      </c>
      <c r="AP80" s="20">
        <f t="shared" si="60"/>
        <v>0</v>
      </c>
      <c r="AR80" s="12">
        <f t="shared" si="62"/>
        <v>166.26</v>
      </c>
      <c r="AS80" s="12">
        <f t="shared" si="63"/>
        <v>13</v>
      </c>
      <c r="AT80" s="12">
        <f t="shared" si="64"/>
        <v>0</v>
      </c>
      <c r="AU80" s="12">
        <f t="shared" si="65"/>
        <v>5386</v>
      </c>
      <c r="AV80" s="12">
        <f>MAX(AU$4:AU80)</f>
        <v>5842</v>
      </c>
      <c r="AW80" s="8">
        <f t="shared" si="66"/>
        <v>-7.8055460458747006E-2</v>
      </c>
    </row>
    <row r="81" spans="1:49" x14ac:dyDescent="0.3">
      <c r="A81" s="1">
        <v>42670</v>
      </c>
      <c r="B81" s="1">
        <v>42670</v>
      </c>
      <c r="C81" s="1" t="s">
        <v>44</v>
      </c>
      <c r="D81" s="3">
        <v>1640</v>
      </c>
      <c r="E81" s="3">
        <v>-200</v>
      </c>
      <c r="F81" s="3">
        <f t="shared" si="36"/>
        <v>1440</v>
      </c>
      <c r="G81" s="20">
        <f t="shared" si="37"/>
        <v>0</v>
      </c>
      <c r="H81" s="3" t="s">
        <v>37</v>
      </c>
      <c r="I81" s="20">
        <v>1</v>
      </c>
      <c r="J81" s="20">
        <v>19</v>
      </c>
      <c r="L81" s="20">
        <f t="shared" si="38"/>
        <v>1</v>
      </c>
      <c r="M81" s="20" t="s">
        <v>21</v>
      </c>
      <c r="N81" s="20">
        <v>8</v>
      </c>
      <c r="O81" s="20">
        <v>76030</v>
      </c>
      <c r="P81" s="20">
        <f t="shared" si="39"/>
        <v>76038</v>
      </c>
      <c r="Q81" s="20">
        <f t="shared" si="40"/>
        <v>76038</v>
      </c>
      <c r="R81" s="20">
        <v>76030</v>
      </c>
      <c r="S81" s="20">
        <v>76143</v>
      </c>
      <c r="T81" s="19">
        <f t="shared" si="41"/>
        <v>1.6</v>
      </c>
      <c r="U81" s="19">
        <f t="shared" si="42"/>
        <v>10.5</v>
      </c>
      <c r="W81" s="19">
        <f t="shared" si="43"/>
        <v>-1.6</v>
      </c>
      <c r="X81" s="19">
        <f t="shared" si="44"/>
        <v>10.5</v>
      </c>
      <c r="Y81" s="7">
        <f t="shared" si="45"/>
        <v>1</v>
      </c>
      <c r="Z81" s="7">
        <f t="shared" si="46"/>
        <v>0</v>
      </c>
      <c r="AA81" s="7">
        <f t="shared" si="47"/>
        <v>1</v>
      </c>
      <c r="AB81" s="7">
        <f t="shared" si="48"/>
        <v>0</v>
      </c>
      <c r="AC81" s="19">
        <f t="shared" si="49"/>
        <v>0</v>
      </c>
      <c r="AD81" s="7">
        <f t="shared" si="61"/>
        <v>0</v>
      </c>
      <c r="AE81" s="19">
        <f t="shared" si="50"/>
        <v>-12</v>
      </c>
      <c r="AF81" s="19">
        <f t="shared" si="51"/>
        <v>10</v>
      </c>
      <c r="AG81" s="19">
        <f t="shared" si="52"/>
        <v>-76</v>
      </c>
      <c r="AH81" s="7">
        <f t="shared" si="53"/>
        <v>1</v>
      </c>
      <c r="AI81" s="19">
        <f t="shared" si="54"/>
        <v>10</v>
      </c>
      <c r="AJ81" s="19">
        <f t="shared" si="55"/>
        <v>0</v>
      </c>
      <c r="AK81" s="19">
        <f t="shared" si="56"/>
        <v>0</v>
      </c>
      <c r="AL81" s="19">
        <f t="shared" si="57"/>
        <v>0</v>
      </c>
      <c r="AM81" s="19">
        <f t="shared" si="58"/>
        <v>38</v>
      </c>
      <c r="AN81" s="25">
        <f>MAX(AM$4:AM81)</f>
        <v>70</v>
      </c>
      <c r="AO81" s="25">
        <f t="shared" si="59"/>
        <v>-32</v>
      </c>
      <c r="AP81" s="20">
        <f t="shared" si="60"/>
        <v>0</v>
      </c>
      <c r="AR81" s="12">
        <f t="shared" si="62"/>
        <v>166.26</v>
      </c>
      <c r="AS81" s="12">
        <f t="shared" si="63"/>
        <v>13</v>
      </c>
      <c r="AT81" s="12">
        <f t="shared" si="64"/>
        <v>0</v>
      </c>
      <c r="AU81" s="12">
        <f t="shared" si="65"/>
        <v>5386</v>
      </c>
      <c r="AV81" s="12">
        <f>MAX(AU$4:AU81)</f>
        <v>5842</v>
      </c>
      <c r="AW81" s="8">
        <f t="shared" si="66"/>
        <v>-7.8055460458747006E-2</v>
      </c>
    </row>
    <row r="82" spans="1:49" x14ac:dyDescent="0.3">
      <c r="A82" s="1">
        <v>42668</v>
      </c>
      <c r="B82" s="1">
        <v>42671</v>
      </c>
      <c r="C82" s="1" t="s">
        <v>44</v>
      </c>
      <c r="D82" s="3">
        <v>1005</v>
      </c>
      <c r="E82" s="3">
        <v>-200</v>
      </c>
      <c r="F82" s="3">
        <f t="shared" si="36"/>
        <v>805</v>
      </c>
      <c r="G82" s="20">
        <f t="shared" si="37"/>
        <v>3</v>
      </c>
      <c r="H82" s="3" t="s">
        <v>37</v>
      </c>
      <c r="L82" s="20">
        <f t="shared" si="38"/>
        <v>1</v>
      </c>
      <c r="M82" s="20" t="s">
        <v>21</v>
      </c>
      <c r="N82" s="20">
        <v>8</v>
      </c>
      <c r="O82" s="20">
        <v>75640</v>
      </c>
      <c r="P82" s="20">
        <f t="shared" si="39"/>
        <v>75648</v>
      </c>
      <c r="Q82" s="20">
        <f t="shared" si="40"/>
        <v>75648</v>
      </c>
      <c r="R82" s="20">
        <v>75635</v>
      </c>
      <c r="S82" s="20">
        <v>75887</v>
      </c>
      <c r="T82" s="19">
        <f t="shared" si="41"/>
        <v>2.1</v>
      </c>
      <c r="U82" s="19">
        <f t="shared" si="42"/>
        <v>23.9</v>
      </c>
      <c r="W82" s="19">
        <f t="shared" si="43"/>
        <v>-2.1</v>
      </c>
      <c r="X82" s="19">
        <f t="shared" si="44"/>
        <v>23.9</v>
      </c>
      <c r="Y82" s="7">
        <f t="shared" si="45"/>
        <v>1</v>
      </c>
      <c r="Z82" s="7">
        <f t="shared" si="46"/>
        <v>0</v>
      </c>
      <c r="AA82" s="7">
        <f t="shared" si="47"/>
        <v>1</v>
      </c>
      <c r="AB82" s="7">
        <f t="shared" si="48"/>
        <v>1</v>
      </c>
      <c r="AC82" s="19">
        <f t="shared" si="49"/>
        <v>0</v>
      </c>
      <c r="AD82" s="7">
        <f t="shared" si="61"/>
        <v>0</v>
      </c>
      <c r="AE82" s="19">
        <f t="shared" si="50"/>
        <v>0</v>
      </c>
      <c r="AF82" s="19">
        <f t="shared" si="51"/>
        <v>10</v>
      </c>
      <c r="AG82" s="19">
        <f t="shared" si="52"/>
        <v>-66</v>
      </c>
      <c r="AH82" s="7">
        <f t="shared" si="53"/>
        <v>1</v>
      </c>
      <c r="AI82" s="19">
        <f t="shared" si="54"/>
        <v>0</v>
      </c>
      <c r="AJ82" s="19">
        <f t="shared" si="55"/>
        <v>0</v>
      </c>
      <c r="AK82" s="19">
        <f t="shared" si="56"/>
        <v>0</v>
      </c>
      <c r="AL82" s="19">
        <f t="shared" si="57"/>
        <v>10</v>
      </c>
      <c r="AM82" s="19">
        <f t="shared" si="58"/>
        <v>48</v>
      </c>
      <c r="AN82" s="25">
        <f>MAX(AM$4:AM82)</f>
        <v>70</v>
      </c>
      <c r="AO82" s="25">
        <f t="shared" si="59"/>
        <v>-22</v>
      </c>
      <c r="AP82" s="20">
        <f t="shared" si="60"/>
        <v>1</v>
      </c>
      <c r="AR82" s="12">
        <f t="shared" si="62"/>
        <v>161.57999999999998</v>
      </c>
      <c r="AS82" s="12">
        <f t="shared" si="63"/>
        <v>13</v>
      </c>
      <c r="AT82" s="12">
        <f t="shared" si="64"/>
        <v>130</v>
      </c>
      <c r="AU82" s="12">
        <f t="shared" si="65"/>
        <v>5516</v>
      </c>
      <c r="AV82" s="12">
        <f>MAX(AU$4:AU82)</f>
        <v>5842</v>
      </c>
      <c r="AW82" s="8">
        <f t="shared" si="66"/>
        <v>-5.5802807257788425E-2</v>
      </c>
    </row>
    <row r="83" spans="1:49" x14ac:dyDescent="0.3">
      <c r="A83" s="1">
        <v>42671</v>
      </c>
      <c r="B83" s="1">
        <v>42671</v>
      </c>
      <c r="C83" s="1" t="s">
        <v>45</v>
      </c>
      <c r="D83" s="3">
        <v>1230</v>
      </c>
      <c r="E83" s="3">
        <v>100</v>
      </c>
      <c r="F83" s="3">
        <f t="shared" si="36"/>
        <v>1330</v>
      </c>
      <c r="G83" s="20">
        <f t="shared" si="37"/>
        <v>0</v>
      </c>
      <c r="H83" s="3" t="s">
        <v>17</v>
      </c>
      <c r="K83" s="20">
        <v>1</v>
      </c>
      <c r="L83" s="20">
        <f t="shared" si="38"/>
        <v>1</v>
      </c>
      <c r="M83" s="20" t="s">
        <v>20</v>
      </c>
      <c r="N83" s="20">
        <v>7</v>
      </c>
      <c r="O83" s="20">
        <v>109300</v>
      </c>
      <c r="P83" s="20">
        <f t="shared" si="39"/>
        <v>109300</v>
      </c>
      <c r="Q83" s="20">
        <f t="shared" si="40"/>
        <v>109300</v>
      </c>
      <c r="R83" s="20">
        <v>109348</v>
      </c>
      <c r="S83" s="20">
        <v>109110</v>
      </c>
      <c r="T83" s="19">
        <f t="shared" si="41"/>
        <v>5.5</v>
      </c>
      <c r="U83" s="19">
        <f t="shared" si="42"/>
        <v>18.3</v>
      </c>
      <c r="W83" s="19">
        <f t="shared" si="43"/>
        <v>-5.5</v>
      </c>
      <c r="X83" s="19">
        <f t="shared" si="44"/>
        <v>18.3</v>
      </c>
      <c r="Y83" s="7">
        <f t="shared" si="45"/>
        <v>0</v>
      </c>
      <c r="Z83" s="7">
        <f t="shared" si="46"/>
        <v>1</v>
      </c>
      <c r="AA83" s="7">
        <f t="shared" si="47"/>
        <v>1</v>
      </c>
      <c r="AB83" s="7">
        <f t="shared" si="48"/>
        <v>0</v>
      </c>
      <c r="AC83" s="19">
        <f t="shared" si="49"/>
        <v>0</v>
      </c>
      <c r="AD83" s="7">
        <f t="shared" si="61"/>
        <v>1</v>
      </c>
      <c r="AE83" s="19">
        <f t="shared" si="50"/>
        <v>-12</v>
      </c>
      <c r="AF83" s="19">
        <f t="shared" si="51"/>
        <v>10</v>
      </c>
      <c r="AG83" s="19">
        <f t="shared" si="52"/>
        <v>-56</v>
      </c>
      <c r="AH83" s="7">
        <f t="shared" si="53"/>
        <v>1</v>
      </c>
      <c r="AI83" s="19">
        <f t="shared" si="54"/>
        <v>0</v>
      </c>
      <c r="AJ83" s="19">
        <f t="shared" si="55"/>
        <v>10</v>
      </c>
      <c r="AK83" s="19">
        <f t="shared" si="56"/>
        <v>0</v>
      </c>
      <c r="AL83" s="19">
        <f t="shared" si="57"/>
        <v>0</v>
      </c>
      <c r="AM83" s="19">
        <f t="shared" si="58"/>
        <v>48</v>
      </c>
      <c r="AN83" s="25">
        <f>MAX(AM$4:AM83)</f>
        <v>70</v>
      </c>
      <c r="AO83" s="25">
        <f t="shared" si="59"/>
        <v>-22</v>
      </c>
      <c r="AP83" s="20">
        <f t="shared" si="60"/>
        <v>0</v>
      </c>
      <c r="AR83" s="12">
        <f t="shared" si="62"/>
        <v>161.57999999999998</v>
      </c>
      <c r="AS83" s="12">
        <f t="shared" si="63"/>
        <v>13</v>
      </c>
      <c r="AT83" s="12">
        <f t="shared" si="64"/>
        <v>0</v>
      </c>
      <c r="AU83" s="12">
        <f t="shared" si="65"/>
        <v>5516</v>
      </c>
      <c r="AV83" s="12">
        <f>MAX(AU$4:AU83)</f>
        <v>5842</v>
      </c>
      <c r="AW83" s="8">
        <f t="shared" si="66"/>
        <v>-5.5802807257788425E-2</v>
      </c>
    </row>
    <row r="84" spans="1:49" x14ac:dyDescent="0.3">
      <c r="A84" s="1">
        <v>42671</v>
      </c>
      <c r="B84" s="1">
        <v>42671</v>
      </c>
      <c r="C84" s="1" t="s">
        <v>44</v>
      </c>
      <c r="D84" s="3">
        <v>2015</v>
      </c>
      <c r="E84" s="3">
        <v>-200</v>
      </c>
      <c r="F84" s="3">
        <f t="shared" si="36"/>
        <v>1815</v>
      </c>
      <c r="G84" s="20">
        <f t="shared" si="37"/>
        <v>0</v>
      </c>
      <c r="H84" s="3" t="s">
        <v>38</v>
      </c>
      <c r="K84" s="20">
        <v>1</v>
      </c>
      <c r="L84" s="20">
        <f t="shared" si="38"/>
        <v>1</v>
      </c>
      <c r="M84" s="20" t="s">
        <v>21</v>
      </c>
      <c r="N84" s="20">
        <v>7</v>
      </c>
      <c r="O84" s="20">
        <v>104960</v>
      </c>
      <c r="P84" s="20">
        <f t="shared" si="39"/>
        <v>104967</v>
      </c>
      <c r="Q84" s="20">
        <f t="shared" si="40"/>
        <v>104967</v>
      </c>
      <c r="R84" s="20">
        <v>104449</v>
      </c>
      <c r="S84" s="20">
        <v>105223</v>
      </c>
      <c r="T84" s="19">
        <f t="shared" si="41"/>
        <v>52.5</v>
      </c>
      <c r="U84" s="19">
        <f t="shared" si="42"/>
        <v>25.6</v>
      </c>
      <c r="W84" s="19">
        <f t="shared" si="43"/>
        <v>-52.5</v>
      </c>
      <c r="X84" s="19">
        <f t="shared" si="44"/>
        <v>25.6</v>
      </c>
      <c r="Y84" s="7">
        <f t="shared" si="45"/>
        <v>1</v>
      </c>
      <c r="Z84" s="7">
        <f t="shared" si="46"/>
        <v>0</v>
      </c>
      <c r="AA84" s="7">
        <f t="shared" si="47"/>
        <v>1</v>
      </c>
      <c r="AB84" s="7">
        <f t="shared" si="48"/>
        <v>0</v>
      </c>
      <c r="AC84" s="19">
        <f t="shared" si="49"/>
        <v>-12</v>
      </c>
      <c r="AD84" s="7">
        <f t="shared" si="61"/>
        <v>1</v>
      </c>
      <c r="AE84" s="19">
        <f t="shared" si="50"/>
        <v>-12</v>
      </c>
      <c r="AF84" s="19">
        <f t="shared" si="51"/>
        <v>-12</v>
      </c>
      <c r="AG84" s="19">
        <f t="shared" si="52"/>
        <v>-68</v>
      </c>
      <c r="AH84" s="7">
        <f t="shared" si="53"/>
        <v>0</v>
      </c>
      <c r="AI84" s="19">
        <f t="shared" si="54"/>
        <v>0</v>
      </c>
      <c r="AJ84" s="19">
        <f t="shared" si="55"/>
        <v>-12</v>
      </c>
      <c r="AK84" s="19">
        <f t="shared" si="56"/>
        <v>0</v>
      </c>
      <c r="AL84" s="19">
        <f t="shared" si="57"/>
        <v>0</v>
      </c>
      <c r="AM84" s="19">
        <f t="shared" si="58"/>
        <v>48</v>
      </c>
      <c r="AN84" s="25">
        <f>MAX(AM$4:AM84)</f>
        <v>70</v>
      </c>
      <c r="AO84" s="25">
        <f t="shared" si="59"/>
        <v>-22</v>
      </c>
      <c r="AP84" s="20">
        <f t="shared" si="60"/>
        <v>0</v>
      </c>
      <c r="AR84" s="12">
        <f t="shared" si="62"/>
        <v>161.57999999999998</v>
      </c>
      <c r="AS84" s="12">
        <f t="shared" si="63"/>
        <v>13</v>
      </c>
      <c r="AT84" s="12">
        <f t="shared" si="64"/>
        <v>0</v>
      </c>
      <c r="AU84" s="12">
        <f t="shared" si="65"/>
        <v>5516</v>
      </c>
      <c r="AV84" s="12">
        <f>MAX(AU$4:AU84)</f>
        <v>5842</v>
      </c>
      <c r="AW84" s="8">
        <f t="shared" si="66"/>
        <v>-5.5802807257788425E-2</v>
      </c>
    </row>
    <row r="85" spans="1:49" x14ac:dyDescent="0.3">
      <c r="A85" s="1">
        <v>42671</v>
      </c>
      <c r="B85" s="1">
        <v>42671</v>
      </c>
      <c r="C85" s="1" t="s">
        <v>44</v>
      </c>
      <c r="D85" s="3">
        <v>2030</v>
      </c>
      <c r="E85" s="3">
        <v>-200</v>
      </c>
      <c r="F85" s="3">
        <f t="shared" si="36"/>
        <v>1830</v>
      </c>
      <c r="G85" s="20">
        <f t="shared" si="37"/>
        <v>0</v>
      </c>
      <c r="H85" s="3" t="s">
        <v>38</v>
      </c>
      <c r="K85" s="20">
        <v>1</v>
      </c>
      <c r="L85" s="20">
        <f t="shared" si="38"/>
        <v>1</v>
      </c>
      <c r="M85" s="20" t="s">
        <v>21</v>
      </c>
      <c r="N85" s="20">
        <v>7</v>
      </c>
      <c r="O85" s="20">
        <v>104720</v>
      </c>
      <c r="P85" s="20">
        <f t="shared" si="39"/>
        <v>104727</v>
      </c>
      <c r="Q85" s="20">
        <f t="shared" si="40"/>
        <v>104727</v>
      </c>
      <c r="R85" s="20">
        <v>104449</v>
      </c>
      <c r="S85" s="20">
        <v>104815</v>
      </c>
      <c r="T85" s="19">
        <f t="shared" si="41"/>
        <v>28.5</v>
      </c>
      <c r="U85" s="19">
        <f t="shared" si="42"/>
        <v>8.8000000000000007</v>
      </c>
      <c r="W85" s="19">
        <f t="shared" si="43"/>
        <v>-28.5</v>
      </c>
      <c r="X85" s="19">
        <f t="shared" si="44"/>
        <v>8.8000000000000007</v>
      </c>
      <c r="Y85" s="7">
        <f t="shared" si="45"/>
        <v>1</v>
      </c>
      <c r="Z85" s="7">
        <f t="shared" si="46"/>
        <v>0</v>
      </c>
      <c r="AA85" s="7">
        <f t="shared" si="47"/>
        <v>1</v>
      </c>
      <c r="AB85" s="7">
        <f t="shared" si="48"/>
        <v>0</v>
      </c>
      <c r="AC85" s="19">
        <f t="shared" si="49"/>
        <v>-12</v>
      </c>
      <c r="AD85" s="7">
        <f t="shared" si="61"/>
        <v>1</v>
      </c>
      <c r="AE85" s="19">
        <f t="shared" si="50"/>
        <v>-12</v>
      </c>
      <c r="AF85" s="19">
        <f t="shared" si="51"/>
        <v>-12</v>
      </c>
      <c r="AG85" s="19">
        <f t="shared" si="52"/>
        <v>-80</v>
      </c>
      <c r="AH85" s="7">
        <f t="shared" si="53"/>
        <v>0</v>
      </c>
      <c r="AI85" s="19">
        <f t="shared" si="54"/>
        <v>0</v>
      </c>
      <c r="AJ85" s="19">
        <f t="shared" si="55"/>
        <v>-12</v>
      </c>
      <c r="AK85" s="19">
        <f t="shared" si="56"/>
        <v>0</v>
      </c>
      <c r="AL85" s="19">
        <f t="shared" si="57"/>
        <v>0</v>
      </c>
      <c r="AM85" s="19">
        <f t="shared" si="58"/>
        <v>48</v>
      </c>
      <c r="AN85" s="25">
        <f>MAX(AM$4:AM85)</f>
        <v>70</v>
      </c>
      <c r="AO85" s="25">
        <f t="shared" si="59"/>
        <v>-22</v>
      </c>
      <c r="AP85" s="20">
        <f t="shared" si="60"/>
        <v>0</v>
      </c>
      <c r="AR85" s="12">
        <f t="shared" si="62"/>
        <v>161.57999999999998</v>
      </c>
      <c r="AS85" s="12">
        <f t="shared" si="63"/>
        <v>13</v>
      </c>
      <c r="AT85" s="12">
        <f t="shared" si="64"/>
        <v>0</v>
      </c>
      <c r="AU85" s="12">
        <f t="shared" si="65"/>
        <v>5516</v>
      </c>
      <c r="AV85" s="12">
        <f>MAX(AU$4:AU85)</f>
        <v>5842</v>
      </c>
      <c r="AW85" s="8">
        <f t="shared" si="66"/>
        <v>-5.5802807257788425E-2</v>
      </c>
    </row>
    <row r="86" spans="1:49" x14ac:dyDescent="0.3">
      <c r="A86" s="1">
        <v>42671</v>
      </c>
      <c r="B86" s="1">
        <v>42674</v>
      </c>
      <c r="C86" s="1" t="s">
        <v>44</v>
      </c>
      <c r="D86" s="3">
        <v>750</v>
      </c>
      <c r="E86" s="3">
        <v>-200</v>
      </c>
      <c r="F86" s="3">
        <f t="shared" si="36"/>
        <v>550</v>
      </c>
      <c r="G86" s="20">
        <f t="shared" si="37"/>
        <v>3</v>
      </c>
      <c r="H86" s="3" t="s">
        <v>37</v>
      </c>
      <c r="L86" s="20">
        <f t="shared" si="38"/>
        <v>1</v>
      </c>
      <c r="M86" s="20" t="s">
        <v>20</v>
      </c>
      <c r="N86" s="20">
        <v>8</v>
      </c>
      <c r="O86" s="20">
        <v>76180</v>
      </c>
      <c r="P86" s="20">
        <f t="shared" si="39"/>
        <v>76180</v>
      </c>
      <c r="Q86" s="20">
        <f t="shared" si="40"/>
        <v>76180</v>
      </c>
      <c r="R86" s="20">
        <v>76183</v>
      </c>
      <c r="S86" s="20">
        <v>75909</v>
      </c>
      <c r="T86" s="19">
        <f t="shared" si="41"/>
        <v>1.1000000000000001</v>
      </c>
      <c r="U86" s="19">
        <f t="shared" si="42"/>
        <v>26.3</v>
      </c>
      <c r="W86" s="19">
        <f t="shared" si="43"/>
        <v>-1.1000000000000001</v>
      </c>
      <c r="X86" s="19">
        <f t="shared" si="44"/>
        <v>26.3</v>
      </c>
      <c r="Y86" s="7">
        <f t="shared" si="45"/>
        <v>0</v>
      </c>
      <c r="Z86" s="7">
        <f t="shared" si="46"/>
        <v>1</v>
      </c>
      <c r="AA86" s="7">
        <f t="shared" si="47"/>
        <v>1</v>
      </c>
      <c r="AB86" s="7">
        <f t="shared" si="48"/>
        <v>1</v>
      </c>
      <c r="AC86" s="19">
        <f t="shared" si="49"/>
        <v>0</v>
      </c>
      <c r="AD86" s="7">
        <f t="shared" si="61"/>
        <v>0</v>
      </c>
      <c r="AE86" s="19">
        <f t="shared" si="50"/>
        <v>0</v>
      </c>
      <c r="AF86" s="19">
        <f t="shared" si="51"/>
        <v>10</v>
      </c>
      <c r="AG86" s="19">
        <f t="shared" si="52"/>
        <v>-70</v>
      </c>
      <c r="AH86" s="7">
        <f t="shared" si="53"/>
        <v>1</v>
      </c>
      <c r="AI86" s="19">
        <f t="shared" si="54"/>
        <v>0</v>
      </c>
      <c r="AJ86" s="19">
        <f t="shared" si="55"/>
        <v>0</v>
      </c>
      <c r="AK86" s="19">
        <f t="shared" si="56"/>
        <v>0</v>
      </c>
      <c r="AL86" s="19">
        <f t="shared" si="57"/>
        <v>10</v>
      </c>
      <c r="AM86" s="19">
        <f t="shared" si="58"/>
        <v>58</v>
      </c>
      <c r="AN86" s="25">
        <f>MAX(AM$4:AM86)</f>
        <v>70</v>
      </c>
      <c r="AO86" s="25">
        <f t="shared" si="59"/>
        <v>-12</v>
      </c>
      <c r="AP86" s="20">
        <f t="shared" si="60"/>
        <v>1</v>
      </c>
      <c r="AR86" s="12">
        <f t="shared" si="62"/>
        <v>165.48</v>
      </c>
      <c r="AS86" s="12">
        <f t="shared" si="63"/>
        <v>13</v>
      </c>
      <c r="AT86" s="12">
        <f t="shared" si="64"/>
        <v>130</v>
      </c>
      <c r="AU86" s="12">
        <f t="shared" si="65"/>
        <v>5646</v>
      </c>
      <c r="AV86" s="12">
        <f>MAX(AU$4:AU86)</f>
        <v>5842</v>
      </c>
      <c r="AW86" s="8">
        <f t="shared" si="66"/>
        <v>-3.3550154056829852E-2</v>
      </c>
    </row>
    <row r="87" spans="1:49" x14ac:dyDescent="0.3">
      <c r="A87" s="1">
        <v>42674</v>
      </c>
      <c r="B87" s="1">
        <v>42674</v>
      </c>
      <c r="C87" s="1" t="s">
        <v>45</v>
      </c>
      <c r="D87" s="3">
        <v>1440</v>
      </c>
      <c r="E87" s="3">
        <v>0</v>
      </c>
      <c r="F87" s="3">
        <f t="shared" si="36"/>
        <v>1440</v>
      </c>
      <c r="G87" s="20">
        <f t="shared" si="37"/>
        <v>0</v>
      </c>
      <c r="H87" s="3" t="s">
        <v>17</v>
      </c>
      <c r="I87" s="20">
        <v>1</v>
      </c>
      <c r="J87" s="20">
        <v>131</v>
      </c>
      <c r="L87" s="20">
        <f t="shared" si="38"/>
        <v>1</v>
      </c>
      <c r="M87" s="20" t="s">
        <v>21</v>
      </c>
      <c r="N87" s="20">
        <v>7</v>
      </c>
      <c r="O87" s="20">
        <v>109320</v>
      </c>
      <c r="P87" s="20">
        <f t="shared" si="39"/>
        <v>109327</v>
      </c>
      <c r="Q87" s="20">
        <f t="shared" si="40"/>
        <v>109327</v>
      </c>
      <c r="R87" s="20">
        <v>109354</v>
      </c>
      <c r="S87" s="20">
        <v>109822</v>
      </c>
      <c r="T87" s="19">
        <f t="shared" si="41"/>
        <v>-2</v>
      </c>
      <c r="U87" s="19">
        <f t="shared" si="42"/>
        <v>49.5</v>
      </c>
      <c r="W87" s="19">
        <f t="shared" si="43"/>
        <v>2</v>
      </c>
      <c r="X87" s="19">
        <f t="shared" si="44"/>
        <v>49.5</v>
      </c>
      <c r="Y87" s="7">
        <f t="shared" si="45"/>
        <v>0</v>
      </c>
      <c r="Z87" s="7">
        <f t="shared" si="46"/>
        <v>0</v>
      </c>
      <c r="AA87" s="7">
        <f t="shared" si="47"/>
        <v>0</v>
      </c>
      <c r="AB87" s="7">
        <f t="shared" si="48"/>
        <v>0</v>
      </c>
      <c r="AC87" s="19">
        <f t="shared" si="49"/>
        <v>0</v>
      </c>
      <c r="AD87" s="7">
        <f t="shared" si="61"/>
        <v>0</v>
      </c>
      <c r="AE87" s="19">
        <f t="shared" si="50"/>
        <v>0</v>
      </c>
      <c r="AF87" s="19">
        <f t="shared" si="51"/>
        <v>0</v>
      </c>
      <c r="AG87" s="19">
        <f t="shared" si="52"/>
        <v>-70</v>
      </c>
      <c r="AH87" s="7">
        <f t="shared" si="53"/>
        <v>0</v>
      </c>
      <c r="AI87" s="19">
        <f t="shared" si="54"/>
        <v>0</v>
      </c>
      <c r="AJ87" s="19">
        <f t="shared" si="55"/>
        <v>0</v>
      </c>
      <c r="AK87" s="19">
        <f t="shared" si="56"/>
        <v>0</v>
      </c>
      <c r="AL87" s="19">
        <f t="shared" si="57"/>
        <v>0</v>
      </c>
      <c r="AM87" s="19">
        <f t="shared" si="58"/>
        <v>58</v>
      </c>
      <c r="AN87" s="25">
        <f>MAX(AM$4:AM87)</f>
        <v>70</v>
      </c>
      <c r="AO87" s="25">
        <f t="shared" si="59"/>
        <v>-12</v>
      </c>
      <c r="AP87" s="20">
        <f t="shared" si="60"/>
        <v>0</v>
      </c>
      <c r="AR87" s="12">
        <f t="shared" si="62"/>
        <v>165.48</v>
      </c>
      <c r="AS87" s="12">
        <f t="shared" si="63"/>
        <v>13</v>
      </c>
      <c r="AT87" s="12">
        <f t="shared" si="64"/>
        <v>0</v>
      </c>
      <c r="AU87" s="12">
        <f t="shared" si="65"/>
        <v>5646</v>
      </c>
      <c r="AV87" s="12">
        <f>MAX(AU$4:AU87)</f>
        <v>5842</v>
      </c>
      <c r="AW87" s="8">
        <f t="shared" si="66"/>
        <v>-3.3550154056829852E-2</v>
      </c>
    </row>
    <row r="88" spans="1:49" x14ac:dyDescent="0.3">
      <c r="A88" s="1">
        <v>42674</v>
      </c>
      <c r="B88" s="1">
        <v>42674</v>
      </c>
      <c r="C88" s="1" t="s">
        <v>45</v>
      </c>
      <c r="D88" s="3">
        <v>2010</v>
      </c>
      <c r="E88" s="3">
        <v>0</v>
      </c>
      <c r="F88" s="3">
        <f t="shared" si="36"/>
        <v>2010</v>
      </c>
      <c r="G88" s="20">
        <f t="shared" si="37"/>
        <v>0</v>
      </c>
      <c r="H88" s="3" t="s">
        <v>17</v>
      </c>
      <c r="L88" s="20">
        <f t="shared" si="38"/>
        <v>1</v>
      </c>
      <c r="M88" s="20" t="s">
        <v>20</v>
      </c>
      <c r="N88" s="20">
        <v>7</v>
      </c>
      <c r="O88" s="20">
        <v>109810</v>
      </c>
      <c r="P88" s="20">
        <f t="shared" si="39"/>
        <v>109810</v>
      </c>
      <c r="Q88" s="20">
        <f t="shared" si="40"/>
        <v>109810</v>
      </c>
      <c r="R88" s="20">
        <v>109822</v>
      </c>
      <c r="S88" s="20">
        <v>109595</v>
      </c>
      <c r="T88" s="19">
        <f t="shared" si="41"/>
        <v>1.9</v>
      </c>
      <c r="U88" s="19">
        <f t="shared" si="42"/>
        <v>20.8</v>
      </c>
      <c r="W88" s="19">
        <f t="shared" si="43"/>
        <v>-1.9</v>
      </c>
      <c r="X88" s="19">
        <f t="shared" si="44"/>
        <v>20.8</v>
      </c>
      <c r="Y88" s="7">
        <f t="shared" si="45"/>
        <v>0</v>
      </c>
      <c r="Z88" s="7">
        <f t="shared" si="46"/>
        <v>1</v>
      </c>
      <c r="AA88" s="7">
        <f t="shared" si="47"/>
        <v>1</v>
      </c>
      <c r="AB88" s="7">
        <f t="shared" si="48"/>
        <v>1</v>
      </c>
      <c r="AC88" s="19">
        <f t="shared" si="49"/>
        <v>0</v>
      </c>
      <c r="AD88" s="7">
        <f t="shared" si="61"/>
        <v>0</v>
      </c>
      <c r="AE88" s="19">
        <f t="shared" si="50"/>
        <v>0</v>
      </c>
      <c r="AF88" s="19">
        <f t="shared" si="51"/>
        <v>10</v>
      </c>
      <c r="AG88" s="19">
        <f t="shared" si="52"/>
        <v>-60</v>
      </c>
      <c r="AH88" s="7">
        <f t="shared" si="53"/>
        <v>1</v>
      </c>
      <c r="AI88" s="19">
        <f t="shared" si="54"/>
        <v>0</v>
      </c>
      <c r="AJ88" s="19">
        <f t="shared" si="55"/>
        <v>0</v>
      </c>
      <c r="AK88" s="19">
        <f t="shared" si="56"/>
        <v>0</v>
      </c>
      <c r="AL88" s="19">
        <f t="shared" si="57"/>
        <v>10</v>
      </c>
      <c r="AM88" s="19">
        <f t="shared" si="58"/>
        <v>68</v>
      </c>
      <c r="AN88" s="25">
        <f>MAX(AM$4:AM88)</f>
        <v>70</v>
      </c>
      <c r="AO88" s="25">
        <f t="shared" si="59"/>
        <v>-2</v>
      </c>
      <c r="AP88" s="20">
        <f t="shared" si="60"/>
        <v>1</v>
      </c>
      <c r="AR88" s="12">
        <f t="shared" si="62"/>
        <v>165.48</v>
      </c>
      <c r="AS88" s="12">
        <f t="shared" si="63"/>
        <v>13</v>
      </c>
      <c r="AT88" s="12">
        <f t="shared" si="64"/>
        <v>130</v>
      </c>
      <c r="AU88" s="12">
        <f t="shared" si="65"/>
        <v>5776</v>
      </c>
      <c r="AV88" s="12">
        <f>MAX(AU$4:AU88)</f>
        <v>5842</v>
      </c>
      <c r="AW88" s="8">
        <f t="shared" si="66"/>
        <v>-1.1297500855871277E-2</v>
      </c>
    </row>
    <row r="89" spans="1:49" x14ac:dyDescent="0.3">
      <c r="A89" s="1">
        <v>42674</v>
      </c>
      <c r="B89" s="1">
        <v>42675</v>
      </c>
      <c r="C89" s="1" t="s">
        <v>44</v>
      </c>
      <c r="D89" s="3">
        <v>530</v>
      </c>
      <c r="E89" s="3">
        <v>-200</v>
      </c>
      <c r="F89" s="3">
        <f t="shared" si="36"/>
        <v>330</v>
      </c>
      <c r="G89" s="20">
        <f t="shared" si="37"/>
        <v>1</v>
      </c>
      <c r="H89" s="3" t="s">
        <v>37</v>
      </c>
      <c r="K89" s="20">
        <v>1</v>
      </c>
      <c r="L89" s="20">
        <f t="shared" si="38"/>
        <v>1</v>
      </c>
      <c r="M89" s="20" t="s">
        <v>20</v>
      </c>
      <c r="N89" s="20">
        <v>8</v>
      </c>
      <c r="O89" s="20">
        <v>76450</v>
      </c>
      <c r="P89" s="20">
        <f t="shared" si="39"/>
        <v>76450</v>
      </c>
      <c r="Q89" s="20">
        <f t="shared" si="40"/>
        <v>76450</v>
      </c>
      <c r="R89" s="20">
        <v>76882</v>
      </c>
      <c r="S89" s="20">
        <v>76122</v>
      </c>
      <c r="T89" s="19">
        <f t="shared" si="41"/>
        <v>44</v>
      </c>
      <c r="U89" s="19">
        <f t="shared" si="42"/>
        <v>32</v>
      </c>
      <c r="W89" s="19">
        <f t="shared" si="43"/>
        <v>-44</v>
      </c>
      <c r="X89" s="19">
        <f t="shared" si="44"/>
        <v>32</v>
      </c>
      <c r="Y89" s="7">
        <f t="shared" si="45"/>
        <v>0</v>
      </c>
      <c r="Z89" s="7">
        <f t="shared" si="46"/>
        <v>1</v>
      </c>
      <c r="AA89" s="7">
        <f t="shared" si="47"/>
        <v>1</v>
      </c>
      <c r="AB89" s="7">
        <f t="shared" si="48"/>
        <v>0</v>
      </c>
      <c r="AC89" s="19">
        <f t="shared" si="49"/>
        <v>-12</v>
      </c>
      <c r="AD89" s="7">
        <f t="shared" si="61"/>
        <v>1</v>
      </c>
      <c r="AE89" s="19">
        <f t="shared" si="50"/>
        <v>-12</v>
      </c>
      <c r="AF89" s="19">
        <f t="shared" si="51"/>
        <v>-12</v>
      </c>
      <c r="AG89" s="19">
        <f t="shared" si="52"/>
        <v>-72</v>
      </c>
      <c r="AH89" s="7">
        <f t="shared" si="53"/>
        <v>0</v>
      </c>
      <c r="AI89" s="19">
        <f t="shared" si="54"/>
        <v>0</v>
      </c>
      <c r="AJ89" s="19">
        <f t="shared" si="55"/>
        <v>-12</v>
      </c>
      <c r="AK89" s="19">
        <f t="shared" si="56"/>
        <v>0</v>
      </c>
      <c r="AL89" s="19">
        <f t="shared" si="57"/>
        <v>0</v>
      </c>
      <c r="AM89" s="19">
        <f t="shared" si="58"/>
        <v>68</v>
      </c>
      <c r="AN89" s="25">
        <f>MAX(AM$4:AM89)</f>
        <v>70</v>
      </c>
      <c r="AO89" s="25">
        <f t="shared" si="59"/>
        <v>-2</v>
      </c>
      <c r="AP89" s="20">
        <f t="shared" si="60"/>
        <v>0</v>
      </c>
      <c r="AR89" s="12">
        <f t="shared" si="62"/>
        <v>173.28</v>
      </c>
      <c r="AS89" s="12">
        <f t="shared" si="63"/>
        <v>14</v>
      </c>
      <c r="AT89" s="12">
        <f t="shared" si="64"/>
        <v>0</v>
      </c>
      <c r="AU89" s="12">
        <f t="shared" si="65"/>
        <v>5776</v>
      </c>
      <c r="AV89" s="12">
        <f>MAX(AU$4:AU89)</f>
        <v>5842</v>
      </c>
      <c r="AW89" s="8">
        <f t="shared" si="66"/>
        <v>-1.1297500855871277E-2</v>
      </c>
    </row>
    <row r="90" spans="1:49" x14ac:dyDescent="0.3">
      <c r="A90" s="1">
        <v>42675</v>
      </c>
      <c r="B90" s="1">
        <v>42675</v>
      </c>
      <c r="C90" s="1" t="s">
        <v>44</v>
      </c>
      <c r="D90" s="3">
        <v>1030</v>
      </c>
      <c r="E90" s="3">
        <v>-200</v>
      </c>
      <c r="F90" s="3">
        <f t="shared" si="36"/>
        <v>830</v>
      </c>
      <c r="G90" s="20">
        <f t="shared" si="37"/>
        <v>0</v>
      </c>
      <c r="H90" s="3" t="s">
        <v>38</v>
      </c>
      <c r="L90" s="20">
        <f t="shared" si="38"/>
        <v>1</v>
      </c>
      <c r="M90" s="20" t="s">
        <v>20</v>
      </c>
      <c r="N90" s="20">
        <v>7</v>
      </c>
      <c r="O90" s="20">
        <v>105110</v>
      </c>
      <c r="P90" s="20">
        <f t="shared" si="39"/>
        <v>105110</v>
      </c>
      <c r="Q90" s="20">
        <f t="shared" si="40"/>
        <v>105110</v>
      </c>
      <c r="R90" s="20">
        <v>105109</v>
      </c>
      <c r="S90" s="20">
        <v>103790</v>
      </c>
      <c r="T90" s="19">
        <f t="shared" si="41"/>
        <v>0.6</v>
      </c>
      <c r="U90" s="19">
        <f t="shared" si="42"/>
        <v>131.30000000000001</v>
      </c>
      <c r="W90" s="19">
        <f t="shared" si="43"/>
        <v>-0.6</v>
      </c>
      <c r="X90" s="19">
        <f t="shared" si="44"/>
        <v>131.30000000000001</v>
      </c>
      <c r="Y90" s="7">
        <f t="shared" si="45"/>
        <v>0</v>
      </c>
      <c r="Z90" s="7">
        <f t="shared" si="46"/>
        <v>0</v>
      </c>
      <c r="AA90" s="7">
        <f t="shared" si="47"/>
        <v>0</v>
      </c>
      <c r="AB90" s="7">
        <f t="shared" si="48"/>
        <v>0</v>
      </c>
      <c r="AC90" s="19">
        <f t="shared" si="49"/>
        <v>0</v>
      </c>
      <c r="AD90" s="7">
        <f t="shared" si="61"/>
        <v>0</v>
      </c>
      <c r="AE90" s="19">
        <f t="shared" si="50"/>
        <v>0</v>
      </c>
      <c r="AF90" s="19">
        <f t="shared" si="51"/>
        <v>0</v>
      </c>
      <c r="AG90" s="19">
        <f t="shared" si="52"/>
        <v>-72</v>
      </c>
      <c r="AH90" s="7">
        <f t="shared" si="53"/>
        <v>0</v>
      </c>
      <c r="AI90" s="19">
        <f t="shared" si="54"/>
        <v>0</v>
      </c>
      <c r="AJ90" s="19">
        <f t="shared" si="55"/>
        <v>0</v>
      </c>
      <c r="AK90" s="19">
        <f t="shared" si="56"/>
        <v>0</v>
      </c>
      <c r="AL90" s="19">
        <f t="shared" si="57"/>
        <v>0</v>
      </c>
      <c r="AM90" s="19">
        <f t="shared" si="58"/>
        <v>68</v>
      </c>
      <c r="AN90" s="25">
        <f>MAX(AM$4:AM90)</f>
        <v>70</v>
      </c>
      <c r="AO90" s="25">
        <f t="shared" si="59"/>
        <v>-2</v>
      </c>
      <c r="AP90" s="20">
        <f t="shared" si="60"/>
        <v>0</v>
      </c>
      <c r="AR90" s="12">
        <f t="shared" si="62"/>
        <v>173.28</v>
      </c>
      <c r="AS90" s="12">
        <f t="shared" si="63"/>
        <v>14</v>
      </c>
      <c r="AT90" s="12">
        <f t="shared" si="64"/>
        <v>0</v>
      </c>
      <c r="AU90" s="12">
        <f t="shared" si="65"/>
        <v>5776</v>
      </c>
      <c r="AV90" s="12">
        <f>MAX(AU$4:AU90)</f>
        <v>5842</v>
      </c>
      <c r="AW90" s="8">
        <f t="shared" si="66"/>
        <v>-1.1297500855871277E-2</v>
      </c>
    </row>
    <row r="91" spans="1:49" x14ac:dyDescent="0.3">
      <c r="A91" s="1">
        <v>42675</v>
      </c>
      <c r="B91" s="1">
        <v>42675</v>
      </c>
      <c r="C91" s="1" t="s">
        <v>44</v>
      </c>
      <c r="D91" s="3">
        <v>1625</v>
      </c>
      <c r="E91" s="3">
        <v>-200</v>
      </c>
      <c r="F91" s="3">
        <f t="shared" si="36"/>
        <v>1425</v>
      </c>
      <c r="G91" s="20">
        <f t="shared" si="37"/>
        <v>0</v>
      </c>
      <c r="H91" s="3" t="s">
        <v>38</v>
      </c>
      <c r="I91" s="20">
        <v>1</v>
      </c>
      <c r="J91" s="20">
        <v>43</v>
      </c>
      <c r="L91" s="20">
        <f t="shared" si="38"/>
        <v>1</v>
      </c>
      <c r="M91" s="20" t="s">
        <v>21</v>
      </c>
      <c r="N91" s="20">
        <v>7</v>
      </c>
      <c r="O91" s="20">
        <v>104620</v>
      </c>
      <c r="P91" s="20">
        <f t="shared" si="39"/>
        <v>104627</v>
      </c>
      <c r="Q91" s="20">
        <f t="shared" si="40"/>
        <v>104627</v>
      </c>
      <c r="R91" s="20">
        <v>104508</v>
      </c>
      <c r="S91" s="20">
        <v>104637</v>
      </c>
      <c r="T91" s="19">
        <f t="shared" si="41"/>
        <v>12.6</v>
      </c>
      <c r="U91" s="19">
        <f t="shared" si="42"/>
        <v>1</v>
      </c>
      <c r="W91" s="19">
        <f t="shared" si="43"/>
        <v>-12.6</v>
      </c>
      <c r="X91" s="19">
        <f t="shared" si="44"/>
        <v>1</v>
      </c>
      <c r="Y91" s="7">
        <f t="shared" si="45"/>
        <v>1</v>
      </c>
      <c r="Z91" s="7">
        <f t="shared" si="46"/>
        <v>0</v>
      </c>
      <c r="AA91" s="7">
        <f t="shared" si="47"/>
        <v>1</v>
      </c>
      <c r="AB91" s="7">
        <f t="shared" si="48"/>
        <v>0</v>
      </c>
      <c r="AC91" s="19">
        <f t="shared" si="49"/>
        <v>-12</v>
      </c>
      <c r="AD91" s="7">
        <f t="shared" si="61"/>
        <v>0</v>
      </c>
      <c r="AE91" s="19">
        <f t="shared" si="50"/>
        <v>-12</v>
      </c>
      <c r="AF91" s="19">
        <f t="shared" si="51"/>
        <v>-12</v>
      </c>
      <c r="AG91" s="19">
        <f t="shared" si="52"/>
        <v>-84</v>
      </c>
      <c r="AH91" s="7">
        <f t="shared" si="53"/>
        <v>0</v>
      </c>
      <c r="AI91" s="19">
        <f t="shared" si="54"/>
        <v>-12</v>
      </c>
      <c r="AJ91" s="19">
        <f t="shared" si="55"/>
        <v>0</v>
      </c>
      <c r="AK91" s="19">
        <f t="shared" si="56"/>
        <v>0</v>
      </c>
      <c r="AL91" s="19">
        <f t="shared" si="57"/>
        <v>0</v>
      </c>
      <c r="AM91" s="19">
        <f t="shared" si="58"/>
        <v>68</v>
      </c>
      <c r="AN91" s="25">
        <f>MAX(AM$4:AM91)</f>
        <v>70</v>
      </c>
      <c r="AO91" s="25">
        <f t="shared" si="59"/>
        <v>-2</v>
      </c>
      <c r="AP91" s="20">
        <f t="shared" si="60"/>
        <v>0</v>
      </c>
      <c r="AR91" s="12">
        <f t="shared" si="62"/>
        <v>173.28</v>
      </c>
      <c r="AS91" s="12">
        <f t="shared" si="63"/>
        <v>14</v>
      </c>
      <c r="AT91" s="12">
        <f t="shared" si="64"/>
        <v>0</v>
      </c>
      <c r="AU91" s="12">
        <f t="shared" si="65"/>
        <v>5776</v>
      </c>
      <c r="AV91" s="12">
        <f>MAX(AU$4:AU91)</f>
        <v>5842</v>
      </c>
      <c r="AW91" s="8">
        <f t="shared" si="66"/>
        <v>-1.1297500855871277E-2</v>
      </c>
    </row>
    <row r="92" spans="1:49" x14ac:dyDescent="0.3">
      <c r="A92" s="1">
        <v>42670</v>
      </c>
      <c r="B92" s="1">
        <v>42675</v>
      </c>
      <c r="C92" s="1" t="s">
        <v>44</v>
      </c>
      <c r="D92" s="3">
        <v>2015</v>
      </c>
      <c r="E92" s="3">
        <v>-200</v>
      </c>
      <c r="F92" s="3">
        <f t="shared" si="36"/>
        <v>1815</v>
      </c>
      <c r="G92" s="20">
        <f t="shared" si="37"/>
        <v>5</v>
      </c>
      <c r="H92" s="3" t="s">
        <v>38</v>
      </c>
      <c r="L92" s="20">
        <f t="shared" si="38"/>
        <v>1</v>
      </c>
      <c r="M92" s="20" t="s">
        <v>21</v>
      </c>
      <c r="N92" s="20">
        <v>7</v>
      </c>
      <c r="O92" s="20">
        <v>103940</v>
      </c>
      <c r="P92" s="20">
        <f t="shared" si="39"/>
        <v>103947</v>
      </c>
      <c r="Q92" s="20">
        <f t="shared" si="40"/>
        <v>103947</v>
      </c>
      <c r="R92" s="20">
        <v>103790</v>
      </c>
      <c r="S92" s="20">
        <v>104155</v>
      </c>
      <c r="T92" s="19">
        <f t="shared" si="41"/>
        <v>16.399999999999999</v>
      </c>
      <c r="U92" s="19">
        <f t="shared" si="42"/>
        <v>20.8</v>
      </c>
      <c r="W92" s="19">
        <f t="shared" si="43"/>
        <v>-16.399999999999999</v>
      </c>
      <c r="X92" s="19">
        <f t="shared" si="44"/>
        <v>20.8</v>
      </c>
      <c r="Y92" s="7">
        <f t="shared" si="45"/>
        <v>1</v>
      </c>
      <c r="Z92" s="7">
        <f t="shared" si="46"/>
        <v>0</v>
      </c>
      <c r="AA92" s="7">
        <f t="shared" si="47"/>
        <v>1</v>
      </c>
      <c r="AB92" s="7">
        <f t="shared" si="48"/>
        <v>1</v>
      </c>
      <c r="AC92" s="19">
        <f t="shared" si="49"/>
        <v>-12</v>
      </c>
      <c r="AD92" s="7">
        <f t="shared" si="61"/>
        <v>0</v>
      </c>
      <c r="AE92" s="19">
        <f t="shared" si="50"/>
        <v>-12</v>
      </c>
      <c r="AF92" s="19">
        <f t="shared" si="51"/>
        <v>-12</v>
      </c>
      <c r="AG92" s="19">
        <f t="shared" si="52"/>
        <v>-96</v>
      </c>
      <c r="AH92" s="7">
        <f t="shared" si="53"/>
        <v>0</v>
      </c>
      <c r="AI92" s="19">
        <f t="shared" si="54"/>
        <v>0</v>
      </c>
      <c r="AJ92" s="19">
        <f t="shared" si="55"/>
        <v>0</v>
      </c>
      <c r="AK92" s="19">
        <f t="shared" si="56"/>
        <v>0</v>
      </c>
      <c r="AL92" s="19">
        <f t="shared" si="57"/>
        <v>-12</v>
      </c>
      <c r="AM92" s="19">
        <f t="shared" si="58"/>
        <v>56</v>
      </c>
      <c r="AN92" s="25">
        <f>MAX(AM$4:AM92)</f>
        <v>70</v>
      </c>
      <c r="AO92" s="25">
        <f t="shared" si="59"/>
        <v>-14</v>
      </c>
      <c r="AP92" s="20">
        <f t="shared" si="60"/>
        <v>0</v>
      </c>
      <c r="AR92" s="12">
        <f t="shared" si="62"/>
        <v>173.28</v>
      </c>
      <c r="AS92" s="12">
        <f t="shared" si="63"/>
        <v>14</v>
      </c>
      <c r="AT92" s="12">
        <f t="shared" si="64"/>
        <v>-168</v>
      </c>
      <c r="AU92" s="12">
        <f t="shared" si="65"/>
        <v>5608</v>
      </c>
      <c r="AV92" s="12">
        <f>MAX(AU$4:AU92)</f>
        <v>5842</v>
      </c>
      <c r="AW92" s="8">
        <f t="shared" si="66"/>
        <v>-4.0054775761725434E-2</v>
      </c>
    </row>
    <row r="93" spans="1:49" x14ac:dyDescent="0.3">
      <c r="A93" s="1">
        <v>42670</v>
      </c>
      <c r="B93" s="1">
        <v>42676</v>
      </c>
      <c r="C93" s="1" t="s">
        <v>44</v>
      </c>
      <c r="D93" s="3">
        <v>645</v>
      </c>
      <c r="E93" s="3">
        <v>-200</v>
      </c>
      <c r="F93" s="3">
        <f t="shared" si="36"/>
        <v>445</v>
      </c>
      <c r="G93" s="20">
        <f t="shared" si="37"/>
        <v>6</v>
      </c>
      <c r="H93" s="3" t="s">
        <v>38</v>
      </c>
      <c r="L93" s="20">
        <f t="shared" si="38"/>
        <v>1</v>
      </c>
      <c r="M93" s="20" t="s">
        <v>21</v>
      </c>
      <c r="N93" s="20">
        <v>7</v>
      </c>
      <c r="O93" s="20">
        <v>103600</v>
      </c>
      <c r="P93" s="20">
        <f t="shared" si="39"/>
        <v>103607</v>
      </c>
      <c r="Q93" s="20">
        <f t="shared" si="40"/>
        <v>103607</v>
      </c>
      <c r="R93" s="20">
        <v>103618</v>
      </c>
      <c r="S93" s="20">
        <v>103926</v>
      </c>
      <c r="T93" s="19">
        <f t="shared" si="41"/>
        <v>-0.4</v>
      </c>
      <c r="U93" s="19">
        <f t="shared" si="42"/>
        <v>31.9</v>
      </c>
      <c r="W93" s="19">
        <f t="shared" si="43"/>
        <v>0.4</v>
      </c>
      <c r="X93" s="19">
        <f t="shared" si="44"/>
        <v>31.9</v>
      </c>
      <c r="Y93" s="7">
        <f t="shared" si="45"/>
        <v>0</v>
      </c>
      <c r="Z93" s="7">
        <f t="shared" si="46"/>
        <v>0</v>
      </c>
      <c r="AA93" s="7">
        <f t="shared" si="47"/>
        <v>0</v>
      </c>
      <c r="AB93" s="7">
        <f t="shared" si="48"/>
        <v>0</v>
      </c>
      <c r="AC93" s="19">
        <f t="shared" si="49"/>
        <v>0</v>
      </c>
      <c r="AD93" s="7">
        <f t="shared" si="61"/>
        <v>0</v>
      </c>
      <c r="AE93" s="19">
        <f t="shared" si="50"/>
        <v>0</v>
      </c>
      <c r="AF93" s="19">
        <f t="shared" si="51"/>
        <v>0</v>
      </c>
      <c r="AG93" s="19">
        <f t="shared" si="52"/>
        <v>-96</v>
      </c>
      <c r="AH93" s="7">
        <f t="shared" si="53"/>
        <v>0</v>
      </c>
      <c r="AI93" s="19">
        <f t="shared" si="54"/>
        <v>0</v>
      </c>
      <c r="AJ93" s="19">
        <f t="shared" si="55"/>
        <v>0</v>
      </c>
      <c r="AK93" s="19">
        <f t="shared" si="56"/>
        <v>0</v>
      </c>
      <c r="AL93" s="19">
        <f t="shared" si="57"/>
        <v>0</v>
      </c>
      <c r="AM93" s="19">
        <f t="shared" si="58"/>
        <v>56</v>
      </c>
      <c r="AN93" s="25">
        <f>MAX(AM$4:AM93)</f>
        <v>70</v>
      </c>
      <c r="AO93" s="25">
        <f t="shared" si="59"/>
        <v>-14</v>
      </c>
      <c r="AP93" s="20">
        <f t="shared" si="60"/>
        <v>0</v>
      </c>
      <c r="AR93" s="12">
        <f t="shared" si="62"/>
        <v>168.23999999999998</v>
      </c>
      <c r="AS93" s="12">
        <f t="shared" si="63"/>
        <v>14</v>
      </c>
      <c r="AT93" s="12">
        <f t="shared" si="64"/>
        <v>0</v>
      </c>
      <c r="AU93" s="12">
        <f t="shared" si="65"/>
        <v>5608</v>
      </c>
      <c r="AV93" s="12">
        <f>MAX(AU$4:AU93)</f>
        <v>5842</v>
      </c>
      <c r="AW93" s="8">
        <f t="shared" si="66"/>
        <v>-4.0054775761725434E-2</v>
      </c>
    </row>
    <row r="94" spans="1:49" x14ac:dyDescent="0.3">
      <c r="A94" s="1">
        <v>42676</v>
      </c>
      <c r="B94" s="1">
        <v>42676</v>
      </c>
      <c r="C94" s="1" t="s">
        <v>44</v>
      </c>
      <c r="D94" s="3">
        <v>1255</v>
      </c>
      <c r="E94" s="3">
        <v>-200</v>
      </c>
      <c r="F94" s="3">
        <f t="shared" si="36"/>
        <v>1055</v>
      </c>
      <c r="G94" s="20">
        <f t="shared" si="37"/>
        <v>0</v>
      </c>
      <c r="H94" s="3" t="s">
        <v>38</v>
      </c>
      <c r="I94" s="20">
        <v>1</v>
      </c>
      <c r="J94" s="20">
        <v>11</v>
      </c>
      <c r="L94" s="20">
        <f t="shared" si="38"/>
        <v>1</v>
      </c>
      <c r="M94" s="20" t="s">
        <v>21</v>
      </c>
      <c r="N94" s="20">
        <v>7</v>
      </c>
      <c r="O94" s="20">
        <v>103390</v>
      </c>
      <c r="P94" s="20">
        <f t="shared" si="39"/>
        <v>103397</v>
      </c>
      <c r="Q94" s="20">
        <f t="shared" si="40"/>
        <v>103397</v>
      </c>
      <c r="R94" s="20">
        <v>103082</v>
      </c>
      <c r="S94" s="20">
        <v>103380</v>
      </c>
      <c r="T94" s="19">
        <f t="shared" si="41"/>
        <v>32.200000000000003</v>
      </c>
      <c r="U94" s="19">
        <f t="shared" si="42"/>
        <v>-1.7</v>
      </c>
      <c r="W94" s="19">
        <f t="shared" si="43"/>
        <v>-32.200000000000003</v>
      </c>
      <c r="X94" s="19">
        <f t="shared" si="44"/>
        <v>-1.7</v>
      </c>
      <c r="Y94" s="7">
        <f t="shared" si="45"/>
        <v>1</v>
      </c>
      <c r="Z94" s="7">
        <f t="shared" si="46"/>
        <v>0</v>
      </c>
      <c r="AA94" s="7">
        <f t="shared" si="47"/>
        <v>1</v>
      </c>
      <c r="AB94" s="7">
        <f t="shared" si="48"/>
        <v>0</v>
      </c>
      <c r="AC94" s="19">
        <f t="shared" si="49"/>
        <v>-12</v>
      </c>
      <c r="AD94" s="7">
        <f t="shared" si="61"/>
        <v>0</v>
      </c>
      <c r="AE94" s="19">
        <f t="shared" si="50"/>
        <v>-12</v>
      </c>
      <c r="AF94" s="19">
        <f t="shared" si="51"/>
        <v>-12</v>
      </c>
      <c r="AG94" s="19">
        <f t="shared" si="52"/>
        <v>-108</v>
      </c>
      <c r="AH94" s="7">
        <f t="shared" si="53"/>
        <v>0</v>
      </c>
      <c r="AI94" s="19">
        <f t="shared" si="54"/>
        <v>-12</v>
      </c>
      <c r="AJ94" s="19">
        <f t="shared" si="55"/>
        <v>0</v>
      </c>
      <c r="AK94" s="19">
        <f t="shared" si="56"/>
        <v>0</v>
      </c>
      <c r="AL94" s="19">
        <f t="shared" si="57"/>
        <v>0</v>
      </c>
      <c r="AM94" s="19">
        <f t="shared" si="58"/>
        <v>56</v>
      </c>
      <c r="AN94" s="25">
        <f>MAX(AM$4:AM94)</f>
        <v>70</v>
      </c>
      <c r="AO94" s="25">
        <f t="shared" si="59"/>
        <v>-14</v>
      </c>
      <c r="AP94" s="20">
        <f t="shared" si="60"/>
        <v>0</v>
      </c>
      <c r="AR94" s="12">
        <f t="shared" si="62"/>
        <v>168.23999999999998</v>
      </c>
      <c r="AS94" s="12">
        <f t="shared" si="63"/>
        <v>14</v>
      </c>
      <c r="AT94" s="12">
        <f t="shared" si="64"/>
        <v>0</v>
      </c>
      <c r="AU94" s="12">
        <f t="shared" si="65"/>
        <v>5608</v>
      </c>
      <c r="AV94" s="12">
        <f>MAX(AU$4:AU94)</f>
        <v>5842</v>
      </c>
      <c r="AW94" s="8">
        <f t="shared" si="66"/>
        <v>-4.0054775761725434E-2</v>
      </c>
    </row>
    <row r="95" spans="1:49" x14ac:dyDescent="0.3">
      <c r="A95" s="1">
        <v>42664</v>
      </c>
      <c r="B95" s="1">
        <v>42676</v>
      </c>
      <c r="C95" s="1" t="s">
        <v>44</v>
      </c>
      <c r="D95" s="3">
        <v>1345</v>
      </c>
      <c r="E95" s="3">
        <v>-200</v>
      </c>
      <c r="F95" s="3">
        <f t="shared" si="36"/>
        <v>1145</v>
      </c>
      <c r="G95" s="20">
        <f t="shared" si="37"/>
        <v>12</v>
      </c>
      <c r="H95" s="3" t="s">
        <v>38</v>
      </c>
      <c r="L95" s="20">
        <f t="shared" si="38"/>
        <v>1</v>
      </c>
      <c r="M95" s="20" t="s">
        <v>21</v>
      </c>
      <c r="N95" s="20">
        <v>7</v>
      </c>
      <c r="O95" s="20">
        <v>103270</v>
      </c>
      <c r="P95" s="20">
        <f t="shared" si="39"/>
        <v>103277</v>
      </c>
      <c r="Q95" s="20">
        <f t="shared" si="40"/>
        <v>103277</v>
      </c>
      <c r="R95" s="20">
        <v>103082</v>
      </c>
      <c r="S95" s="20">
        <v>103380</v>
      </c>
      <c r="T95" s="19">
        <f t="shared" si="41"/>
        <v>20.2</v>
      </c>
      <c r="U95" s="19">
        <f t="shared" si="42"/>
        <v>10.3</v>
      </c>
      <c r="W95" s="19">
        <f t="shared" si="43"/>
        <v>-20.2</v>
      </c>
      <c r="X95" s="19">
        <f t="shared" si="44"/>
        <v>10.3</v>
      </c>
      <c r="Y95" s="7">
        <f t="shared" si="45"/>
        <v>1</v>
      </c>
      <c r="Z95" s="7">
        <f t="shared" si="46"/>
        <v>0</v>
      </c>
      <c r="AA95" s="7">
        <f t="shared" si="47"/>
        <v>1</v>
      </c>
      <c r="AB95" s="7">
        <f t="shared" si="48"/>
        <v>1</v>
      </c>
      <c r="AC95" s="19">
        <f t="shared" si="49"/>
        <v>-12</v>
      </c>
      <c r="AD95" s="7">
        <f t="shared" si="61"/>
        <v>0</v>
      </c>
      <c r="AE95" s="19">
        <f t="shared" si="50"/>
        <v>-12</v>
      </c>
      <c r="AF95" s="19">
        <f t="shared" si="51"/>
        <v>-12</v>
      </c>
      <c r="AG95" s="19">
        <f t="shared" si="52"/>
        <v>-120</v>
      </c>
      <c r="AH95" s="7">
        <f t="shared" si="53"/>
        <v>0</v>
      </c>
      <c r="AI95" s="19">
        <f t="shared" si="54"/>
        <v>0</v>
      </c>
      <c r="AJ95" s="19">
        <f t="shared" si="55"/>
        <v>0</v>
      </c>
      <c r="AK95" s="19">
        <f t="shared" si="56"/>
        <v>0</v>
      </c>
      <c r="AL95" s="19">
        <f t="shared" si="57"/>
        <v>-12</v>
      </c>
      <c r="AM95" s="19">
        <f t="shared" si="58"/>
        <v>44</v>
      </c>
      <c r="AN95" s="25">
        <f>MAX(AM$4:AM95)</f>
        <v>70</v>
      </c>
      <c r="AO95" s="25">
        <f t="shared" si="59"/>
        <v>-26</v>
      </c>
      <c r="AP95" s="20">
        <f t="shared" si="60"/>
        <v>0</v>
      </c>
      <c r="AR95" s="12">
        <f t="shared" si="62"/>
        <v>168.23999999999998</v>
      </c>
      <c r="AS95" s="12">
        <f t="shared" si="63"/>
        <v>14</v>
      </c>
      <c r="AT95" s="12">
        <f t="shared" si="64"/>
        <v>-168</v>
      </c>
      <c r="AU95" s="12">
        <f t="shared" si="65"/>
        <v>5440</v>
      </c>
      <c r="AV95" s="12">
        <f>MAX(AU$4:AU95)</f>
        <v>5842</v>
      </c>
      <c r="AW95" s="8">
        <f t="shared" si="66"/>
        <v>-6.8812050667579602E-2</v>
      </c>
    </row>
    <row r="96" spans="1:49" x14ac:dyDescent="0.3">
      <c r="A96" s="1">
        <v>42657</v>
      </c>
      <c r="B96" s="1">
        <v>42676</v>
      </c>
      <c r="C96" s="1" t="s">
        <v>45</v>
      </c>
      <c r="D96" s="3">
        <v>1435</v>
      </c>
      <c r="E96" s="3">
        <v>0</v>
      </c>
      <c r="F96" s="3">
        <f t="shared" si="36"/>
        <v>1435</v>
      </c>
      <c r="G96" s="20">
        <f t="shared" si="37"/>
        <v>19</v>
      </c>
      <c r="H96" s="3" t="s">
        <v>17</v>
      </c>
      <c r="L96" s="20">
        <f t="shared" si="38"/>
        <v>1</v>
      </c>
      <c r="M96" s="20" t="s">
        <v>20</v>
      </c>
      <c r="N96" s="20">
        <v>7</v>
      </c>
      <c r="O96" s="20">
        <v>111100</v>
      </c>
      <c r="P96" s="20">
        <f t="shared" si="39"/>
        <v>111100</v>
      </c>
      <c r="Q96" s="20">
        <f t="shared" si="40"/>
        <v>111100</v>
      </c>
      <c r="R96" s="20">
        <v>111226</v>
      </c>
      <c r="S96" s="20">
        <v>110873</v>
      </c>
      <c r="T96" s="19">
        <f t="shared" si="41"/>
        <v>13.3</v>
      </c>
      <c r="U96" s="19">
        <f t="shared" si="42"/>
        <v>22</v>
      </c>
      <c r="W96" s="19">
        <f t="shared" si="43"/>
        <v>-13.3</v>
      </c>
      <c r="X96" s="19">
        <f t="shared" si="44"/>
        <v>22</v>
      </c>
      <c r="Y96" s="7">
        <f t="shared" si="45"/>
        <v>0</v>
      </c>
      <c r="Z96" s="7">
        <f t="shared" si="46"/>
        <v>1</v>
      </c>
      <c r="AA96" s="7">
        <f t="shared" si="47"/>
        <v>1</v>
      </c>
      <c r="AB96" s="7">
        <f t="shared" si="48"/>
        <v>1</v>
      </c>
      <c r="AC96" s="19">
        <f t="shared" si="49"/>
        <v>-12</v>
      </c>
      <c r="AD96" s="7">
        <f t="shared" si="61"/>
        <v>0</v>
      </c>
      <c r="AE96" s="19">
        <f t="shared" si="50"/>
        <v>-12</v>
      </c>
      <c r="AF96" s="19">
        <f t="shared" si="51"/>
        <v>-12</v>
      </c>
      <c r="AG96" s="19">
        <f t="shared" si="52"/>
        <v>-132</v>
      </c>
      <c r="AH96" s="7">
        <f t="shared" si="53"/>
        <v>0</v>
      </c>
      <c r="AI96" s="19">
        <f t="shared" si="54"/>
        <v>0</v>
      </c>
      <c r="AJ96" s="19">
        <f t="shared" si="55"/>
        <v>0</v>
      </c>
      <c r="AK96" s="19">
        <f t="shared" si="56"/>
        <v>0</v>
      </c>
      <c r="AL96" s="19">
        <f t="shared" si="57"/>
        <v>-12</v>
      </c>
      <c r="AM96" s="19">
        <f t="shared" si="58"/>
        <v>32</v>
      </c>
      <c r="AN96" s="25">
        <f>MAX(AM$4:AM96)</f>
        <v>70</v>
      </c>
      <c r="AO96" s="25">
        <f t="shared" si="59"/>
        <v>-38</v>
      </c>
      <c r="AP96" s="20">
        <f t="shared" si="60"/>
        <v>0</v>
      </c>
      <c r="AR96" s="12">
        <f t="shared" si="62"/>
        <v>168.23999999999998</v>
      </c>
      <c r="AS96" s="12">
        <f t="shared" si="63"/>
        <v>14</v>
      </c>
      <c r="AT96" s="12">
        <f t="shared" si="64"/>
        <v>-168</v>
      </c>
      <c r="AU96" s="12">
        <f t="shared" si="65"/>
        <v>5272</v>
      </c>
      <c r="AV96" s="12">
        <f>MAX(AU$4:AU96)</f>
        <v>5842</v>
      </c>
      <c r="AW96" s="8">
        <f t="shared" si="66"/>
        <v>-9.7569325573433757E-2</v>
      </c>
    </row>
    <row r="97" spans="1:49" x14ac:dyDescent="0.3">
      <c r="A97" s="1">
        <v>42655</v>
      </c>
      <c r="B97" s="1">
        <v>42677</v>
      </c>
      <c r="C97" s="1" t="s">
        <v>44</v>
      </c>
      <c r="D97" s="3">
        <v>655</v>
      </c>
      <c r="E97" s="3">
        <v>-200</v>
      </c>
      <c r="F97" s="3">
        <f t="shared" si="36"/>
        <v>455</v>
      </c>
      <c r="G97" s="20">
        <f t="shared" si="37"/>
        <v>22</v>
      </c>
      <c r="H97" s="3" t="s">
        <v>38</v>
      </c>
      <c r="L97" s="20">
        <f t="shared" si="38"/>
        <v>1</v>
      </c>
      <c r="M97" s="20" t="s">
        <v>21</v>
      </c>
      <c r="N97" s="20">
        <v>7</v>
      </c>
      <c r="O97" s="20">
        <v>102550</v>
      </c>
      <c r="P97" s="20">
        <f t="shared" si="39"/>
        <v>102557</v>
      </c>
      <c r="Q97" s="20">
        <f t="shared" si="40"/>
        <v>102557</v>
      </c>
      <c r="R97" s="20">
        <v>102541</v>
      </c>
      <c r="S97" s="20">
        <v>103311</v>
      </c>
      <c r="T97" s="19">
        <f t="shared" si="41"/>
        <v>2.2999999999999998</v>
      </c>
      <c r="U97" s="19">
        <f t="shared" si="42"/>
        <v>75.400000000000006</v>
      </c>
      <c r="W97" s="19">
        <f t="shared" si="43"/>
        <v>-2.2999999999999998</v>
      </c>
      <c r="X97" s="19">
        <f t="shared" si="44"/>
        <v>75.400000000000006</v>
      </c>
      <c r="Y97" s="7">
        <f t="shared" si="45"/>
        <v>1</v>
      </c>
      <c r="Z97" s="7">
        <f t="shared" si="46"/>
        <v>0</v>
      </c>
      <c r="AA97" s="7">
        <f t="shared" si="47"/>
        <v>1</v>
      </c>
      <c r="AB97" s="7">
        <f t="shared" si="48"/>
        <v>1</v>
      </c>
      <c r="AC97" s="19">
        <f t="shared" si="49"/>
        <v>0</v>
      </c>
      <c r="AD97" s="7">
        <f t="shared" si="61"/>
        <v>0</v>
      </c>
      <c r="AE97" s="19">
        <f t="shared" si="50"/>
        <v>0</v>
      </c>
      <c r="AF97" s="19">
        <f t="shared" si="51"/>
        <v>10</v>
      </c>
      <c r="AG97" s="19">
        <f t="shared" si="52"/>
        <v>-122</v>
      </c>
      <c r="AH97" s="7">
        <f t="shared" si="53"/>
        <v>1</v>
      </c>
      <c r="AI97" s="19">
        <f t="shared" si="54"/>
        <v>0</v>
      </c>
      <c r="AJ97" s="19">
        <f t="shared" si="55"/>
        <v>0</v>
      </c>
      <c r="AK97" s="19">
        <f t="shared" si="56"/>
        <v>0</v>
      </c>
      <c r="AL97" s="19">
        <f t="shared" si="57"/>
        <v>10</v>
      </c>
      <c r="AM97" s="19">
        <f t="shared" si="58"/>
        <v>42</v>
      </c>
      <c r="AN97" s="25">
        <f>MAX(AM$4:AM97)</f>
        <v>70</v>
      </c>
      <c r="AO97" s="25">
        <f t="shared" si="59"/>
        <v>-28</v>
      </c>
      <c r="AP97" s="20">
        <f t="shared" si="60"/>
        <v>1</v>
      </c>
      <c r="AR97" s="12">
        <f t="shared" si="62"/>
        <v>158.16</v>
      </c>
      <c r="AS97" s="12">
        <f t="shared" si="63"/>
        <v>13</v>
      </c>
      <c r="AT97" s="12">
        <f t="shared" si="64"/>
        <v>130</v>
      </c>
      <c r="AU97" s="12">
        <f t="shared" si="65"/>
        <v>5402</v>
      </c>
      <c r="AV97" s="12">
        <f>MAX(AU$4:AU97)</f>
        <v>5842</v>
      </c>
      <c r="AW97" s="8">
        <f t="shared" si="66"/>
        <v>-7.5316672372475177E-2</v>
      </c>
    </row>
    <row r="98" spans="1:49" x14ac:dyDescent="0.3">
      <c r="A98" s="1">
        <v>42677</v>
      </c>
      <c r="B98" s="1">
        <v>42677</v>
      </c>
      <c r="C98" s="1" t="s">
        <v>45</v>
      </c>
      <c r="D98" s="3">
        <v>840</v>
      </c>
      <c r="E98" s="3">
        <v>0</v>
      </c>
      <c r="F98" s="3">
        <f t="shared" si="36"/>
        <v>840</v>
      </c>
      <c r="G98" s="20">
        <f t="shared" si="37"/>
        <v>0</v>
      </c>
      <c r="H98" s="3" t="s">
        <v>17</v>
      </c>
      <c r="L98" s="20">
        <f t="shared" si="38"/>
        <v>1</v>
      </c>
      <c r="M98" s="20" t="s">
        <v>21</v>
      </c>
      <c r="N98" s="20">
        <v>7</v>
      </c>
      <c r="O98" s="20">
        <v>110960</v>
      </c>
      <c r="P98" s="20">
        <f t="shared" si="39"/>
        <v>110967</v>
      </c>
      <c r="Q98" s="20">
        <f t="shared" si="40"/>
        <v>110967</v>
      </c>
      <c r="R98" s="20">
        <v>110926</v>
      </c>
      <c r="S98" s="20">
        <v>111031</v>
      </c>
      <c r="T98" s="19">
        <f t="shared" si="41"/>
        <v>4.8</v>
      </c>
      <c r="U98" s="19">
        <f t="shared" si="42"/>
        <v>6.4</v>
      </c>
      <c r="W98" s="19">
        <f t="shared" si="43"/>
        <v>-4.8</v>
      </c>
      <c r="X98" s="19">
        <f t="shared" si="44"/>
        <v>6.4</v>
      </c>
      <c r="Y98" s="7">
        <f t="shared" si="45"/>
        <v>1</v>
      </c>
      <c r="Z98" s="7">
        <f t="shared" si="46"/>
        <v>0</v>
      </c>
      <c r="AA98" s="7">
        <f t="shared" si="47"/>
        <v>1</v>
      </c>
      <c r="AB98" s="7">
        <f t="shared" si="48"/>
        <v>1</v>
      </c>
      <c r="AC98" s="19">
        <f t="shared" si="49"/>
        <v>0</v>
      </c>
      <c r="AD98" s="7">
        <f t="shared" si="61"/>
        <v>0</v>
      </c>
      <c r="AE98" s="19">
        <f t="shared" si="50"/>
        <v>-12</v>
      </c>
      <c r="AF98" s="19">
        <f t="shared" si="51"/>
        <v>-12</v>
      </c>
      <c r="AG98" s="19">
        <f t="shared" si="52"/>
        <v>-134</v>
      </c>
      <c r="AH98" s="7">
        <f t="shared" si="53"/>
        <v>0</v>
      </c>
      <c r="AI98" s="19">
        <f t="shared" si="54"/>
        <v>0</v>
      </c>
      <c r="AJ98" s="19">
        <f t="shared" si="55"/>
        <v>0</v>
      </c>
      <c r="AK98" s="19">
        <f t="shared" si="56"/>
        <v>0</v>
      </c>
      <c r="AL98" s="19">
        <f t="shared" si="57"/>
        <v>-12</v>
      </c>
      <c r="AM98" s="19">
        <f t="shared" si="58"/>
        <v>30</v>
      </c>
      <c r="AN98" s="25">
        <f>MAX(AM$4:AM98)</f>
        <v>70</v>
      </c>
      <c r="AO98" s="25">
        <f t="shared" si="59"/>
        <v>-40</v>
      </c>
      <c r="AP98" s="20">
        <f t="shared" si="60"/>
        <v>0</v>
      </c>
      <c r="AR98" s="12">
        <f t="shared" si="62"/>
        <v>158.16</v>
      </c>
      <c r="AS98" s="12">
        <f t="shared" si="63"/>
        <v>13</v>
      </c>
      <c r="AT98" s="12">
        <f t="shared" si="64"/>
        <v>-156</v>
      </c>
      <c r="AU98" s="12">
        <f t="shared" si="65"/>
        <v>5246</v>
      </c>
      <c r="AV98" s="12">
        <f>MAX(AU$4:AU98)</f>
        <v>5842</v>
      </c>
      <c r="AW98" s="8">
        <f t="shared" si="66"/>
        <v>-0.10201985621362547</v>
      </c>
    </row>
    <row r="99" spans="1:49" x14ac:dyDescent="0.3">
      <c r="A99" s="1">
        <v>42677</v>
      </c>
      <c r="B99" s="1">
        <v>42677</v>
      </c>
      <c r="C99" s="1" t="s">
        <v>45</v>
      </c>
      <c r="D99" s="3">
        <v>1145</v>
      </c>
      <c r="E99" s="3">
        <v>0</v>
      </c>
      <c r="F99" s="3">
        <f t="shared" si="36"/>
        <v>1145</v>
      </c>
      <c r="G99" s="20">
        <f t="shared" si="37"/>
        <v>0</v>
      </c>
      <c r="H99" s="3" t="s">
        <v>17</v>
      </c>
      <c r="I99" s="20">
        <v>1</v>
      </c>
      <c r="J99" s="20">
        <v>12</v>
      </c>
      <c r="L99" s="20">
        <f t="shared" si="38"/>
        <v>1</v>
      </c>
      <c r="M99" s="20" t="s">
        <v>21</v>
      </c>
      <c r="N99" s="20">
        <v>7</v>
      </c>
      <c r="O99" s="20">
        <v>110660</v>
      </c>
      <c r="P99" s="20">
        <f t="shared" si="39"/>
        <v>110667</v>
      </c>
      <c r="Q99" s="20">
        <f t="shared" si="40"/>
        <v>110667</v>
      </c>
      <c r="R99" s="20">
        <v>110591</v>
      </c>
      <c r="S99" s="20">
        <v>111201</v>
      </c>
      <c r="T99" s="19">
        <f t="shared" si="41"/>
        <v>8.3000000000000007</v>
      </c>
      <c r="U99" s="19">
        <f t="shared" si="42"/>
        <v>53.4</v>
      </c>
      <c r="W99" s="19">
        <f t="shared" si="43"/>
        <v>-8.3000000000000007</v>
      </c>
      <c r="X99" s="19">
        <f t="shared" si="44"/>
        <v>53.4</v>
      </c>
      <c r="Y99" s="7">
        <f t="shared" si="45"/>
        <v>1</v>
      </c>
      <c r="Z99" s="7">
        <f t="shared" si="46"/>
        <v>0</v>
      </c>
      <c r="AA99" s="7">
        <f t="shared" si="47"/>
        <v>1</v>
      </c>
      <c r="AB99" s="7">
        <f t="shared" si="48"/>
        <v>0</v>
      </c>
      <c r="AC99" s="19">
        <f t="shared" si="49"/>
        <v>0</v>
      </c>
      <c r="AD99" s="7">
        <f t="shared" si="61"/>
        <v>0</v>
      </c>
      <c r="AE99" s="19">
        <f t="shared" si="50"/>
        <v>0</v>
      </c>
      <c r="AF99" s="19">
        <f t="shared" si="51"/>
        <v>10</v>
      </c>
      <c r="AG99" s="19">
        <f t="shared" si="52"/>
        <v>-124</v>
      </c>
      <c r="AH99" s="7">
        <f t="shared" si="53"/>
        <v>1</v>
      </c>
      <c r="AI99" s="19">
        <f t="shared" si="54"/>
        <v>10</v>
      </c>
      <c r="AJ99" s="19">
        <f t="shared" si="55"/>
        <v>0</v>
      </c>
      <c r="AK99" s="19">
        <f t="shared" si="56"/>
        <v>0</v>
      </c>
      <c r="AL99" s="19">
        <f t="shared" si="57"/>
        <v>0</v>
      </c>
      <c r="AM99" s="19">
        <f t="shared" si="58"/>
        <v>30</v>
      </c>
      <c r="AN99" s="25">
        <f>MAX(AM$4:AM99)</f>
        <v>70</v>
      </c>
      <c r="AO99" s="25">
        <f t="shared" si="59"/>
        <v>-40</v>
      </c>
      <c r="AP99" s="20">
        <f t="shared" si="60"/>
        <v>0</v>
      </c>
      <c r="AR99" s="12">
        <f t="shared" si="62"/>
        <v>158.16</v>
      </c>
      <c r="AS99" s="12">
        <f t="shared" si="63"/>
        <v>13</v>
      </c>
      <c r="AT99" s="12">
        <f t="shared" si="64"/>
        <v>0</v>
      </c>
      <c r="AU99" s="12">
        <f t="shared" si="65"/>
        <v>5246</v>
      </c>
      <c r="AV99" s="12">
        <f>MAX(AU$4:AU99)</f>
        <v>5842</v>
      </c>
      <c r="AW99" s="8">
        <f t="shared" si="66"/>
        <v>-0.10201985621362547</v>
      </c>
    </row>
    <row r="100" spans="1:49" x14ac:dyDescent="0.3">
      <c r="A100" s="1">
        <v>42677</v>
      </c>
      <c r="B100" s="1">
        <v>42677</v>
      </c>
      <c r="C100" s="1" t="s">
        <v>44</v>
      </c>
      <c r="D100" s="3">
        <v>1610</v>
      </c>
      <c r="E100" s="3">
        <v>-200</v>
      </c>
      <c r="F100" s="3">
        <f t="shared" si="36"/>
        <v>1410</v>
      </c>
      <c r="G100" s="20">
        <f t="shared" si="37"/>
        <v>0</v>
      </c>
      <c r="H100" s="3" t="s">
        <v>38</v>
      </c>
      <c r="I100" s="20">
        <v>1</v>
      </c>
      <c r="J100" s="20">
        <v>18</v>
      </c>
      <c r="K100" s="20">
        <v>1</v>
      </c>
      <c r="L100" s="20">
        <f t="shared" si="38"/>
        <v>1</v>
      </c>
      <c r="M100" s="20" t="s">
        <v>20</v>
      </c>
      <c r="N100" s="20">
        <v>7</v>
      </c>
      <c r="O100" s="20">
        <v>103290</v>
      </c>
      <c r="P100" s="20">
        <f t="shared" si="39"/>
        <v>103290</v>
      </c>
      <c r="Q100" s="20">
        <f t="shared" si="40"/>
        <v>103290</v>
      </c>
      <c r="R100" s="20">
        <v>103311</v>
      </c>
      <c r="S100" s="20">
        <v>102871</v>
      </c>
      <c r="T100" s="19">
        <f t="shared" si="41"/>
        <v>2.8</v>
      </c>
      <c r="U100" s="19">
        <f t="shared" si="42"/>
        <v>41.2</v>
      </c>
      <c r="W100" s="19">
        <f t="shared" si="43"/>
        <v>-2.8</v>
      </c>
      <c r="X100" s="19">
        <f t="shared" si="44"/>
        <v>41.2</v>
      </c>
      <c r="Y100" s="7">
        <f t="shared" si="45"/>
        <v>0</v>
      </c>
      <c r="Z100" s="7">
        <f t="shared" si="46"/>
        <v>1</v>
      </c>
      <c r="AA100" s="7">
        <f t="shared" si="47"/>
        <v>1</v>
      </c>
      <c r="AB100" s="7">
        <f t="shared" si="48"/>
        <v>0</v>
      </c>
      <c r="AC100" s="19">
        <f t="shared" si="49"/>
        <v>0</v>
      </c>
      <c r="AD100" s="7">
        <f t="shared" si="61"/>
        <v>1</v>
      </c>
      <c r="AE100" s="19">
        <f t="shared" si="50"/>
        <v>0</v>
      </c>
      <c r="AF100" s="19">
        <f t="shared" si="51"/>
        <v>10</v>
      </c>
      <c r="AG100" s="19">
        <f t="shared" si="52"/>
        <v>-114</v>
      </c>
      <c r="AH100" s="7">
        <f t="shared" si="53"/>
        <v>1</v>
      </c>
      <c r="AI100" s="19">
        <f t="shared" si="54"/>
        <v>10</v>
      </c>
      <c r="AJ100" s="19">
        <f t="shared" si="55"/>
        <v>10</v>
      </c>
      <c r="AK100" s="19">
        <f t="shared" si="56"/>
        <v>0</v>
      </c>
      <c r="AL100" s="19">
        <f t="shared" si="57"/>
        <v>0</v>
      </c>
      <c r="AM100" s="19">
        <f t="shared" si="58"/>
        <v>30</v>
      </c>
      <c r="AN100" s="25">
        <f>MAX(AM$4:AM100)</f>
        <v>70</v>
      </c>
      <c r="AO100" s="25">
        <f t="shared" si="59"/>
        <v>-40</v>
      </c>
      <c r="AP100" s="20">
        <f t="shared" si="60"/>
        <v>0</v>
      </c>
      <c r="AR100" s="12">
        <f t="shared" si="62"/>
        <v>158.16</v>
      </c>
      <c r="AS100" s="12">
        <f t="shared" si="63"/>
        <v>13</v>
      </c>
      <c r="AT100" s="12">
        <f t="shared" si="64"/>
        <v>0</v>
      </c>
      <c r="AU100" s="12">
        <f t="shared" si="65"/>
        <v>5246</v>
      </c>
      <c r="AV100" s="12">
        <f>MAX(AU$4:AU100)</f>
        <v>5842</v>
      </c>
      <c r="AW100" s="8">
        <f t="shared" si="66"/>
        <v>-0.10201985621362547</v>
      </c>
    </row>
    <row r="101" spans="1:49" x14ac:dyDescent="0.3">
      <c r="A101" s="1">
        <v>42689</v>
      </c>
      <c r="B101" s="1">
        <v>42690</v>
      </c>
      <c r="C101" s="1" t="s">
        <v>44</v>
      </c>
      <c r="D101" s="3">
        <v>325</v>
      </c>
      <c r="E101" s="3">
        <v>-200</v>
      </c>
      <c r="F101" s="3">
        <f t="shared" si="36"/>
        <v>125</v>
      </c>
      <c r="G101" s="20">
        <f t="shared" si="37"/>
        <v>1</v>
      </c>
      <c r="H101" s="3" t="s">
        <v>43</v>
      </c>
      <c r="L101" s="20">
        <f t="shared" si="38"/>
        <v>1</v>
      </c>
      <c r="M101" s="20" t="s">
        <v>21</v>
      </c>
      <c r="N101" s="20">
        <v>10</v>
      </c>
      <c r="O101" s="20">
        <v>134330</v>
      </c>
      <c r="P101" s="20">
        <f t="shared" si="39"/>
        <v>134340</v>
      </c>
      <c r="Q101" s="20">
        <f t="shared" si="40"/>
        <v>134340</v>
      </c>
      <c r="R101" s="20">
        <v>134220</v>
      </c>
      <c r="S101" s="20">
        <v>135048</v>
      </c>
      <c r="T101" s="19">
        <f t="shared" si="41"/>
        <v>13</v>
      </c>
      <c r="U101" s="19">
        <f t="shared" si="42"/>
        <v>70.8</v>
      </c>
      <c r="W101" s="19">
        <f t="shared" si="43"/>
        <v>-13</v>
      </c>
      <c r="X101" s="19">
        <f t="shared" si="44"/>
        <v>70.8</v>
      </c>
      <c r="Y101" s="7">
        <f t="shared" si="45"/>
        <v>1</v>
      </c>
      <c r="Z101" s="7">
        <f t="shared" si="46"/>
        <v>0</v>
      </c>
      <c r="AA101" s="7">
        <f t="shared" si="47"/>
        <v>1</v>
      </c>
      <c r="AB101" s="7">
        <f t="shared" si="48"/>
        <v>1</v>
      </c>
      <c r="AC101" s="19">
        <f t="shared" si="49"/>
        <v>-12</v>
      </c>
      <c r="AD101" s="7">
        <f t="shared" si="61"/>
        <v>0</v>
      </c>
      <c r="AE101" s="19">
        <f t="shared" si="50"/>
        <v>-12</v>
      </c>
      <c r="AF101" s="19">
        <f t="shared" si="51"/>
        <v>-12</v>
      </c>
      <c r="AG101" s="19">
        <f t="shared" si="52"/>
        <v>-126</v>
      </c>
      <c r="AH101" s="7">
        <f t="shared" si="53"/>
        <v>0</v>
      </c>
      <c r="AI101" s="19">
        <f t="shared" si="54"/>
        <v>0</v>
      </c>
      <c r="AJ101" s="19">
        <f t="shared" si="55"/>
        <v>0</v>
      </c>
      <c r="AK101" s="19">
        <f t="shared" si="56"/>
        <v>0</v>
      </c>
      <c r="AL101" s="19">
        <f t="shared" si="57"/>
        <v>-12</v>
      </c>
      <c r="AM101" s="19">
        <f t="shared" si="58"/>
        <v>18</v>
      </c>
      <c r="AN101" s="25">
        <f>MAX(AM$4:AM101)</f>
        <v>70</v>
      </c>
      <c r="AO101" s="25">
        <f t="shared" si="59"/>
        <v>-52</v>
      </c>
      <c r="AP101" s="20">
        <f t="shared" si="60"/>
        <v>0</v>
      </c>
      <c r="AR101" s="12">
        <f t="shared" si="62"/>
        <v>157.38</v>
      </c>
      <c r="AS101" s="12">
        <f t="shared" si="63"/>
        <v>13</v>
      </c>
      <c r="AT101" s="12">
        <f t="shared" si="64"/>
        <v>-156</v>
      </c>
      <c r="AU101" s="12">
        <f t="shared" si="65"/>
        <v>5090</v>
      </c>
      <c r="AV101" s="12">
        <f>MAX(AU$4:AU101)</f>
        <v>5842</v>
      </c>
      <c r="AW101" s="8">
        <f t="shared" si="66"/>
        <v>-0.12872304005477575</v>
      </c>
    </row>
    <row r="102" spans="1:49" x14ac:dyDescent="0.3">
      <c r="A102" s="1">
        <v>42690</v>
      </c>
      <c r="B102" s="1">
        <v>42690</v>
      </c>
      <c r="C102" s="1" t="s">
        <v>44</v>
      </c>
      <c r="D102" s="3">
        <v>1120</v>
      </c>
      <c r="E102" s="3">
        <v>-200</v>
      </c>
      <c r="F102" s="3">
        <f t="shared" si="36"/>
        <v>920</v>
      </c>
      <c r="G102" s="20">
        <f t="shared" si="37"/>
        <v>0</v>
      </c>
      <c r="H102" s="3" t="s">
        <v>43</v>
      </c>
      <c r="I102" s="20">
        <v>1</v>
      </c>
      <c r="J102" s="20">
        <v>15</v>
      </c>
      <c r="L102" s="20">
        <f t="shared" si="38"/>
        <v>1</v>
      </c>
      <c r="M102" s="20" t="s">
        <v>20</v>
      </c>
      <c r="N102" s="20">
        <v>10</v>
      </c>
      <c r="O102" s="20">
        <v>134710</v>
      </c>
      <c r="P102" s="20">
        <f t="shared" si="39"/>
        <v>134710</v>
      </c>
      <c r="Q102" s="20">
        <f t="shared" si="40"/>
        <v>134710</v>
      </c>
      <c r="R102" s="20">
        <v>134716</v>
      </c>
      <c r="S102" s="20">
        <v>134588</v>
      </c>
      <c r="T102" s="19">
        <f t="shared" si="41"/>
        <v>1.6</v>
      </c>
      <c r="U102" s="19">
        <f t="shared" si="42"/>
        <v>11.2</v>
      </c>
      <c r="W102" s="19">
        <f t="shared" si="43"/>
        <v>-1.6</v>
      </c>
      <c r="X102" s="19">
        <f t="shared" si="44"/>
        <v>11.2</v>
      </c>
      <c r="Y102" s="7">
        <f t="shared" si="45"/>
        <v>0</v>
      </c>
      <c r="Z102" s="7">
        <f t="shared" si="46"/>
        <v>1</v>
      </c>
      <c r="AA102" s="7">
        <f t="shared" si="47"/>
        <v>1</v>
      </c>
      <c r="AB102" s="7">
        <f t="shared" si="48"/>
        <v>0</v>
      </c>
      <c r="AC102" s="19">
        <f t="shared" si="49"/>
        <v>0</v>
      </c>
      <c r="AD102" s="7">
        <f t="shared" si="61"/>
        <v>0</v>
      </c>
      <c r="AE102" s="19">
        <f t="shared" si="50"/>
        <v>-12</v>
      </c>
      <c r="AF102" s="19">
        <f t="shared" si="51"/>
        <v>10</v>
      </c>
      <c r="AG102" s="19">
        <f t="shared" si="52"/>
        <v>-116</v>
      </c>
      <c r="AH102" s="7">
        <f t="shared" si="53"/>
        <v>1</v>
      </c>
      <c r="AI102" s="19">
        <f t="shared" si="54"/>
        <v>10</v>
      </c>
      <c r="AJ102" s="19">
        <f t="shared" si="55"/>
        <v>0</v>
      </c>
      <c r="AK102" s="19">
        <f t="shared" si="56"/>
        <v>0</v>
      </c>
      <c r="AL102" s="19">
        <f t="shared" si="57"/>
        <v>0</v>
      </c>
      <c r="AM102" s="19">
        <f t="shared" si="58"/>
        <v>18</v>
      </c>
      <c r="AN102" s="25">
        <f>MAX(AM$4:AM102)</f>
        <v>70</v>
      </c>
      <c r="AO102" s="25">
        <f t="shared" si="59"/>
        <v>-52</v>
      </c>
      <c r="AP102" s="20">
        <f t="shared" si="60"/>
        <v>0</v>
      </c>
      <c r="AR102" s="12">
        <f t="shared" si="62"/>
        <v>157.38</v>
      </c>
      <c r="AS102" s="12">
        <f t="shared" si="63"/>
        <v>13</v>
      </c>
      <c r="AT102" s="12">
        <f t="shared" si="64"/>
        <v>0</v>
      </c>
      <c r="AU102" s="12">
        <f t="shared" si="65"/>
        <v>5090</v>
      </c>
      <c r="AV102" s="12">
        <f>MAX(AU$4:AU102)</f>
        <v>5842</v>
      </c>
      <c r="AW102" s="8">
        <f t="shared" si="66"/>
        <v>-0.12872304005477575</v>
      </c>
    </row>
    <row r="103" spans="1:49" x14ac:dyDescent="0.3">
      <c r="A103" s="1">
        <v>42691</v>
      </c>
      <c r="B103" s="1">
        <v>42691</v>
      </c>
      <c r="C103" s="1" t="s">
        <v>44</v>
      </c>
      <c r="D103" s="3">
        <v>1935</v>
      </c>
      <c r="E103" s="3">
        <v>-200</v>
      </c>
      <c r="F103" s="3">
        <f t="shared" si="36"/>
        <v>1735</v>
      </c>
      <c r="G103" s="20">
        <f t="shared" si="37"/>
        <v>0</v>
      </c>
      <c r="H103" s="3" t="s">
        <v>43</v>
      </c>
      <c r="K103" s="20">
        <v>1</v>
      </c>
      <c r="L103" s="20">
        <f t="shared" si="38"/>
        <v>1</v>
      </c>
      <c r="M103" s="20" t="s">
        <v>20</v>
      </c>
      <c r="N103" s="20">
        <v>10</v>
      </c>
      <c r="O103" s="20">
        <v>134570</v>
      </c>
      <c r="P103" s="20">
        <f t="shared" si="39"/>
        <v>134570</v>
      </c>
      <c r="Q103" s="20">
        <f t="shared" si="40"/>
        <v>134570</v>
      </c>
      <c r="R103" s="20">
        <v>135635</v>
      </c>
      <c r="S103" s="20">
        <v>134343</v>
      </c>
      <c r="T103" s="19">
        <f t="shared" si="41"/>
        <v>107.5</v>
      </c>
      <c r="U103" s="19">
        <f t="shared" si="42"/>
        <v>21.7</v>
      </c>
      <c r="W103" s="19">
        <f t="shared" si="43"/>
        <v>-107.5</v>
      </c>
      <c r="X103" s="19">
        <f t="shared" si="44"/>
        <v>21.7</v>
      </c>
      <c r="Y103" s="7">
        <f t="shared" si="45"/>
        <v>0</v>
      </c>
      <c r="Z103" s="7">
        <f t="shared" si="46"/>
        <v>1</v>
      </c>
      <c r="AA103" s="7">
        <f t="shared" si="47"/>
        <v>1</v>
      </c>
      <c r="AB103" s="7">
        <f t="shared" si="48"/>
        <v>0</v>
      </c>
      <c r="AC103" s="19">
        <f t="shared" si="49"/>
        <v>-12</v>
      </c>
      <c r="AD103" s="7">
        <f t="shared" si="61"/>
        <v>1</v>
      </c>
      <c r="AE103" s="19">
        <f t="shared" si="50"/>
        <v>-12</v>
      </c>
      <c r="AF103" s="19">
        <f t="shared" si="51"/>
        <v>-12</v>
      </c>
      <c r="AG103" s="19">
        <f t="shared" si="52"/>
        <v>-128</v>
      </c>
      <c r="AH103" s="7">
        <f t="shared" si="53"/>
        <v>0</v>
      </c>
      <c r="AI103" s="19">
        <f t="shared" si="54"/>
        <v>0</v>
      </c>
      <c r="AJ103" s="19">
        <f t="shared" si="55"/>
        <v>-12</v>
      </c>
      <c r="AK103" s="19">
        <f t="shared" si="56"/>
        <v>0</v>
      </c>
      <c r="AL103" s="19">
        <f t="shared" si="57"/>
        <v>0</v>
      </c>
      <c r="AM103" s="19">
        <f t="shared" si="58"/>
        <v>18</v>
      </c>
      <c r="AN103" s="25">
        <f>MAX(AM$4:AM103)</f>
        <v>70</v>
      </c>
      <c r="AO103" s="25">
        <f t="shared" si="59"/>
        <v>-52</v>
      </c>
      <c r="AP103" s="20">
        <f t="shared" si="60"/>
        <v>0</v>
      </c>
      <c r="AR103" s="12">
        <f t="shared" si="62"/>
        <v>152.69999999999999</v>
      </c>
      <c r="AS103" s="12">
        <f t="shared" si="63"/>
        <v>12</v>
      </c>
      <c r="AT103" s="12">
        <f t="shared" si="64"/>
        <v>0</v>
      </c>
      <c r="AU103" s="12">
        <f t="shared" si="65"/>
        <v>5090</v>
      </c>
      <c r="AV103" s="12">
        <f>MAX(AU$4:AU103)</f>
        <v>5842</v>
      </c>
      <c r="AW103" s="8">
        <f t="shared" si="66"/>
        <v>-0.12872304005477575</v>
      </c>
    </row>
    <row r="104" spans="1:49" x14ac:dyDescent="0.3">
      <c r="A104" s="1">
        <v>42692</v>
      </c>
      <c r="B104" s="1">
        <v>42692</v>
      </c>
      <c r="C104" s="1" t="s">
        <v>45</v>
      </c>
      <c r="D104" s="3">
        <v>1110</v>
      </c>
      <c r="E104" s="3">
        <v>0</v>
      </c>
      <c r="F104" s="3">
        <f t="shared" si="36"/>
        <v>1110</v>
      </c>
      <c r="G104" s="20">
        <f t="shared" si="37"/>
        <v>0</v>
      </c>
      <c r="H104" s="3" t="s">
        <v>17</v>
      </c>
      <c r="L104" s="20">
        <f t="shared" si="38"/>
        <v>1</v>
      </c>
      <c r="M104" s="20" t="s">
        <v>20</v>
      </c>
      <c r="N104" s="20">
        <v>7</v>
      </c>
      <c r="O104" s="20">
        <v>106240</v>
      </c>
      <c r="P104" s="20">
        <f t="shared" si="39"/>
        <v>106240</v>
      </c>
      <c r="Q104" s="20">
        <f t="shared" si="40"/>
        <v>106240</v>
      </c>
      <c r="R104" s="20">
        <v>106288</v>
      </c>
      <c r="S104" s="20">
        <v>106120</v>
      </c>
      <c r="T104" s="19">
        <f t="shared" si="41"/>
        <v>5.5</v>
      </c>
      <c r="U104" s="19">
        <f t="shared" si="42"/>
        <v>11.3</v>
      </c>
      <c r="W104" s="19">
        <f t="shared" si="43"/>
        <v>-5.5</v>
      </c>
      <c r="X104" s="19">
        <f t="shared" si="44"/>
        <v>11.3</v>
      </c>
      <c r="Y104" s="7">
        <f t="shared" si="45"/>
        <v>0</v>
      </c>
      <c r="Z104" s="7">
        <f t="shared" si="46"/>
        <v>1</v>
      </c>
      <c r="AA104" s="7">
        <f t="shared" si="47"/>
        <v>1</v>
      </c>
      <c r="AB104" s="7">
        <f t="shared" si="48"/>
        <v>1</v>
      </c>
      <c r="AC104" s="19">
        <f t="shared" si="49"/>
        <v>0</v>
      </c>
      <c r="AD104" s="7">
        <f t="shared" si="61"/>
        <v>0</v>
      </c>
      <c r="AE104" s="19">
        <f t="shared" si="50"/>
        <v>-12</v>
      </c>
      <c r="AF104" s="19">
        <f t="shared" si="51"/>
        <v>10</v>
      </c>
      <c r="AG104" s="19">
        <f t="shared" si="52"/>
        <v>-118</v>
      </c>
      <c r="AH104" s="7">
        <f t="shared" si="53"/>
        <v>1</v>
      </c>
      <c r="AI104" s="19">
        <f t="shared" si="54"/>
        <v>0</v>
      </c>
      <c r="AJ104" s="19">
        <f t="shared" si="55"/>
        <v>0</v>
      </c>
      <c r="AK104" s="19">
        <f t="shared" si="56"/>
        <v>0</v>
      </c>
      <c r="AL104" s="19">
        <f t="shared" si="57"/>
        <v>10</v>
      </c>
      <c r="AM104" s="19">
        <f t="shared" si="58"/>
        <v>28</v>
      </c>
      <c r="AN104" s="25">
        <f>MAX(AM$4:AM104)</f>
        <v>70</v>
      </c>
      <c r="AO104" s="25">
        <f t="shared" si="59"/>
        <v>-42</v>
      </c>
      <c r="AP104" s="20">
        <f t="shared" si="60"/>
        <v>1</v>
      </c>
      <c r="AR104" s="12">
        <f t="shared" si="62"/>
        <v>152.69999999999999</v>
      </c>
      <c r="AS104" s="12">
        <f t="shared" si="63"/>
        <v>12</v>
      </c>
      <c r="AT104" s="12">
        <f t="shared" si="64"/>
        <v>120</v>
      </c>
      <c r="AU104" s="12">
        <f t="shared" si="65"/>
        <v>5210</v>
      </c>
      <c r="AV104" s="12">
        <f>MAX(AU$4:AU104)</f>
        <v>5842</v>
      </c>
      <c r="AW104" s="8">
        <f t="shared" si="66"/>
        <v>-0.10818212940773708</v>
      </c>
    </row>
    <row r="105" spans="1:49" x14ac:dyDescent="0.3">
      <c r="A105" s="1">
        <v>42692</v>
      </c>
      <c r="B105" s="1">
        <v>42692</v>
      </c>
      <c r="C105" s="1" t="s">
        <v>44</v>
      </c>
      <c r="D105" s="3">
        <v>1345</v>
      </c>
      <c r="E105" s="3">
        <v>-200</v>
      </c>
      <c r="F105" s="3">
        <f t="shared" si="36"/>
        <v>1145</v>
      </c>
      <c r="G105" s="20">
        <f t="shared" si="37"/>
        <v>0</v>
      </c>
      <c r="H105" s="3" t="s">
        <v>43</v>
      </c>
      <c r="L105" s="20">
        <f t="shared" si="38"/>
        <v>1</v>
      </c>
      <c r="M105" s="20" t="s">
        <v>21</v>
      </c>
      <c r="N105" s="20">
        <v>10</v>
      </c>
      <c r="O105" s="20">
        <v>134970</v>
      </c>
      <c r="P105" s="20">
        <f t="shared" si="39"/>
        <v>134980</v>
      </c>
      <c r="Q105" s="20">
        <f t="shared" si="40"/>
        <v>134980</v>
      </c>
      <c r="R105" s="20">
        <v>134928</v>
      </c>
      <c r="S105" s="20">
        <v>135216</v>
      </c>
      <c r="T105" s="19">
        <f t="shared" si="41"/>
        <v>6.2</v>
      </c>
      <c r="U105" s="19">
        <f t="shared" si="42"/>
        <v>23.6</v>
      </c>
      <c r="W105" s="19">
        <f t="shared" si="43"/>
        <v>-6.2</v>
      </c>
      <c r="X105" s="19">
        <f t="shared" si="44"/>
        <v>23.6</v>
      </c>
      <c r="Y105" s="7">
        <f t="shared" si="45"/>
        <v>1</v>
      </c>
      <c r="Z105" s="7">
        <f t="shared" si="46"/>
        <v>0</v>
      </c>
      <c r="AA105" s="7">
        <f t="shared" si="47"/>
        <v>1</v>
      </c>
      <c r="AB105" s="7">
        <f t="shared" si="48"/>
        <v>1</v>
      </c>
      <c r="AC105" s="19">
        <f t="shared" si="49"/>
        <v>0</v>
      </c>
      <c r="AD105" s="7">
        <f t="shared" si="61"/>
        <v>0</v>
      </c>
      <c r="AE105" s="19">
        <f t="shared" si="50"/>
        <v>0</v>
      </c>
      <c r="AF105" s="19">
        <f t="shared" si="51"/>
        <v>10</v>
      </c>
      <c r="AG105" s="19">
        <f t="shared" si="52"/>
        <v>-108</v>
      </c>
      <c r="AH105" s="7">
        <f t="shared" si="53"/>
        <v>1</v>
      </c>
      <c r="AI105" s="19">
        <f t="shared" si="54"/>
        <v>0</v>
      </c>
      <c r="AJ105" s="19">
        <f t="shared" si="55"/>
        <v>0</v>
      </c>
      <c r="AK105" s="19">
        <f t="shared" si="56"/>
        <v>0</v>
      </c>
      <c r="AL105" s="19">
        <f t="shared" si="57"/>
        <v>10</v>
      </c>
      <c r="AM105" s="19">
        <f t="shared" si="58"/>
        <v>38</v>
      </c>
      <c r="AN105" s="25">
        <f>MAX(AM$4:AM105)</f>
        <v>70</v>
      </c>
      <c r="AO105" s="25">
        <f t="shared" si="59"/>
        <v>-32</v>
      </c>
      <c r="AP105" s="20">
        <f t="shared" si="60"/>
        <v>1</v>
      </c>
      <c r="AR105" s="12">
        <f t="shared" si="62"/>
        <v>152.69999999999999</v>
      </c>
      <c r="AS105" s="12">
        <f t="shared" si="63"/>
        <v>12</v>
      </c>
      <c r="AT105" s="12">
        <f t="shared" si="64"/>
        <v>120</v>
      </c>
      <c r="AU105" s="12">
        <f t="shared" si="65"/>
        <v>5330</v>
      </c>
      <c r="AV105" s="12">
        <f>MAX(AU$4:AU105)</f>
        <v>5842</v>
      </c>
      <c r="AW105" s="8">
        <f t="shared" si="66"/>
        <v>-8.7641218760698386E-2</v>
      </c>
    </row>
    <row r="106" spans="1:49" x14ac:dyDescent="0.3">
      <c r="A106" s="1">
        <v>42692</v>
      </c>
      <c r="B106" s="1">
        <v>42692</v>
      </c>
      <c r="C106" s="1" t="s">
        <v>44</v>
      </c>
      <c r="D106" s="3">
        <v>1350</v>
      </c>
      <c r="E106" s="3">
        <v>-200</v>
      </c>
      <c r="F106" s="3">
        <f t="shared" si="36"/>
        <v>1150</v>
      </c>
      <c r="G106" s="20">
        <f t="shared" si="37"/>
        <v>0</v>
      </c>
      <c r="H106" s="3" t="s">
        <v>38</v>
      </c>
      <c r="L106" s="20">
        <f t="shared" si="38"/>
        <v>1</v>
      </c>
      <c r="M106" s="20" t="s">
        <v>21</v>
      </c>
      <c r="N106" s="20">
        <v>7</v>
      </c>
      <c r="O106" s="20">
        <v>110170</v>
      </c>
      <c r="P106" s="20">
        <f t="shared" si="39"/>
        <v>110177</v>
      </c>
      <c r="Q106" s="20">
        <f t="shared" si="40"/>
        <v>110177</v>
      </c>
      <c r="R106" s="20">
        <v>110084</v>
      </c>
      <c r="S106" s="20">
        <v>110293</v>
      </c>
      <c r="T106" s="19">
        <f t="shared" si="41"/>
        <v>10</v>
      </c>
      <c r="U106" s="19">
        <f t="shared" si="42"/>
        <v>11.6</v>
      </c>
      <c r="W106" s="19">
        <f t="shared" si="43"/>
        <v>-10</v>
      </c>
      <c r="X106" s="19">
        <f t="shared" si="44"/>
        <v>11.6</v>
      </c>
      <c r="Y106" s="7">
        <f t="shared" si="45"/>
        <v>1</v>
      </c>
      <c r="Z106" s="7">
        <f t="shared" si="46"/>
        <v>0</v>
      </c>
      <c r="AA106" s="7">
        <f t="shared" si="47"/>
        <v>1</v>
      </c>
      <c r="AB106" s="7">
        <f t="shared" si="48"/>
        <v>1</v>
      </c>
      <c r="AC106" s="19">
        <f t="shared" si="49"/>
        <v>0</v>
      </c>
      <c r="AD106" s="7">
        <f t="shared" si="61"/>
        <v>0</v>
      </c>
      <c r="AE106" s="19">
        <f t="shared" si="50"/>
        <v>-12</v>
      </c>
      <c r="AF106" s="19">
        <f t="shared" si="51"/>
        <v>10</v>
      </c>
      <c r="AG106" s="19">
        <f t="shared" si="52"/>
        <v>-98</v>
      </c>
      <c r="AH106" s="7">
        <f t="shared" si="53"/>
        <v>1</v>
      </c>
      <c r="AI106" s="19">
        <f t="shared" si="54"/>
        <v>0</v>
      </c>
      <c r="AJ106" s="19">
        <f t="shared" si="55"/>
        <v>0</v>
      </c>
      <c r="AK106" s="19">
        <f t="shared" si="56"/>
        <v>0</v>
      </c>
      <c r="AL106" s="19">
        <f t="shared" si="57"/>
        <v>10</v>
      </c>
      <c r="AM106" s="19">
        <f t="shared" si="58"/>
        <v>48</v>
      </c>
      <c r="AN106" s="25">
        <f>MAX(AM$4:AM106)</f>
        <v>70</v>
      </c>
      <c r="AO106" s="25">
        <f t="shared" si="59"/>
        <v>-22</v>
      </c>
      <c r="AP106" s="20">
        <f t="shared" si="60"/>
        <v>1</v>
      </c>
      <c r="AR106" s="12">
        <f t="shared" si="62"/>
        <v>152.69999999999999</v>
      </c>
      <c r="AS106" s="12">
        <f t="shared" si="63"/>
        <v>12</v>
      </c>
      <c r="AT106" s="12">
        <f t="shared" si="64"/>
        <v>120</v>
      </c>
      <c r="AU106" s="12">
        <f t="shared" si="65"/>
        <v>5450</v>
      </c>
      <c r="AV106" s="12">
        <f>MAX(AU$4:AU106)</f>
        <v>5842</v>
      </c>
      <c r="AW106" s="8">
        <f t="shared" si="66"/>
        <v>-6.7100308113659704E-2</v>
      </c>
    </row>
    <row r="107" spans="1:49" x14ac:dyDescent="0.3">
      <c r="A107" s="1">
        <v>42691</v>
      </c>
      <c r="B107" s="1">
        <v>42692</v>
      </c>
      <c r="C107" s="1" t="s">
        <v>44</v>
      </c>
      <c r="D107" s="3">
        <v>2555</v>
      </c>
      <c r="E107" s="3">
        <v>-200</v>
      </c>
      <c r="F107" s="3">
        <f t="shared" si="36"/>
        <v>2355</v>
      </c>
      <c r="G107" s="20">
        <f t="shared" si="37"/>
        <v>1</v>
      </c>
      <c r="H107" s="3" t="s">
        <v>43</v>
      </c>
      <c r="L107" s="20">
        <f t="shared" si="38"/>
        <v>1</v>
      </c>
      <c r="M107" s="20" t="s">
        <v>20</v>
      </c>
      <c r="N107" s="20">
        <v>10</v>
      </c>
      <c r="O107" s="20">
        <v>135340</v>
      </c>
      <c r="P107" s="20">
        <f t="shared" si="39"/>
        <v>135340</v>
      </c>
      <c r="Q107" s="20">
        <f t="shared" si="40"/>
        <v>135340</v>
      </c>
      <c r="R107" s="20">
        <v>135388</v>
      </c>
      <c r="S107" s="20">
        <v>133855</v>
      </c>
      <c r="T107" s="19">
        <f t="shared" si="41"/>
        <v>5.8</v>
      </c>
      <c r="U107" s="19">
        <f t="shared" si="42"/>
        <v>147.5</v>
      </c>
      <c r="W107" s="19">
        <f t="shared" si="43"/>
        <v>-5.8</v>
      </c>
      <c r="X107" s="19">
        <f t="shared" si="44"/>
        <v>147.5</v>
      </c>
      <c r="Y107" s="7">
        <f t="shared" si="45"/>
        <v>0</v>
      </c>
      <c r="Z107" s="7">
        <f t="shared" si="46"/>
        <v>1</v>
      </c>
      <c r="AA107" s="7">
        <f t="shared" si="47"/>
        <v>1</v>
      </c>
      <c r="AB107" s="7">
        <f t="shared" si="48"/>
        <v>1</v>
      </c>
      <c r="AC107" s="19">
        <f t="shared" si="49"/>
        <v>0</v>
      </c>
      <c r="AD107" s="7">
        <f t="shared" si="61"/>
        <v>0</v>
      </c>
      <c r="AE107" s="19">
        <f t="shared" si="50"/>
        <v>0</v>
      </c>
      <c r="AF107" s="19">
        <f t="shared" si="51"/>
        <v>10</v>
      </c>
      <c r="AG107" s="19">
        <f t="shared" si="52"/>
        <v>-88</v>
      </c>
      <c r="AH107" s="7">
        <f t="shared" si="53"/>
        <v>1</v>
      </c>
      <c r="AI107" s="19">
        <f t="shared" si="54"/>
        <v>0</v>
      </c>
      <c r="AJ107" s="19">
        <f t="shared" si="55"/>
        <v>0</v>
      </c>
      <c r="AK107" s="19">
        <f t="shared" si="56"/>
        <v>0</v>
      </c>
      <c r="AL107" s="19">
        <f t="shared" si="57"/>
        <v>10</v>
      </c>
      <c r="AM107" s="19">
        <f t="shared" si="58"/>
        <v>58</v>
      </c>
      <c r="AN107" s="25">
        <f>MAX(AM$4:AM107)</f>
        <v>70</v>
      </c>
      <c r="AO107" s="25">
        <f t="shared" si="59"/>
        <v>-12</v>
      </c>
      <c r="AP107" s="20">
        <f t="shared" si="60"/>
        <v>1</v>
      </c>
      <c r="AR107" s="12">
        <f t="shared" si="62"/>
        <v>152.69999999999999</v>
      </c>
      <c r="AS107" s="12">
        <f t="shared" si="63"/>
        <v>12</v>
      </c>
      <c r="AT107" s="12">
        <f t="shared" si="64"/>
        <v>120</v>
      </c>
      <c r="AU107" s="12">
        <f t="shared" si="65"/>
        <v>5570</v>
      </c>
      <c r="AV107" s="12">
        <f>MAX(AU$4:AU107)</f>
        <v>5842</v>
      </c>
      <c r="AW107" s="8">
        <f t="shared" si="66"/>
        <v>-4.6559397466621022E-2</v>
      </c>
    </row>
    <row r="108" spans="1:49" x14ac:dyDescent="0.3">
      <c r="A108" s="1">
        <v>42695</v>
      </c>
      <c r="B108" s="1">
        <v>42695</v>
      </c>
      <c r="C108" s="1" t="s">
        <v>44</v>
      </c>
      <c r="D108" s="3">
        <v>1540</v>
      </c>
      <c r="E108" s="3">
        <v>-200</v>
      </c>
      <c r="F108" s="3">
        <f t="shared" si="36"/>
        <v>1340</v>
      </c>
      <c r="G108" s="20">
        <f t="shared" si="37"/>
        <v>0</v>
      </c>
      <c r="H108" s="3" t="s">
        <v>37</v>
      </c>
      <c r="I108" s="20">
        <v>1</v>
      </c>
      <c r="J108" s="20">
        <v>13</v>
      </c>
      <c r="L108" s="20">
        <f t="shared" si="38"/>
        <v>1</v>
      </c>
      <c r="M108" s="20" t="s">
        <v>20</v>
      </c>
      <c r="N108" s="20">
        <v>8</v>
      </c>
      <c r="O108" s="20">
        <v>73800</v>
      </c>
      <c r="P108" s="20">
        <f t="shared" si="39"/>
        <v>73800</v>
      </c>
      <c r="Q108" s="20">
        <f t="shared" si="40"/>
        <v>73800</v>
      </c>
      <c r="R108" s="20">
        <v>73811</v>
      </c>
      <c r="S108" s="20">
        <v>73529</v>
      </c>
      <c r="T108" s="19">
        <f t="shared" si="41"/>
        <v>1.9</v>
      </c>
      <c r="U108" s="19">
        <f t="shared" si="42"/>
        <v>26.3</v>
      </c>
      <c r="W108" s="19">
        <f t="shared" si="43"/>
        <v>-1.9</v>
      </c>
      <c r="X108" s="19">
        <f t="shared" si="44"/>
        <v>26.3</v>
      </c>
      <c r="Y108" s="7">
        <f t="shared" si="45"/>
        <v>0</v>
      </c>
      <c r="Z108" s="7">
        <f t="shared" si="46"/>
        <v>1</v>
      </c>
      <c r="AA108" s="7">
        <f t="shared" si="47"/>
        <v>1</v>
      </c>
      <c r="AB108" s="7">
        <f t="shared" si="48"/>
        <v>0</v>
      </c>
      <c r="AC108" s="19">
        <f t="shared" si="49"/>
        <v>0</v>
      </c>
      <c r="AD108" s="7">
        <f t="shared" si="61"/>
        <v>0</v>
      </c>
      <c r="AE108" s="19">
        <f t="shared" si="50"/>
        <v>0</v>
      </c>
      <c r="AF108" s="19">
        <f t="shared" si="51"/>
        <v>10</v>
      </c>
      <c r="AG108" s="19">
        <f t="shared" si="52"/>
        <v>-78</v>
      </c>
      <c r="AH108" s="7">
        <f t="shared" si="53"/>
        <v>1</v>
      </c>
      <c r="AI108" s="19">
        <f t="shared" si="54"/>
        <v>10</v>
      </c>
      <c r="AJ108" s="19">
        <f t="shared" si="55"/>
        <v>0</v>
      </c>
      <c r="AK108" s="19">
        <f t="shared" si="56"/>
        <v>0</v>
      </c>
      <c r="AL108" s="19">
        <f t="shared" si="57"/>
        <v>0</v>
      </c>
      <c r="AM108" s="19">
        <f t="shared" si="58"/>
        <v>58</v>
      </c>
      <c r="AN108" s="25">
        <f>MAX(AM$4:AM108)</f>
        <v>70</v>
      </c>
      <c r="AO108" s="25">
        <f t="shared" si="59"/>
        <v>-12</v>
      </c>
      <c r="AP108" s="20">
        <f t="shared" si="60"/>
        <v>0</v>
      </c>
      <c r="AR108" s="12">
        <f t="shared" si="62"/>
        <v>167.1</v>
      </c>
      <c r="AS108" s="12">
        <f t="shared" si="63"/>
        <v>13</v>
      </c>
      <c r="AT108" s="12">
        <f t="shared" si="64"/>
        <v>0</v>
      </c>
      <c r="AU108" s="12">
        <f t="shared" si="65"/>
        <v>5570</v>
      </c>
      <c r="AV108" s="12">
        <f>MAX(AU$4:AU108)</f>
        <v>5842</v>
      </c>
      <c r="AW108" s="8">
        <f t="shared" si="66"/>
        <v>-4.6559397466621022E-2</v>
      </c>
    </row>
    <row r="109" spans="1:49" x14ac:dyDescent="0.3">
      <c r="A109" s="1">
        <v>42695</v>
      </c>
      <c r="B109" s="1">
        <v>42695</v>
      </c>
      <c r="C109" s="1" t="s">
        <v>44</v>
      </c>
      <c r="D109" s="3">
        <v>1540</v>
      </c>
      <c r="E109" s="3">
        <v>-200</v>
      </c>
      <c r="F109" s="3">
        <f t="shared" si="36"/>
        <v>1340</v>
      </c>
      <c r="G109" s="20">
        <f t="shared" si="37"/>
        <v>0</v>
      </c>
      <c r="H109" s="3" t="s">
        <v>43</v>
      </c>
      <c r="I109" s="20">
        <v>1</v>
      </c>
      <c r="J109" s="20">
        <v>44</v>
      </c>
      <c r="L109" s="20">
        <f t="shared" si="38"/>
        <v>1</v>
      </c>
      <c r="M109" s="20" t="s">
        <v>21</v>
      </c>
      <c r="N109" s="20">
        <v>10</v>
      </c>
      <c r="O109" s="20">
        <v>134300</v>
      </c>
      <c r="P109" s="20">
        <f t="shared" si="39"/>
        <v>134310</v>
      </c>
      <c r="Q109" s="20">
        <f t="shared" si="40"/>
        <v>134310</v>
      </c>
      <c r="R109" s="20">
        <v>133855</v>
      </c>
      <c r="S109" s="20">
        <v>134486</v>
      </c>
      <c r="T109" s="19">
        <f t="shared" si="41"/>
        <v>46.5</v>
      </c>
      <c r="U109" s="19">
        <f t="shared" si="42"/>
        <v>17.600000000000001</v>
      </c>
      <c r="W109" s="19">
        <f t="shared" si="43"/>
        <v>-46.5</v>
      </c>
      <c r="X109" s="19">
        <f t="shared" si="44"/>
        <v>17.600000000000001</v>
      </c>
      <c r="Y109" s="7">
        <f t="shared" si="45"/>
        <v>1</v>
      </c>
      <c r="Z109" s="7">
        <f t="shared" si="46"/>
        <v>0</v>
      </c>
      <c r="AA109" s="7">
        <f t="shared" si="47"/>
        <v>1</v>
      </c>
      <c r="AB109" s="7">
        <f t="shared" si="48"/>
        <v>0</v>
      </c>
      <c r="AC109" s="19">
        <f t="shared" si="49"/>
        <v>-12</v>
      </c>
      <c r="AD109" s="7">
        <f t="shared" si="61"/>
        <v>0</v>
      </c>
      <c r="AE109" s="19">
        <f t="shared" si="50"/>
        <v>-12</v>
      </c>
      <c r="AF109" s="19">
        <f t="shared" si="51"/>
        <v>-12</v>
      </c>
      <c r="AG109" s="19">
        <f t="shared" si="52"/>
        <v>-90</v>
      </c>
      <c r="AH109" s="7">
        <f t="shared" si="53"/>
        <v>0</v>
      </c>
      <c r="AI109" s="19">
        <f t="shared" si="54"/>
        <v>-12</v>
      </c>
      <c r="AJ109" s="19">
        <f t="shared" si="55"/>
        <v>0</v>
      </c>
      <c r="AK109" s="19">
        <f t="shared" si="56"/>
        <v>0</v>
      </c>
      <c r="AL109" s="19">
        <f t="shared" si="57"/>
        <v>0</v>
      </c>
      <c r="AM109" s="19">
        <f t="shared" si="58"/>
        <v>58</v>
      </c>
      <c r="AN109" s="25">
        <f>MAX(AM$4:AM109)</f>
        <v>70</v>
      </c>
      <c r="AO109" s="25">
        <f t="shared" si="59"/>
        <v>-12</v>
      </c>
      <c r="AP109" s="20">
        <f t="shared" si="60"/>
        <v>0</v>
      </c>
      <c r="AR109" s="12">
        <f t="shared" si="62"/>
        <v>167.1</v>
      </c>
      <c r="AS109" s="12">
        <f t="shared" si="63"/>
        <v>13</v>
      </c>
      <c r="AT109" s="12">
        <f t="shared" si="64"/>
        <v>0</v>
      </c>
      <c r="AU109" s="12">
        <f t="shared" si="65"/>
        <v>5570</v>
      </c>
      <c r="AV109" s="12">
        <f>MAX(AU$4:AU109)</f>
        <v>5842</v>
      </c>
      <c r="AW109" s="8">
        <f t="shared" si="66"/>
        <v>-4.6559397466621022E-2</v>
      </c>
    </row>
    <row r="110" spans="1:49" x14ac:dyDescent="0.3">
      <c r="A110" s="1">
        <v>42696</v>
      </c>
      <c r="B110" s="1">
        <v>42696</v>
      </c>
      <c r="C110" s="1" t="s">
        <v>44</v>
      </c>
      <c r="D110" s="3">
        <v>1145</v>
      </c>
      <c r="E110" s="3">
        <v>-200</v>
      </c>
      <c r="F110" s="3">
        <f t="shared" si="36"/>
        <v>945</v>
      </c>
      <c r="G110" s="20">
        <f t="shared" si="37"/>
        <v>0</v>
      </c>
      <c r="H110" s="3" t="s">
        <v>37</v>
      </c>
      <c r="L110" s="20">
        <f t="shared" si="38"/>
        <v>1</v>
      </c>
      <c r="M110" s="20" t="s">
        <v>20</v>
      </c>
      <c r="N110" s="20">
        <v>8</v>
      </c>
      <c r="O110" s="20">
        <v>74110</v>
      </c>
      <c r="P110" s="20">
        <f t="shared" si="39"/>
        <v>74110</v>
      </c>
      <c r="Q110" s="20">
        <f t="shared" si="40"/>
        <v>74110</v>
      </c>
      <c r="R110" s="20">
        <v>74126</v>
      </c>
      <c r="S110" s="20">
        <v>73737</v>
      </c>
      <c r="T110" s="19">
        <f t="shared" si="41"/>
        <v>2.4</v>
      </c>
      <c r="U110" s="19">
        <f t="shared" si="42"/>
        <v>36.5</v>
      </c>
      <c r="W110" s="19">
        <f t="shared" si="43"/>
        <v>-2.4</v>
      </c>
      <c r="X110" s="19">
        <f t="shared" si="44"/>
        <v>36.5</v>
      </c>
      <c r="Y110" s="7">
        <f t="shared" si="45"/>
        <v>0</v>
      </c>
      <c r="Z110" s="7">
        <f t="shared" si="46"/>
        <v>1</v>
      </c>
      <c r="AA110" s="7">
        <f t="shared" si="47"/>
        <v>1</v>
      </c>
      <c r="AB110" s="7">
        <f t="shared" si="48"/>
        <v>1</v>
      </c>
      <c r="AC110" s="19">
        <f t="shared" si="49"/>
        <v>0</v>
      </c>
      <c r="AD110" s="7">
        <f t="shared" si="61"/>
        <v>0</v>
      </c>
      <c r="AE110" s="19">
        <f t="shared" si="50"/>
        <v>0</v>
      </c>
      <c r="AF110" s="19">
        <f t="shared" si="51"/>
        <v>10</v>
      </c>
      <c r="AG110" s="19">
        <f t="shared" si="52"/>
        <v>-80</v>
      </c>
      <c r="AH110" s="7">
        <f t="shared" si="53"/>
        <v>1</v>
      </c>
      <c r="AI110" s="19">
        <f t="shared" si="54"/>
        <v>0</v>
      </c>
      <c r="AJ110" s="19">
        <f t="shared" si="55"/>
        <v>0</v>
      </c>
      <c r="AK110" s="19">
        <f t="shared" si="56"/>
        <v>0</v>
      </c>
      <c r="AL110" s="19">
        <f t="shared" si="57"/>
        <v>10</v>
      </c>
      <c r="AM110" s="19">
        <f t="shared" si="58"/>
        <v>68</v>
      </c>
      <c r="AN110" s="25">
        <f>MAX(AM$4:AM110)</f>
        <v>70</v>
      </c>
      <c r="AO110" s="25">
        <f t="shared" si="59"/>
        <v>-2</v>
      </c>
      <c r="AP110" s="20">
        <f t="shared" si="60"/>
        <v>1</v>
      </c>
      <c r="AR110" s="12">
        <f t="shared" si="62"/>
        <v>167.1</v>
      </c>
      <c r="AS110" s="12">
        <f t="shared" si="63"/>
        <v>13</v>
      </c>
      <c r="AT110" s="12">
        <f t="shared" si="64"/>
        <v>130</v>
      </c>
      <c r="AU110" s="12">
        <f t="shared" si="65"/>
        <v>5700</v>
      </c>
      <c r="AV110" s="12">
        <f>MAX(AU$4:AU110)</f>
        <v>5842</v>
      </c>
      <c r="AW110" s="8">
        <f t="shared" si="66"/>
        <v>-2.4306744265662445E-2</v>
      </c>
    </row>
    <row r="111" spans="1:49" x14ac:dyDescent="0.3">
      <c r="A111" s="1">
        <v>42697</v>
      </c>
      <c r="B111" s="1">
        <v>42697</v>
      </c>
      <c r="C111" s="1" t="s">
        <v>44</v>
      </c>
      <c r="D111" s="3">
        <v>1600</v>
      </c>
      <c r="E111" s="3">
        <v>-200</v>
      </c>
      <c r="F111" s="3">
        <f t="shared" si="36"/>
        <v>1400</v>
      </c>
      <c r="G111" s="20">
        <f t="shared" si="37"/>
        <v>0</v>
      </c>
      <c r="H111" s="3" t="s">
        <v>37</v>
      </c>
      <c r="L111" s="20">
        <f t="shared" si="38"/>
        <v>1</v>
      </c>
      <c r="M111" s="20" t="s">
        <v>21</v>
      </c>
      <c r="N111" s="20">
        <v>8</v>
      </c>
      <c r="O111" s="20">
        <v>73820</v>
      </c>
      <c r="P111" s="20">
        <f t="shared" si="39"/>
        <v>73828</v>
      </c>
      <c r="Q111" s="20">
        <f t="shared" si="40"/>
        <v>73828</v>
      </c>
      <c r="R111" s="20">
        <v>73718</v>
      </c>
      <c r="S111" s="20">
        <v>74003</v>
      </c>
      <c r="T111" s="19">
        <f t="shared" si="41"/>
        <v>11.8</v>
      </c>
      <c r="U111" s="19">
        <f t="shared" si="42"/>
        <v>17.5</v>
      </c>
      <c r="W111" s="19">
        <f t="shared" si="43"/>
        <v>-11.8</v>
      </c>
      <c r="X111" s="19">
        <f t="shared" si="44"/>
        <v>17.5</v>
      </c>
      <c r="Y111" s="7">
        <f t="shared" si="45"/>
        <v>1</v>
      </c>
      <c r="Z111" s="7">
        <f t="shared" si="46"/>
        <v>0</v>
      </c>
      <c r="AA111" s="7">
        <f t="shared" si="47"/>
        <v>1</v>
      </c>
      <c r="AB111" s="7">
        <f t="shared" si="48"/>
        <v>1</v>
      </c>
      <c r="AC111" s="19">
        <f t="shared" si="49"/>
        <v>0</v>
      </c>
      <c r="AD111" s="7">
        <f t="shared" si="61"/>
        <v>0</v>
      </c>
      <c r="AE111" s="19">
        <f t="shared" si="50"/>
        <v>-12</v>
      </c>
      <c r="AF111" s="19">
        <f t="shared" si="51"/>
        <v>10</v>
      </c>
      <c r="AG111" s="19">
        <f t="shared" si="52"/>
        <v>-70</v>
      </c>
      <c r="AH111" s="7">
        <f t="shared" si="53"/>
        <v>1</v>
      </c>
      <c r="AI111" s="19">
        <f t="shared" si="54"/>
        <v>0</v>
      </c>
      <c r="AJ111" s="19">
        <f t="shared" si="55"/>
        <v>0</v>
      </c>
      <c r="AK111" s="19">
        <f t="shared" si="56"/>
        <v>0</v>
      </c>
      <c r="AL111" s="19">
        <f t="shared" si="57"/>
        <v>10</v>
      </c>
      <c r="AM111" s="19">
        <f t="shared" si="58"/>
        <v>78</v>
      </c>
      <c r="AN111" s="25">
        <f>MAX(AM$4:AM111)</f>
        <v>78</v>
      </c>
      <c r="AO111" s="25">
        <f t="shared" si="59"/>
        <v>0</v>
      </c>
      <c r="AP111" s="20">
        <f t="shared" si="60"/>
        <v>1</v>
      </c>
      <c r="AR111" s="12">
        <f t="shared" si="62"/>
        <v>171</v>
      </c>
      <c r="AS111" s="12">
        <f t="shared" si="63"/>
        <v>14</v>
      </c>
      <c r="AT111" s="12">
        <f t="shared" si="64"/>
        <v>140</v>
      </c>
      <c r="AU111" s="12">
        <f t="shared" si="65"/>
        <v>5840</v>
      </c>
      <c r="AV111" s="12">
        <f>MAX(AU$4:AU111)</f>
        <v>5842</v>
      </c>
      <c r="AW111" s="8">
        <f t="shared" si="66"/>
        <v>-3.4234851078397807E-4</v>
      </c>
    </row>
    <row r="112" spans="1:49" x14ac:dyDescent="0.3">
      <c r="A112" s="1">
        <v>42697</v>
      </c>
      <c r="B112" s="1">
        <v>42697</v>
      </c>
      <c r="C112" s="1" t="s">
        <v>44</v>
      </c>
      <c r="D112" s="3">
        <v>1610</v>
      </c>
      <c r="E112" s="3">
        <v>-200</v>
      </c>
      <c r="F112" s="3">
        <f t="shared" si="36"/>
        <v>1410</v>
      </c>
      <c r="G112" s="20">
        <f t="shared" si="37"/>
        <v>0</v>
      </c>
      <c r="H112" s="3" t="s">
        <v>43</v>
      </c>
      <c r="L112" s="20">
        <f t="shared" si="38"/>
        <v>1</v>
      </c>
      <c r="M112" s="20" t="s">
        <v>20</v>
      </c>
      <c r="N112" s="20">
        <v>10</v>
      </c>
      <c r="O112" s="20">
        <v>135060</v>
      </c>
      <c r="P112" s="20">
        <f t="shared" si="39"/>
        <v>135060</v>
      </c>
      <c r="Q112" s="20">
        <f t="shared" si="40"/>
        <v>135060</v>
      </c>
      <c r="R112" s="20">
        <v>135158</v>
      </c>
      <c r="S112" s="20">
        <v>134635</v>
      </c>
      <c r="T112" s="19">
        <f t="shared" si="41"/>
        <v>10.8</v>
      </c>
      <c r="U112" s="19">
        <f t="shared" si="42"/>
        <v>41.5</v>
      </c>
      <c r="W112" s="19">
        <f t="shared" si="43"/>
        <v>-10.8</v>
      </c>
      <c r="X112" s="19">
        <f t="shared" si="44"/>
        <v>41.5</v>
      </c>
      <c r="Y112" s="7">
        <f t="shared" si="45"/>
        <v>0</v>
      </c>
      <c r="Z112" s="7">
        <f t="shared" si="46"/>
        <v>1</v>
      </c>
      <c r="AA112" s="7">
        <f t="shared" si="47"/>
        <v>1</v>
      </c>
      <c r="AB112" s="7">
        <f t="shared" si="48"/>
        <v>1</v>
      </c>
      <c r="AC112" s="19">
        <f t="shared" si="49"/>
        <v>0</v>
      </c>
      <c r="AD112" s="7">
        <f t="shared" si="61"/>
        <v>0</v>
      </c>
      <c r="AE112" s="19">
        <f t="shared" si="50"/>
        <v>0</v>
      </c>
      <c r="AF112" s="19">
        <f t="shared" si="51"/>
        <v>10</v>
      </c>
      <c r="AG112" s="19">
        <f t="shared" si="52"/>
        <v>-60</v>
      </c>
      <c r="AH112" s="7">
        <f t="shared" si="53"/>
        <v>1</v>
      </c>
      <c r="AI112" s="19">
        <f t="shared" si="54"/>
        <v>0</v>
      </c>
      <c r="AJ112" s="19">
        <f t="shared" si="55"/>
        <v>0</v>
      </c>
      <c r="AK112" s="19">
        <f t="shared" si="56"/>
        <v>0</v>
      </c>
      <c r="AL112" s="19">
        <f t="shared" si="57"/>
        <v>10</v>
      </c>
      <c r="AM112" s="19">
        <f t="shared" si="58"/>
        <v>88</v>
      </c>
      <c r="AN112" s="25">
        <f>MAX(AM$4:AM112)</f>
        <v>88</v>
      </c>
      <c r="AO112" s="25">
        <f t="shared" si="59"/>
        <v>0</v>
      </c>
      <c r="AP112" s="20">
        <f t="shared" si="60"/>
        <v>1</v>
      </c>
      <c r="AR112" s="12">
        <f t="shared" si="62"/>
        <v>171</v>
      </c>
      <c r="AS112" s="12">
        <f t="shared" si="63"/>
        <v>14</v>
      </c>
      <c r="AT112" s="12">
        <f t="shared" si="64"/>
        <v>140</v>
      </c>
      <c r="AU112" s="12">
        <f t="shared" si="65"/>
        <v>5980</v>
      </c>
      <c r="AV112" s="12">
        <f>MAX(AU$4:AU112)</f>
        <v>5980</v>
      </c>
      <c r="AW112" s="8">
        <f t="shared" si="66"/>
        <v>0</v>
      </c>
    </row>
    <row r="113" spans="1:49" x14ac:dyDescent="0.3">
      <c r="A113" s="1">
        <v>42698</v>
      </c>
      <c r="B113" s="1">
        <v>42698</v>
      </c>
      <c r="C113" s="1" t="s">
        <v>44</v>
      </c>
      <c r="D113" s="3">
        <v>1155</v>
      </c>
      <c r="E113" s="3">
        <v>-200</v>
      </c>
      <c r="F113" s="3">
        <f t="shared" si="36"/>
        <v>955</v>
      </c>
      <c r="G113" s="20">
        <f t="shared" si="37"/>
        <v>0</v>
      </c>
      <c r="H113" s="3" t="s">
        <v>37</v>
      </c>
      <c r="L113" s="20">
        <f t="shared" si="38"/>
        <v>1</v>
      </c>
      <c r="M113" s="20" t="s">
        <v>20</v>
      </c>
      <c r="N113" s="20">
        <v>8</v>
      </c>
      <c r="O113" s="20">
        <v>74150</v>
      </c>
      <c r="P113" s="20">
        <f t="shared" si="39"/>
        <v>74150</v>
      </c>
      <c r="Q113" s="20">
        <f t="shared" si="40"/>
        <v>74150</v>
      </c>
      <c r="R113" s="20">
        <v>74179</v>
      </c>
      <c r="S113" s="20">
        <v>73836</v>
      </c>
      <c r="T113" s="19">
        <f t="shared" si="41"/>
        <v>3.7</v>
      </c>
      <c r="U113" s="19">
        <f t="shared" si="42"/>
        <v>30.6</v>
      </c>
      <c r="W113" s="19">
        <f t="shared" si="43"/>
        <v>-3.7</v>
      </c>
      <c r="X113" s="19">
        <f t="shared" si="44"/>
        <v>30.6</v>
      </c>
      <c r="Y113" s="7">
        <f t="shared" si="45"/>
        <v>0</v>
      </c>
      <c r="Z113" s="7">
        <f t="shared" si="46"/>
        <v>1</v>
      </c>
      <c r="AA113" s="7">
        <f t="shared" si="47"/>
        <v>1</v>
      </c>
      <c r="AB113" s="7">
        <f t="shared" si="48"/>
        <v>1</v>
      </c>
      <c r="AC113" s="19">
        <f t="shared" si="49"/>
        <v>0</v>
      </c>
      <c r="AD113" s="7">
        <f t="shared" si="61"/>
        <v>0</v>
      </c>
      <c r="AE113" s="19">
        <f t="shared" si="50"/>
        <v>0</v>
      </c>
      <c r="AF113" s="19">
        <f t="shared" si="51"/>
        <v>10</v>
      </c>
      <c r="AG113" s="19">
        <f t="shared" si="52"/>
        <v>-50</v>
      </c>
      <c r="AH113" s="7">
        <f t="shared" si="53"/>
        <v>1</v>
      </c>
      <c r="AI113" s="19">
        <f t="shared" si="54"/>
        <v>0</v>
      </c>
      <c r="AJ113" s="19">
        <f t="shared" si="55"/>
        <v>0</v>
      </c>
      <c r="AK113" s="19">
        <f t="shared" si="56"/>
        <v>0</v>
      </c>
      <c r="AL113" s="19">
        <f t="shared" si="57"/>
        <v>10</v>
      </c>
      <c r="AM113" s="19">
        <f t="shared" si="58"/>
        <v>98</v>
      </c>
      <c r="AN113" s="25">
        <f>MAX(AM$4:AM113)</f>
        <v>98</v>
      </c>
      <c r="AO113" s="25">
        <f t="shared" si="59"/>
        <v>0</v>
      </c>
      <c r="AP113" s="20">
        <f t="shared" si="60"/>
        <v>1</v>
      </c>
      <c r="AR113" s="12">
        <f t="shared" si="62"/>
        <v>179.4</v>
      </c>
      <c r="AS113" s="12">
        <f t="shared" si="63"/>
        <v>14</v>
      </c>
      <c r="AT113" s="12">
        <f t="shared" si="64"/>
        <v>140</v>
      </c>
      <c r="AU113" s="12">
        <f t="shared" si="65"/>
        <v>6120</v>
      </c>
      <c r="AV113" s="12">
        <f>MAX(AU$4:AU113)</f>
        <v>6120</v>
      </c>
      <c r="AW113" s="8">
        <f t="shared" si="66"/>
        <v>0</v>
      </c>
    </row>
    <row r="114" spans="1:49" x14ac:dyDescent="0.3">
      <c r="A114" s="1">
        <v>42698</v>
      </c>
      <c r="B114" s="1">
        <v>42698</v>
      </c>
      <c r="C114" s="1" t="s">
        <v>44</v>
      </c>
      <c r="D114" s="3">
        <v>1155</v>
      </c>
      <c r="E114" s="3">
        <v>-200</v>
      </c>
      <c r="F114" s="3">
        <f t="shared" si="36"/>
        <v>955</v>
      </c>
      <c r="G114" s="20">
        <f t="shared" si="37"/>
        <v>0</v>
      </c>
      <c r="H114" s="3" t="s">
        <v>43</v>
      </c>
      <c r="L114" s="20">
        <f t="shared" si="38"/>
        <v>1</v>
      </c>
      <c r="M114" s="20" t="s">
        <v>21</v>
      </c>
      <c r="N114" s="20">
        <v>10</v>
      </c>
      <c r="O114" s="20">
        <v>134880</v>
      </c>
      <c r="P114" s="20">
        <f t="shared" si="39"/>
        <v>134890</v>
      </c>
      <c r="Q114" s="20">
        <f t="shared" si="40"/>
        <v>134890</v>
      </c>
      <c r="R114" s="20">
        <v>134837</v>
      </c>
      <c r="S114" s="20">
        <v>135048</v>
      </c>
      <c r="T114" s="19">
        <f t="shared" si="41"/>
        <v>6.3</v>
      </c>
      <c r="U114" s="19">
        <f t="shared" si="42"/>
        <v>15.8</v>
      </c>
      <c r="W114" s="19">
        <f t="shared" si="43"/>
        <v>-6.3</v>
      </c>
      <c r="X114" s="19">
        <f t="shared" si="44"/>
        <v>15.8</v>
      </c>
      <c r="Y114" s="7">
        <f t="shared" si="45"/>
        <v>1</v>
      </c>
      <c r="Z114" s="7">
        <f t="shared" si="46"/>
        <v>0</v>
      </c>
      <c r="AA114" s="7">
        <f t="shared" si="47"/>
        <v>1</v>
      </c>
      <c r="AB114" s="7">
        <f t="shared" si="48"/>
        <v>1</v>
      </c>
      <c r="AC114" s="19">
        <f t="shared" si="49"/>
        <v>0</v>
      </c>
      <c r="AD114" s="7">
        <f t="shared" si="61"/>
        <v>0</v>
      </c>
      <c r="AE114" s="19">
        <f t="shared" si="50"/>
        <v>-12</v>
      </c>
      <c r="AF114" s="19">
        <f t="shared" si="51"/>
        <v>10</v>
      </c>
      <c r="AG114" s="19">
        <f t="shared" si="52"/>
        <v>-40</v>
      </c>
      <c r="AH114" s="7">
        <f t="shared" si="53"/>
        <v>1</v>
      </c>
      <c r="AI114" s="19">
        <f t="shared" si="54"/>
        <v>0</v>
      </c>
      <c r="AJ114" s="19">
        <f t="shared" si="55"/>
        <v>0</v>
      </c>
      <c r="AK114" s="19">
        <f t="shared" si="56"/>
        <v>0</v>
      </c>
      <c r="AL114" s="19">
        <f t="shared" si="57"/>
        <v>10</v>
      </c>
      <c r="AM114" s="19">
        <f t="shared" si="58"/>
        <v>108</v>
      </c>
      <c r="AN114" s="25">
        <f>MAX(AM$4:AM114)</f>
        <v>108</v>
      </c>
      <c r="AO114" s="25">
        <f t="shared" si="59"/>
        <v>0</v>
      </c>
      <c r="AP114" s="20">
        <f t="shared" si="60"/>
        <v>1</v>
      </c>
      <c r="AR114" s="12">
        <f t="shared" si="62"/>
        <v>179.4</v>
      </c>
      <c r="AS114" s="12">
        <f t="shared" si="63"/>
        <v>14</v>
      </c>
      <c r="AT114" s="12">
        <f t="shared" si="64"/>
        <v>140</v>
      </c>
      <c r="AU114" s="12">
        <f t="shared" si="65"/>
        <v>6260</v>
      </c>
      <c r="AV114" s="12">
        <f>MAX(AU$4:AU114)</f>
        <v>6260</v>
      </c>
      <c r="AW114" s="8">
        <f t="shared" si="66"/>
        <v>0</v>
      </c>
    </row>
    <row r="115" spans="1:49" x14ac:dyDescent="0.3">
      <c r="A115" s="1">
        <v>42698</v>
      </c>
      <c r="B115" s="1">
        <v>42699</v>
      </c>
      <c r="C115" s="1" t="s">
        <v>44</v>
      </c>
      <c r="D115" s="3">
        <v>350</v>
      </c>
      <c r="E115" s="3">
        <v>-200</v>
      </c>
      <c r="F115" s="3">
        <f t="shared" si="36"/>
        <v>150</v>
      </c>
      <c r="G115" s="20">
        <f t="shared" si="37"/>
        <v>1</v>
      </c>
      <c r="H115" s="3" t="s">
        <v>37</v>
      </c>
      <c r="L115" s="20">
        <f t="shared" si="38"/>
        <v>1</v>
      </c>
      <c r="M115" s="20" t="s">
        <v>20</v>
      </c>
      <c r="N115" s="20">
        <v>8</v>
      </c>
      <c r="O115" s="20">
        <v>74280</v>
      </c>
      <c r="P115" s="20">
        <f t="shared" si="39"/>
        <v>74280</v>
      </c>
      <c r="Q115" s="20">
        <f t="shared" si="40"/>
        <v>74280</v>
      </c>
      <c r="R115" s="20">
        <v>74674</v>
      </c>
      <c r="S115" s="20">
        <v>74206</v>
      </c>
      <c r="T115" s="19">
        <f t="shared" si="41"/>
        <v>40.200000000000003</v>
      </c>
      <c r="U115" s="19">
        <f t="shared" si="42"/>
        <v>6.6</v>
      </c>
      <c r="W115" s="19">
        <f t="shared" si="43"/>
        <v>-40.200000000000003</v>
      </c>
      <c r="X115" s="19">
        <f t="shared" si="44"/>
        <v>6.6</v>
      </c>
      <c r="Y115" s="7">
        <f t="shared" si="45"/>
        <v>0</v>
      </c>
      <c r="Z115" s="7">
        <f t="shared" si="46"/>
        <v>1</v>
      </c>
      <c r="AA115" s="7">
        <f t="shared" si="47"/>
        <v>1</v>
      </c>
      <c r="AB115" s="7">
        <f t="shared" si="48"/>
        <v>1</v>
      </c>
      <c r="AC115" s="19">
        <f t="shared" si="49"/>
        <v>-12</v>
      </c>
      <c r="AD115" s="7">
        <f t="shared" si="61"/>
        <v>0</v>
      </c>
      <c r="AE115" s="19">
        <f t="shared" si="50"/>
        <v>-12</v>
      </c>
      <c r="AF115" s="19">
        <f t="shared" si="51"/>
        <v>-12</v>
      </c>
      <c r="AG115" s="19">
        <f t="shared" si="52"/>
        <v>-52</v>
      </c>
      <c r="AH115" s="7">
        <f t="shared" si="53"/>
        <v>0</v>
      </c>
      <c r="AI115" s="19">
        <f t="shared" si="54"/>
        <v>0</v>
      </c>
      <c r="AJ115" s="19">
        <f t="shared" si="55"/>
        <v>0</v>
      </c>
      <c r="AK115" s="19">
        <f t="shared" si="56"/>
        <v>0</v>
      </c>
      <c r="AL115" s="19">
        <f t="shared" si="57"/>
        <v>-12</v>
      </c>
      <c r="AM115" s="19">
        <f t="shared" si="58"/>
        <v>96</v>
      </c>
      <c r="AN115" s="25">
        <f>MAX(AM$4:AM115)</f>
        <v>108</v>
      </c>
      <c r="AO115" s="25">
        <f t="shared" si="59"/>
        <v>-12</v>
      </c>
      <c r="AP115" s="20">
        <f t="shared" si="60"/>
        <v>0</v>
      </c>
      <c r="AR115" s="12">
        <f t="shared" si="62"/>
        <v>187.79999999999998</v>
      </c>
      <c r="AS115" s="12">
        <f t="shared" si="63"/>
        <v>15</v>
      </c>
      <c r="AT115" s="12">
        <f t="shared" si="64"/>
        <v>-180</v>
      </c>
      <c r="AU115" s="12">
        <f t="shared" si="65"/>
        <v>6080</v>
      </c>
      <c r="AV115" s="12">
        <f>MAX(AU$4:AU115)</f>
        <v>6260</v>
      </c>
      <c r="AW115" s="8">
        <f t="shared" si="66"/>
        <v>-2.8753993610223641E-2</v>
      </c>
    </row>
    <row r="116" spans="1:49" x14ac:dyDescent="0.3">
      <c r="A116" s="1">
        <v>42697</v>
      </c>
      <c r="B116" s="1">
        <v>42699</v>
      </c>
      <c r="C116" s="1" t="s">
        <v>44</v>
      </c>
      <c r="D116" s="3">
        <v>910</v>
      </c>
      <c r="E116" s="3">
        <v>-200</v>
      </c>
      <c r="F116" s="3">
        <f t="shared" si="36"/>
        <v>710</v>
      </c>
      <c r="G116" s="20">
        <f t="shared" si="37"/>
        <v>2</v>
      </c>
      <c r="H116" s="3" t="s">
        <v>37</v>
      </c>
      <c r="L116" s="20">
        <f t="shared" si="38"/>
        <v>1</v>
      </c>
      <c r="M116" s="20" t="s">
        <v>20</v>
      </c>
      <c r="N116" s="20">
        <v>8</v>
      </c>
      <c r="O116" s="20">
        <v>74680</v>
      </c>
      <c r="P116" s="20">
        <f t="shared" si="39"/>
        <v>74680</v>
      </c>
      <c r="Q116" s="20">
        <f t="shared" si="40"/>
        <v>74680</v>
      </c>
      <c r="R116" s="20">
        <v>74674</v>
      </c>
      <c r="S116" s="20">
        <v>74260</v>
      </c>
      <c r="T116" s="19">
        <f t="shared" si="41"/>
        <v>0.2</v>
      </c>
      <c r="U116" s="19">
        <f t="shared" si="42"/>
        <v>41.2</v>
      </c>
      <c r="W116" s="19">
        <f t="shared" si="43"/>
        <v>-0.2</v>
      </c>
      <c r="X116" s="19">
        <f t="shared" si="44"/>
        <v>41.2</v>
      </c>
      <c r="Y116" s="7">
        <f t="shared" si="45"/>
        <v>0</v>
      </c>
      <c r="Z116" s="7">
        <f t="shared" si="46"/>
        <v>0</v>
      </c>
      <c r="AA116" s="7">
        <f t="shared" si="47"/>
        <v>0</v>
      </c>
      <c r="AB116" s="7">
        <f t="shared" si="48"/>
        <v>0</v>
      </c>
      <c r="AC116" s="19">
        <f t="shared" si="49"/>
        <v>0</v>
      </c>
      <c r="AD116" s="7">
        <f t="shared" si="61"/>
        <v>0</v>
      </c>
      <c r="AE116" s="19">
        <f t="shared" si="50"/>
        <v>0</v>
      </c>
      <c r="AF116" s="19">
        <f t="shared" si="51"/>
        <v>0</v>
      </c>
      <c r="AG116" s="19">
        <f t="shared" si="52"/>
        <v>-52</v>
      </c>
      <c r="AH116" s="7">
        <f t="shared" si="53"/>
        <v>0</v>
      </c>
      <c r="AI116" s="19">
        <f t="shared" si="54"/>
        <v>0</v>
      </c>
      <c r="AJ116" s="19">
        <f t="shared" si="55"/>
        <v>0</v>
      </c>
      <c r="AK116" s="19">
        <f t="shared" si="56"/>
        <v>0</v>
      </c>
      <c r="AL116" s="19">
        <f t="shared" si="57"/>
        <v>0</v>
      </c>
      <c r="AM116" s="19">
        <f t="shared" si="58"/>
        <v>96</v>
      </c>
      <c r="AN116" s="25">
        <f>MAX(AM$4:AM116)</f>
        <v>108</v>
      </c>
      <c r="AO116" s="25">
        <f t="shared" si="59"/>
        <v>-12</v>
      </c>
      <c r="AP116" s="20">
        <f t="shared" si="60"/>
        <v>0</v>
      </c>
      <c r="AR116" s="12">
        <f t="shared" si="62"/>
        <v>187.79999999999998</v>
      </c>
      <c r="AS116" s="12">
        <f t="shared" si="63"/>
        <v>15</v>
      </c>
      <c r="AT116" s="12">
        <f t="shared" si="64"/>
        <v>0</v>
      </c>
      <c r="AU116" s="12">
        <f t="shared" si="65"/>
        <v>6080</v>
      </c>
      <c r="AV116" s="12">
        <f>MAX(AU$4:AU116)</f>
        <v>6260</v>
      </c>
      <c r="AW116" s="8">
        <f t="shared" si="66"/>
        <v>-2.8753993610223641E-2</v>
      </c>
    </row>
    <row r="117" spans="1:49" x14ac:dyDescent="0.3">
      <c r="A117" s="1">
        <v>42698</v>
      </c>
      <c r="B117" s="1">
        <v>42699</v>
      </c>
      <c r="C117" s="1" t="s">
        <v>45</v>
      </c>
      <c r="D117" s="3">
        <v>735</v>
      </c>
      <c r="E117" s="3">
        <v>0</v>
      </c>
      <c r="F117" s="3">
        <f t="shared" si="36"/>
        <v>735</v>
      </c>
      <c r="G117" s="20">
        <f t="shared" si="37"/>
        <v>1</v>
      </c>
      <c r="H117" s="3" t="s">
        <v>17</v>
      </c>
      <c r="I117" s="20">
        <v>1</v>
      </c>
      <c r="J117" s="20">
        <v>19</v>
      </c>
      <c r="L117" s="20">
        <f t="shared" si="38"/>
        <v>1</v>
      </c>
      <c r="M117" s="20" t="s">
        <v>20</v>
      </c>
      <c r="N117" s="20">
        <v>7</v>
      </c>
      <c r="O117" s="20">
        <v>106080</v>
      </c>
      <c r="P117" s="20">
        <f t="shared" si="39"/>
        <v>106080</v>
      </c>
      <c r="Q117" s="20">
        <f t="shared" si="40"/>
        <v>106080</v>
      </c>
      <c r="R117" s="20">
        <v>106075</v>
      </c>
      <c r="S117" s="20">
        <v>105834</v>
      </c>
      <c r="T117" s="19">
        <f t="shared" si="41"/>
        <v>0.2</v>
      </c>
      <c r="U117" s="19">
        <f t="shared" si="42"/>
        <v>23.9</v>
      </c>
      <c r="W117" s="19">
        <f t="shared" si="43"/>
        <v>-0.2</v>
      </c>
      <c r="X117" s="19">
        <f t="shared" si="44"/>
        <v>23.9</v>
      </c>
      <c r="Y117" s="7">
        <f t="shared" si="45"/>
        <v>0</v>
      </c>
      <c r="Z117" s="7">
        <f t="shared" si="46"/>
        <v>0</v>
      </c>
      <c r="AA117" s="7">
        <f t="shared" si="47"/>
        <v>0</v>
      </c>
      <c r="AB117" s="7">
        <f t="shared" si="48"/>
        <v>0</v>
      </c>
      <c r="AC117" s="19">
        <f t="shared" si="49"/>
        <v>0</v>
      </c>
      <c r="AD117" s="7">
        <f t="shared" si="61"/>
        <v>0</v>
      </c>
      <c r="AE117" s="19">
        <f t="shared" si="50"/>
        <v>0</v>
      </c>
      <c r="AF117" s="19">
        <f t="shared" si="51"/>
        <v>0</v>
      </c>
      <c r="AG117" s="19">
        <f t="shared" si="52"/>
        <v>-52</v>
      </c>
      <c r="AH117" s="7">
        <f t="shared" si="53"/>
        <v>0</v>
      </c>
      <c r="AI117" s="19">
        <f t="shared" si="54"/>
        <v>0</v>
      </c>
      <c r="AJ117" s="19">
        <f t="shared" si="55"/>
        <v>0</v>
      </c>
      <c r="AK117" s="19">
        <f t="shared" si="56"/>
        <v>0</v>
      </c>
      <c r="AL117" s="19">
        <f t="shared" si="57"/>
        <v>0</v>
      </c>
      <c r="AM117" s="19">
        <f t="shared" si="58"/>
        <v>96</v>
      </c>
      <c r="AN117" s="25">
        <f>MAX(AM$4:AM117)</f>
        <v>108</v>
      </c>
      <c r="AO117" s="25">
        <f t="shared" si="59"/>
        <v>-12</v>
      </c>
      <c r="AP117" s="20">
        <f t="shared" si="60"/>
        <v>0</v>
      </c>
      <c r="AR117" s="12">
        <f t="shared" si="62"/>
        <v>187.79999999999998</v>
      </c>
      <c r="AS117" s="12">
        <f t="shared" si="63"/>
        <v>15</v>
      </c>
      <c r="AT117" s="12">
        <f t="shared" si="64"/>
        <v>0</v>
      </c>
      <c r="AU117" s="12">
        <f t="shared" si="65"/>
        <v>6080</v>
      </c>
      <c r="AV117" s="12">
        <f>MAX(AU$4:AU117)</f>
        <v>6260</v>
      </c>
      <c r="AW117" s="8">
        <f t="shared" si="66"/>
        <v>-2.8753993610223641E-2</v>
      </c>
    </row>
    <row r="118" spans="1:49" x14ac:dyDescent="0.3">
      <c r="A118" s="1">
        <v>42699</v>
      </c>
      <c r="B118" s="1">
        <v>42699</v>
      </c>
      <c r="C118" s="1" t="s">
        <v>45</v>
      </c>
      <c r="D118" s="3">
        <v>1410</v>
      </c>
      <c r="E118" s="3">
        <v>0</v>
      </c>
      <c r="F118" s="3">
        <f t="shared" si="36"/>
        <v>1410</v>
      </c>
      <c r="G118" s="20">
        <f t="shared" si="37"/>
        <v>0</v>
      </c>
      <c r="H118" s="3" t="s">
        <v>17</v>
      </c>
      <c r="L118" s="20">
        <f t="shared" si="38"/>
        <v>1</v>
      </c>
      <c r="M118" s="20" t="s">
        <v>20</v>
      </c>
      <c r="N118" s="20">
        <v>7</v>
      </c>
      <c r="O118" s="20">
        <v>106210</v>
      </c>
      <c r="P118" s="20">
        <f t="shared" si="39"/>
        <v>106210</v>
      </c>
      <c r="Q118" s="20">
        <f t="shared" si="40"/>
        <v>106210</v>
      </c>
      <c r="R118" s="20">
        <v>106268</v>
      </c>
      <c r="S118" s="20">
        <v>105825</v>
      </c>
      <c r="T118" s="19">
        <f t="shared" si="41"/>
        <v>6.5</v>
      </c>
      <c r="U118" s="19">
        <f t="shared" si="42"/>
        <v>37.799999999999997</v>
      </c>
      <c r="W118" s="19">
        <f t="shared" si="43"/>
        <v>-6.5</v>
      </c>
      <c r="X118" s="19">
        <f t="shared" si="44"/>
        <v>37.799999999999997</v>
      </c>
      <c r="Y118" s="7">
        <f t="shared" si="45"/>
        <v>0</v>
      </c>
      <c r="Z118" s="7">
        <f t="shared" si="46"/>
        <v>1</v>
      </c>
      <c r="AA118" s="7">
        <f t="shared" si="47"/>
        <v>1</v>
      </c>
      <c r="AB118" s="7">
        <f t="shared" si="48"/>
        <v>1</v>
      </c>
      <c r="AC118" s="19">
        <f t="shared" si="49"/>
        <v>0</v>
      </c>
      <c r="AD118" s="7">
        <f t="shared" si="61"/>
        <v>0</v>
      </c>
      <c r="AE118" s="19">
        <f t="shared" si="50"/>
        <v>0</v>
      </c>
      <c r="AF118" s="19">
        <f t="shared" si="51"/>
        <v>10</v>
      </c>
      <c r="AG118" s="19">
        <f t="shared" si="52"/>
        <v>-42</v>
      </c>
      <c r="AH118" s="7">
        <f t="shared" si="53"/>
        <v>1</v>
      </c>
      <c r="AI118" s="19">
        <f t="shared" si="54"/>
        <v>0</v>
      </c>
      <c r="AJ118" s="19">
        <f t="shared" si="55"/>
        <v>0</v>
      </c>
      <c r="AK118" s="19">
        <f t="shared" si="56"/>
        <v>0</v>
      </c>
      <c r="AL118" s="19">
        <f t="shared" si="57"/>
        <v>10</v>
      </c>
      <c r="AM118" s="19">
        <f t="shared" si="58"/>
        <v>106</v>
      </c>
      <c r="AN118" s="25">
        <f>MAX(AM$4:AM118)</f>
        <v>108</v>
      </c>
      <c r="AO118" s="25">
        <f t="shared" si="59"/>
        <v>-2</v>
      </c>
      <c r="AP118" s="20">
        <f t="shared" si="60"/>
        <v>1</v>
      </c>
      <c r="AR118" s="12">
        <f t="shared" si="62"/>
        <v>187.79999999999998</v>
      </c>
      <c r="AS118" s="12">
        <f t="shared" si="63"/>
        <v>15</v>
      </c>
      <c r="AT118" s="12">
        <f t="shared" si="64"/>
        <v>150</v>
      </c>
      <c r="AU118" s="12">
        <f t="shared" si="65"/>
        <v>6230</v>
      </c>
      <c r="AV118" s="12">
        <f>MAX(AU$4:AU118)</f>
        <v>6260</v>
      </c>
      <c r="AW118" s="8">
        <f t="shared" si="66"/>
        <v>-4.7923322683706068E-3</v>
      </c>
    </row>
    <row r="119" spans="1:49" x14ac:dyDescent="0.3">
      <c r="A119" s="1">
        <v>42699</v>
      </c>
      <c r="B119" s="1">
        <v>42702</v>
      </c>
      <c r="C119" s="1" t="s">
        <v>44</v>
      </c>
      <c r="D119" s="3">
        <v>325</v>
      </c>
      <c r="E119" s="3">
        <v>-200</v>
      </c>
      <c r="F119" s="3">
        <f t="shared" si="36"/>
        <v>125</v>
      </c>
      <c r="G119" s="20">
        <f t="shared" si="37"/>
        <v>3</v>
      </c>
      <c r="H119" s="3" t="s">
        <v>38</v>
      </c>
      <c r="L119" s="20">
        <f t="shared" si="38"/>
        <v>1</v>
      </c>
      <c r="M119" s="20" t="s">
        <v>21</v>
      </c>
      <c r="N119" s="20">
        <v>7</v>
      </c>
      <c r="O119" s="20">
        <v>111950</v>
      </c>
      <c r="P119" s="20">
        <f t="shared" si="39"/>
        <v>111957</v>
      </c>
      <c r="Q119" s="20">
        <f t="shared" si="40"/>
        <v>111957</v>
      </c>
      <c r="R119" s="20">
        <v>111943</v>
      </c>
      <c r="S119" s="20">
        <v>112170</v>
      </c>
      <c r="T119" s="19">
        <f t="shared" si="41"/>
        <v>2.1</v>
      </c>
      <c r="U119" s="19">
        <f t="shared" si="42"/>
        <v>21.3</v>
      </c>
      <c r="W119" s="19">
        <f t="shared" si="43"/>
        <v>-2.1</v>
      </c>
      <c r="X119" s="19">
        <f t="shared" si="44"/>
        <v>21.3</v>
      </c>
      <c r="Y119" s="7">
        <f t="shared" si="45"/>
        <v>1</v>
      </c>
      <c r="Z119" s="7">
        <f t="shared" si="46"/>
        <v>0</v>
      </c>
      <c r="AA119" s="7">
        <f t="shared" si="47"/>
        <v>1</v>
      </c>
      <c r="AB119" s="7">
        <f t="shared" si="48"/>
        <v>1</v>
      </c>
      <c r="AC119" s="19">
        <f t="shared" si="49"/>
        <v>0</v>
      </c>
      <c r="AD119" s="7">
        <f t="shared" si="61"/>
        <v>0</v>
      </c>
      <c r="AE119" s="19">
        <f t="shared" si="50"/>
        <v>0</v>
      </c>
      <c r="AF119" s="19">
        <f t="shared" si="51"/>
        <v>10</v>
      </c>
      <c r="AG119" s="19">
        <f t="shared" si="52"/>
        <v>-32</v>
      </c>
      <c r="AH119" s="7">
        <f t="shared" si="53"/>
        <v>1</v>
      </c>
      <c r="AI119" s="19">
        <f t="shared" si="54"/>
        <v>0</v>
      </c>
      <c r="AJ119" s="19">
        <f t="shared" si="55"/>
        <v>0</v>
      </c>
      <c r="AK119" s="19">
        <f t="shared" si="56"/>
        <v>0</v>
      </c>
      <c r="AL119" s="19">
        <f t="shared" si="57"/>
        <v>10</v>
      </c>
      <c r="AM119" s="19">
        <f t="shared" si="58"/>
        <v>116</v>
      </c>
      <c r="AN119" s="25">
        <f>MAX(AM$4:AM119)</f>
        <v>116</v>
      </c>
      <c r="AO119" s="25">
        <f t="shared" si="59"/>
        <v>0</v>
      </c>
      <c r="AP119" s="20">
        <f t="shared" si="60"/>
        <v>1</v>
      </c>
      <c r="AR119" s="12">
        <f t="shared" si="62"/>
        <v>186.9</v>
      </c>
      <c r="AS119" s="12">
        <f t="shared" si="63"/>
        <v>15</v>
      </c>
      <c r="AT119" s="12">
        <f t="shared" si="64"/>
        <v>150</v>
      </c>
      <c r="AU119" s="12">
        <f t="shared" si="65"/>
        <v>6380</v>
      </c>
      <c r="AV119" s="12">
        <f>MAX(AU$4:AU119)</f>
        <v>6380</v>
      </c>
      <c r="AW119" s="8">
        <f t="shared" si="66"/>
        <v>0</v>
      </c>
    </row>
    <row r="120" spans="1:49" x14ac:dyDescent="0.3">
      <c r="A120" s="1">
        <v>42697</v>
      </c>
      <c r="B120" s="1">
        <v>42702</v>
      </c>
      <c r="C120" s="1" t="s">
        <v>45</v>
      </c>
      <c r="D120" s="3">
        <v>230</v>
      </c>
      <c r="E120" s="3">
        <v>0</v>
      </c>
      <c r="F120" s="3">
        <f t="shared" si="36"/>
        <v>230</v>
      </c>
      <c r="G120" s="20">
        <f t="shared" si="37"/>
        <v>5</v>
      </c>
      <c r="H120" s="3" t="s">
        <v>17</v>
      </c>
      <c r="L120" s="20">
        <f t="shared" si="38"/>
        <v>1</v>
      </c>
      <c r="M120" s="20" t="s">
        <v>20</v>
      </c>
      <c r="N120" s="20">
        <v>7</v>
      </c>
      <c r="O120" s="20">
        <v>106760</v>
      </c>
      <c r="P120" s="20">
        <f t="shared" si="39"/>
        <v>106760</v>
      </c>
      <c r="Q120" s="20">
        <f t="shared" si="40"/>
        <v>106760</v>
      </c>
      <c r="R120" s="20">
        <v>106850</v>
      </c>
      <c r="S120" s="20">
        <v>105631</v>
      </c>
      <c r="T120" s="19">
        <f t="shared" si="41"/>
        <v>9.6999999999999993</v>
      </c>
      <c r="U120" s="19">
        <f t="shared" si="42"/>
        <v>112.2</v>
      </c>
      <c r="W120" s="19">
        <f t="shared" si="43"/>
        <v>-9.6999999999999993</v>
      </c>
      <c r="X120" s="19">
        <f t="shared" si="44"/>
        <v>112.2</v>
      </c>
      <c r="Y120" s="7">
        <f t="shared" si="45"/>
        <v>0</v>
      </c>
      <c r="Z120" s="7">
        <f t="shared" si="46"/>
        <v>1</v>
      </c>
      <c r="AA120" s="7">
        <f t="shared" si="47"/>
        <v>1</v>
      </c>
      <c r="AB120" s="7">
        <f t="shared" si="48"/>
        <v>1</v>
      </c>
      <c r="AC120" s="19">
        <f t="shared" si="49"/>
        <v>0</v>
      </c>
      <c r="AD120" s="7">
        <f t="shared" si="61"/>
        <v>0</v>
      </c>
      <c r="AE120" s="19">
        <f t="shared" si="50"/>
        <v>0</v>
      </c>
      <c r="AF120" s="19">
        <f t="shared" si="51"/>
        <v>10</v>
      </c>
      <c r="AG120" s="19">
        <f t="shared" si="52"/>
        <v>-22</v>
      </c>
      <c r="AH120" s="7">
        <f t="shared" si="53"/>
        <v>1</v>
      </c>
      <c r="AI120" s="19">
        <f t="shared" si="54"/>
        <v>0</v>
      </c>
      <c r="AJ120" s="19">
        <f t="shared" si="55"/>
        <v>0</v>
      </c>
      <c r="AK120" s="19">
        <f t="shared" si="56"/>
        <v>0</v>
      </c>
      <c r="AL120" s="19">
        <f t="shared" si="57"/>
        <v>10</v>
      </c>
      <c r="AM120" s="19">
        <f t="shared" si="58"/>
        <v>126</v>
      </c>
      <c r="AN120" s="25">
        <f>MAX(AM$4:AM120)</f>
        <v>126</v>
      </c>
      <c r="AO120" s="25">
        <f t="shared" si="59"/>
        <v>0</v>
      </c>
      <c r="AP120" s="20">
        <f t="shared" si="60"/>
        <v>1</v>
      </c>
      <c r="AR120" s="12">
        <f t="shared" si="62"/>
        <v>186.9</v>
      </c>
      <c r="AS120" s="12">
        <f t="shared" si="63"/>
        <v>15</v>
      </c>
      <c r="AT120" s="12">
        <f t="shared" si="64"/>
        <v>150</v>
      </c>
      <c r="AU120" s="12">
        <f t="shared" si="65"/>
        <v>6530</v>
      </c>
      <c r="AV120" s="12">
        <f>MAX(AU$4:AU120)</f>
        <v>6530</v>
      </c>
      <c r="AW120" s="8">
        <f t="shared" si="66"/>
        <v>0</v>
      </c>
    </row>
    <row r="121" spans="1:49" x14ac:dyDescent="0.3">
      <c r="A121" s="1">
        <v>42702</v>
      </c>
      <c r="B121" s="1">
        <v>42702</v>
      </c>
      <c r="C121" s="1" t="s">
        <v>45</v>
      </c>
      <c r="D121" s="3">
        <v>1140</v>
      </c>
      <c r="E121" s="3">
        <v>0</v>
      </c>
      <c r="F121" s="3">
        <f t="shared" si="36"/>
        <v>1140</v>
      </c>
      <c r="G121" s="20">
        <f t="shared" si="37"/>
        <v>0</v>
      </c>
      <c r="H121" s="3" t="s">
        <v>17</v>
      </c>
      <c r="L121" s="20">
        <f t="shared" si="38"/>
        <v>1</v>
      </c>
      <c r="M121" s="20" t="s">
        <v>21</v>
      </c>
      <c r="N121" s="20">
        <v>7</v>
      </c>
      <c r="O121" s="20">
        <v>105970</v>
      </c>
      <c r="P121" s="20">
        <f t="shared" si="39"/>
        <v>105977</v>
      </c>
      <c r="Q121" s="20">
        <f t="shared" si="40"/>
        <v>105977</v>
      </c>
      <c r="R121" s="20">
        <v>105938</v>
      </c>
      <c r="S121" s="20">
        <v>106109</v>
      </c>
      <c r="T121" s="19">
        <f t="shared" si="41"/>
        <v>4.5999999999999996</v>
      </c>
      <c r="U121" s="19">
        <f t="shared" si="42"/>
        <v>13.2</v>
      </c>
      <c r="W121" s="19">
        <f t="shared" si="43"/>
        <v>-4.5999999999999996</v>
      </c>
      <c r="X121" s="19">
        <f t="shared" si="44"/>
        <v>13.2</v>
      </c>
      <c r="Y121" s="7">
        <f t="shared" si="45"/>
        <v>1</v>
      </c>
      <c r="Z121" s="7">
        <f t="shared" si="46"/>
        <v>0</v>
      </c>
      <c r="AA121" s="7">
        <f t="shared" si="47"/>
        <v>1</v>
      </c>
      <c r="AB121" s="7">
        <f t="shared" si="48"/>
        <v>1</v>
      </c>
      <c r="AC121" s="19">
        <f t="shared" si="49"/>
        <v>0</v>
      </c>
      <c r="AD121" s="7">
        <f t="shared" si="61"/>
        <v>0</v>
      </c>
      <c r="AE121" s="19">
        <f t="shared" si="50"/>
        <v>-12</v>
      </c>
      <c r="AF121" s="19">
        <f t="shared" si="51"/>
        <v>10</v>
      </c>
      <c r="AG121" s="19">
        <f t="shared" si="52"/>
        <v>-12</v>
      </c>
      <c r="AH121" s="7">
        <f t="shared" si="53"/>
        <v>1</v>
      </c>
      <c r="AI121" s="19">
        <f t="shared" si="54"/>
        <v>0</v>
      </c>
      <c r="AJ121" s="19">
        <f t="shared" si="55"/>
        <v>0</v>
      </c>
      <c r="AK121" s="19">
        <f t="shared" si="56"/>
        <v>0</v>
      </c>
      <c r="AL121" s="19">
        <f t="shared" si="57"/>
        <v>10</v>
      </c>
      <c r="AM121" s="19">
        <f t="shared" si="58"/>
        <v>136</v>
      </c>
      <c r="AN121" s="25">
        <f>MAX(AM$4:AM121)</f>
        <v>136</v>
      </c>
      <c r="AO121" s="25">
        <f t="shared" si="59"/>
        <v>0</v>
      </c>
      <c r="AP121" s="20">
        <f t="shared" si="60"/>
        <v>1</v>
      </c>
      <c r="AR121" s="12">
        <f t="shared" si="62"/>
        <v>186.9</v>
      </c>
      <c r="AS121" s="12">
        <f t="shared" si="63"/>
        <v>15</v>
      </c>
      <c r="AT121" s="12">
        <f t="shared" si="64"/>
        <v>150</v>
      </c>
      <c r="AU121" s="12">
        <f t="shared" si="65"/>
        <v>6680</v>
      </c>
      <c r="AV121" s="12">
        <f>MAX(AU$4:AU121)</f>
        <v>6680</v>
      </c>
      <c r="AW121" s="8">
        <f t="shared" si="66"/>
        <v>0</v>
      </c>
    </row>
    <row r="122" spans="1:49" x14ac:dyDescent="0.3">
      <c r="A122" s="1">
        <v>42702</v>
      </c>
      <c r="B122" s="1">
        <v>42702</v>
      </c>
      <c r="C122" s="1" t="s">
        <v>44</v>
      </c>
      <c r="D122" s="3">
        <v>1445</v>
      </c>
      <c r="E122" s="3">
        <v>-200</v>
      </c>
      <c r="F122" s="3">
        <f t="shared" si="36"/>
        <v>1245</v>
      </c>
      <c r="G122" s="20">
        <f t="shared" si="37"/>
        <v>0</v>
      </c>
      <c r="H122" s="3" t="s">
        <v>37</v>
      </c>
      <c r="L122" s="20">
        <f t="shared" si="38"/>
        <v>1</v>
      </c>
      <c r="M122" s="20" t="s">
        <v>21</v>
      </c>
      <c r="N122" s="20">
        <v>8</v>
      </c>
      <c r="O122" s="20">
        <v>74450</v>
      </c>
      <c r="P122" s="20">
        <f t="shared" si="39"/>
        <v>74458</v>
      </c>
      <c r="Q122" s="20">
        <f t="shared" si="40"/>
        <v>74458</v>
      </c>
      <c r="R122" s="20">
        <v>74462</v>
      </c>
      <c r="S122" s="20">
        <v>74897</v>
      </c>
      <c r="T122" s="19">
        <f t="shared" si="41"/>
        <v>0.4</v>
      </c>
      <c r="U122" s="19">
        <f t="shared" si="42"/>
        <v>43.9</v>
      </c>
      <c r="W122" s="19">
        <f t="shared" si="43"/>
        <v>-0.4</v>
      </c>
      <c r="X122" s="19">
        <f t="shared" si="44"/>
        <v>43.9</v>
      </c>
      <c r="Y122" s="7">
        <f t="shared" si="45"/>
        <v>0</v>
      </c>
      <c r="Z122" s="7">
        <f t="shared" si="46"/>
        <v>0</v>
      </c>
      <c r="AA122" s="7">
        <f t="shared" si="47"/>
        <v>0</v>
      </c>
      <c r="AB122" s="7">
        <f t="shared" si="48"/>
        <v>0</v>
      </c>
      <c r="AC122" s="19">
        <f t="shared" si="49"/>
        <v>0</v>
      </c>
      <c r="AD122" s="7">
        <f t="shared" si="61"/>
        <v>0</v>
      </c>
      <c r="AE122" s="19">
        <f t="shared" si="50"/>
        <v>0</v>
      </c>
      <c r="AF122" s="19">
        <f t="shared" si="51"/>
        <v>0</v>
      </c>
      <c r="AG122" s="19">
        <f t="shared" si="52"/>
        <v>-12</v>
      </c>
      <c r="AH122" s="7">
        <f t="shared" si="53"/>
        <v>0</v>
      </c>
      <c r="AI122" s="19">
        <f t="shared" si="54"/>
        <v>0</v>
      </c>
      <c r="AJ122" s="19">
        <f t="shared" si="55"/>
        <v>0</v>
      </c>
      <c r="AK122" s="19">
        <f t="shared" si="56"/>
        <v>0</v>
      </c>
      <c r="AL122" s="19">
        <f t="shared" si="57"/>
        <v>0</v>
      </c>
      <c r="AM122" s="19">
        <f t="shared" si="58"/>
        <v>136</v>
      </c>
      <c r="AN122" s="25">
        <f>MAX(AM$4:AM122)</f>
        <v>136</v>
      </c>
      <c r="AO122" s="25">
        <f t="shared" si="59"/>
        <v>0</v>
      </c>
      <c r="AP122" s="20">
        <f t="shared" si="60"/>
        <v>0</v>
      </c>
      <c r="AR122" s="12">
        <f t="shared" si="62"/>
        <v>186.9</v>
      </c>
      <c r="AS122" s="12">
        <f t="shared" si="63"/>
        <v>15</v>
      </c>
      <c r="AT122" s="12">
        <f t="shared" si="64"/>
        <v>0</v>
      </c>
      <c r="AU122" s="12">
        <f t="shared" si="65"/>
        <v>6680</v>
      </c>
      <c r="AV122" s="12">
        <f>MAX(AU$4:AU122)</f>
        <v>6680</v>
      </c>
      <c r="AW122" s="8">
        <f t="shared" si="66"/>
        <v>0</v>
      </c>
    </row>
    <row r="123" spans="1:49" x14ac:dyDescent="0.3">
      <c r="A123" s="1">
        <v>42702</v>
      </c>
      <c r="B123" s="1">
        <v>42702</v>
      </c>
      <c r="C123" s="1" t="s">
        <v>44</v>
      </c>
      <c r="D123" s="3">
        <v>1725</v>
      </c>
      <c r="E123" s="3">
        <v>-200</v>
      </c>
      <c r="F123" s="3">
        <f t="shared" si="36"/>
        <v>1525</v>
      </c>
      <c r="G123" s="20">
        <f t="shared" si="37"/>
        <v>0</v>
      </c>
      <c r="H123" s="3" t="s">
        <v>43</v>
      </c>
      <c r="L123" s="20">
        <f t="shared" si="38"/>
        <v>1</v>
      </c>
      <c r="M123" s="20" t="s">
        <v>21</v>
      </c>
      <c r="N123" s="20">
        <v>10</v>
      </c>
      <c r="O123" s="20">
        <v>133940</v>
      </c>
      <c r="P123" s="20">
        <f t="shared" si="39"/>
        <v>133950</v>
      </c>
      <c r="Q123" s="20">
        <f t="shared" si="40"/>
        <v>133950</v>
      </c>
      <c r="R123" s="20">
        <v>133956</v>
      </c>
      <c r="S123" s="20">
        <v>134315</v>
      </c>
      <c r="T123" s="19">
        <f t="shared" si="41"/>
        <v>0.4</v>
      </c>
      <c r="U123" s="19">
        <f t="shared" si="42"/>
        <v>36.5</v>
      </c>
      <c r="W123" s="19">
        <f t="shared" si="43"/>
        <v>-0.4</v>
      </c>
      <c r="X123" s="19">
        <f t="shared" si="44"/>
        <v>36.5</v>
      </c>
      <c r="Y123" s="7">
        <f t="shared" si="45"/>
        <v>0</v>
      </c>
      <c r="Z123" s="7">
        <f t="shared" si="46"/>
        <v>0</v>
      </c>
      <c r="AA123" s="7">
        <f t="shared" si="47"/>
        <v>0</v>
      </c>
      <c r="AB123" s="7">
        <f t="shared" si="48"/>
        <v>0</v>
      </c>
      <c r="AC123" s="19">
        <f t="shared" si="49"/>
        <v>0</v>
      </c>
      <c r="AD123" s="7">
        <f t="shared" si="61"/>
        <v>0</v>
      </c>
      <c r="AE123" s="19">
        <f t="shared" si="50"/>
        <v>0</v>
      </c>
      <c r="AF123" s="19">
        <f t="shared" si="51"/>
        <v>0</v>
      </c>
      <c r="AG123" s="19">
        <f t="shared" si="52"/>
        <v>-12</v>
      </c>
      <c r="AH123" s="7">
        <f t="shared" si="53"/>
        <v>0</v>
      </c>
      <c r="AI123" s="19">
        <f t="shared" si="54"/>
        <v>0</v>
      </c>
      <c r="AJ123" s="19">
        <f t="shared" si="55"/>
        <v>0</v>
      </c>
      <c r="AK123" s="19">
        <f t="shared" si="56"/>
        <v>0</v>
      </c>
      <c r="AL123" s="19">
        <f t="shared" si="57"/>
        <v>0</v>
      </c>
      <c r="AM123" s="19">
        <f t="shared" si="58"/>
        <v>136</v>
      </c>
      <c r="AN123" s="25">
        <f>MAX(AM$4:AM123)</f>
        <v>136</v>
      </c>
      <c r="AO123" s="25">
        <f t="shared" si="59"/>
        <v>0</v>
      </c>
      <c r="AP123" s="20">
        <f t="shared" si="60"/>
        <v>0</v>
      </c>
      <c r="AR123" s="12">
        <f t="shared" si="62"/>
        <v>186.9</v>
      </c>
      <c r="AS123" s="12">
        <f t="shared" si="63"/>
        <v>15</v>
      </c>
      <c r="AT123" s="12">
        <f t="shared" si="64"/>
        <v>0</v>
      </c>
      <c r="AU123" s="12">
        <f t="shared" si="65"/>
        <v>6680</v>
      </c>
      <c r="AV123" s="12">
        <f>MAX(AU$4:AU123)</f>
        <v>6680</v>
      </c>
      <c r="AW123" s="8">
        <f t="shared" si="66"/>
        <v>0</v>
      </c>
    </row>
    <row r="124" spans="1:49" x14ac:dyDescent="0.3">
      <c r="A124" s="1">
        <v>42703</v>
      </c>
      <c r="B124" s="1">
        <v>42703</v>
      </c>
      <c r="C124" s="1" t="s">
        <v>44</v>
      </c>
      <c r="D124" s="3">
        <v>1055</v>
      </c>
      <c r="E124" s="3">
        <v>-200</v>
      </c>
      <c r="F124" s="3">
        <f t="shared" si="36"/>
        <v>855</v>
      </c>
      <c r="G124" s="20">
        <f t="shared" si="37"/>
        <v>0</v>
      </c>
      <c r="H124" s="3" t="s">
        <v>38</v>
      </c>
      <c r="L124" s="20">
        <f t="shared" si="38"/>
        <v>1</v>
      </c>
      <c r="M124" s="20" t="s">
        <v>20</v>
      </c>
      <c r="N124" s="20">
        <v>7</v>
      </c>
      <c r="O124" s="20">
        <v>112600</v>
      </c>
      <c r="P124" s="20">
        <f t="shared" si="39"/>
        <v>112600</v>
      </c>
      <c r="Q124" s="20">
        <f t="shared" si="40"/>
        <v>112600</v>
      </c>
      <c r="R124" s="20">
        <v>112717</v>
      </c>
      <c r="S124" s="20">
        <v>112441</v>
      </c>
      <c r="T124" s="19">
        <f t="shared" si="41"/>
        <v>12.4</v>
      </c>
      <c r="U124" s="19">
        <f t="shared" si="42"/>
        <v>15.2</v>
      </c>
      <c r="W124" s="19">
        <f t="shared" si="43"/>
        <v>-12.4</v>
      </c>
      <c r="X124" s="19">
        <f t="shared" si="44"/>
        <v>15.2</v>
      </c>
      <c r="Y124" s="7">
        <f t="shared" si="45"/>
        <v>0</v>
      </c>
      <c r="Z124" s="7">
        <f t="shared" si="46"/>
        <v>1</v>
      </c>
      <c r="AA124" s="7">
        <f t="shared" si="47"/>
        <v>1</v>
      </c>
      <c r="AB124" s="7">
        <f t="shared" si="48"/>
        <v>1</v>
      </c>
      <c r="AC124" s="19">
        <f t="shared" si="49"/>
        <v>-12</v>
      </c>
      <c r="AD124" s="7">
        <f t="shared" si="61"/>
        <v>0</v>
      </c>
      <c r="AE124" s="19">
        <f t="shared" si="50"/>
        <v>-12</v>
      </c>
      <c r="AF124" s="19">
        <f t="shared" si="51"/>
        <v>-12</v>
      </c>
      <c r="AG124" s="19">
        <f t="shared" si="52"/>
        <v>-24</v>
      </c>
      <c r="AH124" s="7">
        <f t="shared" si="53"/>
        <v>0</v>
      </c>
      <c r="AI124" s="19">
        <f t="shared" si="54"/>
        <v>0</v>
      </c>
      <c r="AJ124" s="19">
        <f t="shared" si="55"/>
        <v>0</v>
      </c>
      <c r="AK124" s="19">
        <f t="shared" si="56"/>
        <v>0</v>
      </c>
      <c r="AL124" s="19">
        <f t="shared" si="57"/>
        <v>-12</v>
      </c>
      <c r="AM124" s="19">
        <f t="shared" si="58"/>
        <v>124</v>
      </c>
      <c r="AN124" s="25">
        <f>MAX(AM$4:AM124)</f>
        <v>136</v>
      </c>
      <c r="AO124" s="25">
        <f t="shared" si="59"/>
        <v>-12</v>
      </c>
      <c r="AP124" s="20">
        <f t="shared" si="60"/>
        <v>0</v>
      </c>
      <c r="AR124" s="12">
        <f t="shared" si="62"/>
        <v>200.4</v>
      </c>
      <c r="AS124" s="12">
        <f t="shared" si="63"/>
        <v>16</v>
      </c>
      <c r="AT124" s="12">
        <f t="shared" si="64"/>
        <v>-192</v>
      </c>
      <c r="AU124" s="12">
        <f t="shared" si="65"/>
        <v>6488</v>
      </c>
      <c r="AV124" s="12">
        <f>MAX(AU$4:AU124)</f>
        <v>6680</v>
      </c>
      <c r="AW124" s="8">
        <f t="shared" si="66"/>
        <v>-2.874251497005988E-2</v>
      </c>
    </row>
    <row r="125" spans="1:49" x14ac:dyDescent="0.3">
      <c r="A125" s="1">
        <v>42703</v>
      </c>
      <c r="B125" s="1">
        <v>42703</v>
      </c>
      <c r="C125" s="1" t="s">
        <v>44</v>
      </c>
      <c r="D125" s="3">
        <v>1440</v>
      </c>
      <c r="E125" s="3">
        <v>-200</v>
      </c>
      <c r="F125" s="3">
        <f t="shared" si="36"/>
        <v>1240</v>
      </c>
      <c r="G125" s="20">
        <f t="shared" si="37"/>
        <v>0</v>
      </c>
      <c r="H125" s="3" t="s">
        <v>38</v>
      </c>
      <c r="L125" s="20">
        <f t="shared" si="38"/>
        <v>1</v>
      </c>
      <c r="M125" s="20" t="s">
        <v>20</v>
      </c>
      <c r="N125" s="20">
        <v>7</v>
      </c>
      <c r="O125" s="20">
        <v>112950</v>
      </c>
      <c r="P125" s="20">
        <f t="shared" si="39"/>
        <v>112950</v>
      </c>
      <c r="Q125" s="20">
        <f t="shared" si="40"/>
        <v>112950</v>
      </c>
      <c r="R125" s="20">
        <v>113140</v>
      </c>
      <c r="S125" s="20">
        <v>112875</v>
      </c>
      <c r="T125" s="19">
        <f t="shared" si="41"/>
        <v>19.7</v>
      </c>
      <c r="U125" s="19">
        <f t="shared" si="42"/>
        <v>6.8</v>
      </c>
      <c r="W125" s="19">
        <f t="shared" si="43"/>
        <v>-19.7</v>
      </c>
      <c r="X125" s="19">
        <f t="shared" si="44"/>
        <v>6.8</v>
      </c>
      <c r="Y125" s="7">
        <f t="shared" si="45"/>
        <v>0</v>
      </c>
      <c r="Z125" s="7">
        <f t="shared" si="46"/>
        <v>1</v>
      </c>
      <c r="AA125" s="7">
        <f t="shared" si="47"/>
        <v>1</v>
      </c>
      <c r="AB125" s="7">
        <f t="shared" si="48"/>
        <v>1</v>
      </c>
      <c r="AC125" s="19">
        <f t="shared" si="49"/>
        <v>-12</v>
      </c>
      <c r="AD125" s="7">
        <f t="shared" si="61"/>
        <v>0</v>
      </c>
      <c r="AE125" s="19">
        <f t="shared" si="50"/>
        <v>-12</v>
      </c>
      <c r="AF125" s="19">
        <f t="shared" si="51"/>
        <v>-12</v>
      </c>
      <c r="AG125" s="19">
        <f t="shared" si="52"/>
        <v>-36</v>
      </c>
      <c r="AH125" s="7">
        <f t="shared" si="53"/>
        <v>0</v>
      </c>
      <c r="AI125" s="19">
        <f t="shared" si="54"/>
        <v>0</v>
      </c>
      <c r="AJ125" s="19">
        <f t="shared" si="55"/>
        <v>0</v>
      </c>
      <c r="AK125" s="19">
        <f t="shared" si="56"/>
        <v>0</v>
      </c>
      <c r="AL125" s="19">
        <f t="shared" si="57"/>
        <v>-12</v>
      </c>
      <c r="AM125" s="19">
        <f t="shared" si="58"/>
        <v>112</v>
      </c>
      <c r="AN125" s="25">
        <f>MAX(AM$4:AM125)</f>
        <v>136</v>
      </c>
      <c r="AO125" s="25">
        <f t="shared" si="59"/>
        <v>-24</v>
      </c>
      <c r="AP125" s="20">
        <f t="shared" si="60"/>
        <v>0</v>
      </c>
      <c r="AR125" s="12">
        <f t="shared" si="62"/>
        <v>200.4</v>
      </c>
      <c r="AS125" s="12">
        <f t="shared" si="63"/>
        <v>16</v>
      </c>
      <c r="AT125" s="12">
        <f t="shared" si="64"/>
        <v>-192</v>
      </c>
      <c r="AU125" s="12">
        <f t="shared" si="65"/>
        <v>6296</v>
      </c>
      <c r="AV125" s="12">
        <f>MAX(AU$4:AU125)</f>
        <v>6680</v>
      </c>
      <c r="AW125" s="8">
        <f t="shared" si="66"/>
        <v>-5.748502994011976E-2</v>
      </c>
    </row>
    <row r="126" spans="1:49" x14ac:dyDescent="0.3">
      <c r="A126" s="1">
        <v>42703</v>
      </c>
      <c r="B126" s="1">
        <v>42703</v>
      </c>
      <c r="C126" s="1" t="s">
        <v>44</v>
      </c>
      <c r="D126" s="3">
        <v>1530</v>
      </c>
      <c r="E126" s="3">
        <v>-200</v>
      </c>
      <c r="F126" s="3">
        <f t="shared" si="36"/>
        <v>1330</v>
      </c>
      <c r="G126" s="20">
        <f t="shared" si="37"/>
        <v>0</v>
      </c>
      <c r="H126" s="3" t="s">
        <v>43</v>
      </c>
      <c r="K126" s="20">
        <v>1</v>
      </c>
      <c r="L126" s="20">
        <f t="shared" si="38"/>
        <v>1</v>
      </c>
      <c r="M126" s="20" t="s">
        <v>20</v>
      </c>
      <c r="N126" s="20">
        <v>10</v>
      </c>
      <c r="O126" s="20">
        <v>134780</v>
      </c>
      <c r="P126" s="20">
        <f t="shared" si="39"/>
        <v>134780</v>
      </c>
      <c r="Q126" s="20">
        <f t="shared" si="40"/>
        <v>134780</v>
      </c>
      <c r="R126" s="20">
        <v>134796</v>
      </c>
      <c r="S126" s="20">
        <v>134460</v>
      </c>
      <c r="T126" s="19">
        <f t="shared" si="41"/>
        <v>2.6</v>
      </c>
      <c r="U126" s="19">
        <f t="shared" si="42"/>
        <v>31</v>
      </c>
      <c r="W126" s="19">
        <f t="shared" si="43"/>
        <v>-2.6</v>
      </c>
      <c r="X126" s="19">
        <f t="shared" si="44"/>
        <v>31</v>
      </c>
      <c r="Y126" s="7">
        <f t="shared" si="45"/>
        <v>0</v>
      </c>
      <c r="Z126" s="7">
        <f t="shared" si="46"/>
        <v>1</v>
      </c>
      <c r="AA126" s="7">
        <f t="shared" si="47"/>
        <v>1</v>
      </c>
      <c r="AB126" s="7">
        <f t="shared" si="48"/>
        <v>0</v>
      </c>
      <c r="AC126" s="19">
        <f t="shared" si="49"/>
        <v>0</v>
      </c>
      <c r="AD126" s="7">
        <f t="shared" si="61"/>
        <v>1</v>
      </c>
      <c r="AE126" s="19">
        <f t="shared" si="50"/>
        <v>0</v>
      </c>
      <c r="AF126" s="19">
        <f t="shared" si="51"/>
        <v>10</v>
      </c>
      <c r="AG126" s="19">
        <f t="shared" si="52"/>
        <v>-26</v>
      </c>
      <c r="AH126" s="7">
        <f t="shared" si="53"/>
        <v>1</v>
      </c>
      <c r="AI126" s="19">
        <f t="shared" si="54"/>
        <v>0</v>
      </c>
      <c r="AJ126" s="19">
        <f t="shared" si="55"/>
        <v>10</v>
      </c>
      <c r="AK126" s="19">
        <f t="shared" si="56"/>
        <v>0</v>
      </c>
      <c r="AL126" s="19">
        <f t="shared" si="57"/>
        <v>0</v>
      </c>
      <c r="AM126" s="19">
        <f t="shared" si="58"/>
        <v>112</v>
      </c>
      <c r="AN126" s="25">
        <f>MAX(AM$4:AM126)</f>
        <v>136</v>
      </c>
      <c r="AO126" s="25">
        <f t="shared" si="59"/>
        <v>-24</v>
      </c>
      <c r="AP126" s="20">
        <f t="shared" si="60"/>
        <v>0</v>
      </c>
      <c r="AR126" s="12">
        <f t="shared" si="62"/>
        <v>200.4</v>
      </c>
      <c r="AS126" s="12">
        <f t="shared" si="63"/>
        <v>16</v>
      </c>
      <c r="AT126" s="12">
        <f t="shared" si="64"/>
        <v>0</v>
      </c>
      <c r="AU126" s="12">
        <f t="shared" si="65"/>
        <v>6296</v>
      </c>
      <c r="AV126" s="12">
        <f>MAX(AU$4:AU126)</f>
        <v>6680</v>
      </c>
      <c r="AW126" s="8">
        <f t="shared" si="66"/>
        <v>-5.748502994011976E-2</v>
      </c>
    </row>
    <row r="127" spans="1:49" x14ac:dyDescent="0.3">
      <c r="A127" s="1">
        <v>42703</v>
      </c>
      <c r="B127" s="1">
        <v>42703</v>
      </c>
      <c r="C127" s="1" t="s">
        <v>45</v>
      </c>
      <c r="D127" s="3">
        <v>1550</v>
      </c>
      <c r="E127" s="3">
        <v>0</v>
      </c>
      <c r="F127" s="3">
        <f t="shared" si="36"/>
        <v>1550</v>
      </c>
      <c r="G127" s="20">
        <f t="shared" si="37"/>
        <v>0</v>
      </c>
      <c r="H127" s="3" t="s">
        <v>17</v>
      </c>
      <c r="I127" s="20">
        <v>1</v>
      </c>
      <c r="J127" s="20">
        <v>22</v>
      </c>
      <c r="L127" s="20">
        <f t="shared" si="38"/>
        <v>1</v>
      </c>
      <c r="M127" s="20" t="s">
        <v>20</v>
      </c>
      <c r="N127" s="20">
        <v>7</v>
      </c>
      <c r="O127" s="20">
        <v>106340</v>
      </c>
      <c r="P127" s="20">
        <f t="shared" si="39"/>
        <v>106340</v>
      </c>
      <c r="Q127" s="20">
        <f t="shared" si="40"/>
        <v>106340</v>
      </c>
      <c r="R127" s="20">
        <v>106333</v>
      </c>
      <c r="S127" s="20">
        <v>106061</v>
      </c>
      <c r="T127" s="19">
        <f t="shared" si="41"/>
        <v>0</v>
      </c>
      <c r="U127" s="19">
        <f t="shared" si="42"/>
        <v>27.2</v>
      </c>
      <c r="W127" s="19">
        <f t="shared" si="43"/>
        <v>0</v>
      </c>
      <c r="X127" s="19">
        <f t="shared" si="44"/>
        <v>27.2</v>
      </c>
      <c r="Y127" s="7">
        <f t="shared" si="45"/>
        <v>0</v>
      </c>
      <c r="Z127" s="7">
        <f t="shared" si="46"/>
        <v>0</v>
      </c>
      <c r="AA127" s="7">
        <f t="shared" si="47"/>
        <v>0</v>
      </c>
      <c r="AB127" s="7">
        <f t="shared" si="48"/>
        <v>0</v>
      </c>
      <c r="AC127" s="19">
        <f t="shared" si="49"/>
        <v>0</v>
      </c>
      <c r="AD127" s="7">
        <f t="shared" si="61"/>
        <v>0</v>
      </c>
      <c r="AE127" s="19">
        <f t="shared" si="50"/>
        <v>0</v>
      </c>
      <c r="AF127" s="19">
        <f t="shared" si="51"/>
        <v>0</v>
      </c>
      <c r="AG127" s="19">
        <f t="shared" si="52"/>
        <v>-26</v>
      </c>
      <c r="AH127" s="7">
        <f t="shared" si="53"/>
        <v>0</v>
      </c>
      <c r="AI127" s="19">
        <f t="shared" si="54"/>
        <v>0</v>
      </c>
      <c r="AJ127" s="19">
        <f t="shared" si="55"/>
        <v>0</v>
      </c>
      <c r="AK127" s="19">
        <f t="shared" si="56"/>
        <v>0</v>
      </c>
      <c r="AL127" s="19">
        <f t="shared" si="57"/>
        <v>0</v>
      </c>
      <c r="AM127" s="19">
        <f t="shared" si="58"/>
        <v>112</v>
      </c>
      <c r="AN127" s="25">
        <f>MAX(AM$4:AM127)</f>
        <v>136</v>
      </c>
      <c r="AO127" s="25">
        <f t="shared" si="59"/>
        <v>-24</v>
      </c>
      <c r="AP127" s="20">
        <f t="shared" si="60"/>
        <v>0</v>
      </c>
      <c r="AR127" s="12">
        <f t="shared" si="62"/>
        <v>200.4</v>
      </c>
      <c r="AS127" s="12">
        <f t="shared" si="63"/>
        <v>16</v>
      </c>
      <c r="AT127" s="12">
        <f t="shared" si="64"/>
        <v>0</v>
      </c>
      <c r="AU127" s="12">
        <f t="shared" si="65"/>
        <v>6296</v>
      </c>
      <c r="AV127" s="12">
        <f>MAX(AU$4:AU127)</f>
        <v>6680</v>
      </c>
      <c r="AW127" s="8">
        <f t="shared" si="66"/>
        <v>-5.748502994011976E-2</v>
      </c>
    </row>
    <row r="128" spans="1:49" x14ac:dyDescent="0.3">
      <c r="A128" s="1">
        <v>42703</v>
      </c>
      <c r="B128" s="1">
        <v>42703</v>
      </c>
      <c r="C128" s="1" t="s">
        <v>45</v>
      </c>
      <c r="D128" s="3">
        <v>2125</v>
      </c>
      <c r="E128" s="3">
        <v>0</v>
      </c>
      <c r="F128" s="3">
        <f t="shared" si="36"/>
        <v>2125</v>
      </c>
      <c r="G128" s="20">
        <f t="shared" si="37"/>
        <v>0</v>
      </c>
      <c r="H128" s="3" t="s">
        <v>17</v>
      </c>
      <c r="L128" s="20">
        <f t="shared" si="38"/>
        <v>1</v>
      </c>
      <c r="M128" s="20" t="s">
        <v>20</v>
      </c>
      <c r="N128" s="20">
        <v>7</v>
      </c>
      <c r="O128" s="20">
        <v>106530</v>
      </c>
      <c r="P128" s="20">
        <f t="shared" si="39"/>
        <v>106530</v>
      </c>
      <c r="Q128" s="20">
        <f t="shared" si="40"/>
        <v>106530</v>
      </c>
      <c r="R128" s="20">
        <v>106599</v>
      </c>
      <c r="S128" s="20">
        <v>106188</v>
      </c>
      <c r="T128" s="19">
        <f t="shared" si="41"/>
        <v>7.6</v>
      </c>
      <c r="U128" s="19">
        <f t="shared" si="42"/>
        <v>33.5</v>
      </c>
      <c r="W128" s="19">
        <f t="shared" si="43"/>
        <v>-7.6</v>
      </c>
      <c r="X128" s="19">
        <f t="shared" si="44"/>
        <v>33.5</v>
      </c>
      <c r="Y128" s="7">
        <f t="shared" si="45"/>
        <v>0</v>
      </c>
      <c r="Z128" s="7">
        <f t="shared" si="46"/>
        <v>1</v>
      </c>
      <c r="AA128" s="7">
        <f t="shared" si="47"/>
        <v>1</v>
      </c>
      <c r="AB128" s="7">
        <f t="shared" si="48"/>
        <v>1</v>
      </c>
      <c r="AC128" s="19">
        <f t="shared" si="49"/>
        <v>0</v>
      </c>
      <c r="AD128" s="7">
        <f t="shared" si="61"/>
        <v>0</v>
      </c>
      <c r="AE128" s="19">
        <f t="shared" si="50"/>
        <v>0</v>
      </c>
      <c r="AF128" s="19">
        <f t="shared" si="51"/>
        <v>10</v>
      </c>
      <c r="AG128" s="19">
        <f t="shared" si="52"/>
        <v>-16</v>
      </c>
      <c r="AH128" s="7">
        <f t="shared" si="53"/>
        <v>1</v>
      </c>
      <c r="AI128" s="19">
        <f t="shared" si="54"/>
        <v>0</v>
      </c>
      <c r="AJ128" s="19">
        <f t="shared" si="55"/>
        <v>0</v>
      </c>
      <c r="AK128" s="19">
        <f t="shared" si="56"/>
        <v>0</v>
      </c>
      <c r="AL128" s="19">
        <f t="shared" si="57"/>
        <v>10</v>
      </c>
      <c r="AM128" s="19">
        <f t="shared" si="58"/>
        <v>122</v>
      </c>
      <c r="AN128" s="25">
        <f>MAX(AM$4:AM128)</f>
        <v>136</v>
      </c>
      <c r="AO128" s="25">
        <f t="shared" si="59"/>
        <v>-14</v>
      </c>
      <c r="AP128" s="20">
        <f t="shared" si="60"/>
        <v>1</v>
      </c>
      <c r="AR128" s="12">
        <f t="shared" si="62"/>
        <v>200.4</v>
      </c>
      <c r="AS128" s="12">
        <f t="shared" si="63"/>
        <v>16</v>
      </c>
      <c r="AT128" s="12">
        <f t="shared" si="64"/>
        <v>160</v>
      </c>
      <c r="AU128" s="12">
        <f t="shared" si="65"/>
        <v>6456</v>
      </c>
      <c r="AV128" s="12">
        <f>MAX(AU$4:AU128)</f>
        <v>6680</v>
      </c>
      <c r="AW128" s="8">
        <f t="shared" si="66"/>
        <v>-3.3532934131736525E-2</v>
      </c>
    </row>
    <row r="129" spans="1:49" x14ac:dyDescent="0.3">
      <c r="A129" s="1">
        <v>42703</v>
      </c>
      <c r="B129" s="1">
        <v>42704</v>
      </c>
      <c r="C129" s="1" t="s">
        <v>44</v>
      </c>
      <c r="D129" s="3">
        <v>215</v>
      </c>
      <c r="E129" s="3">
        <v>-200</v>
      </c>
      <c r="F129" s="3">
        <f t="shared" si="36"/>
        <v>15</v>
      </c>
      <c r="G129" s="20">
        <f t="shared" si="37"/>
        <v>1</v>
      </c>
      <c r="H129" s="3" t="s">
        <v>38</v>
      </c>
      <c r="L129" s="20">
        <f t="shared" si="38"/>
        <v>1</v>
      </c>
      <c r="M129" s="20" t="s">
        <v>21</v>
      </c>
      <c r="N129" s="20">
        <v>7</v>
      </c>
      <c r="O129" s="20">
        <v>112080</v>
      </c>
      <c r="P129" s="20">
        <f t="shared" si="39"/>
        <v>112087</v>
      </c>
      <c r="Q129" s="20">
        <f t="shared" si="40"/>
        <v>112087</v>
      </c>
      <c r="R129" s="20">
        <v>112051</v>
      </c>
      <c r="S129" s="20">
        <v>114533</v>
      </c>
      <c r="T129" s="19">
        <f t="shared" si="41"/>
        <v>4.3</v>
      </c>
      <c r="U129" s="19">
        <f t="shared" si="42"/>
        <v>244.6</v>
      </c>
      <c r="W129" s="19">
        <f t="shared" si="43"/>
        <v>-4.3</v>
      </c>
      <c r="X129" s="19">
        <f t="shared" si="44"/>
        <v>244.6</v>
      </c>
      <c r="Y129" s="7">
        <f t="shared" si="45"/>
        <v>1</v>
      </c>
      <c r="Z129" s="7">
        <f t="shared" si="46"/>
        <v>0</v>
      </c>
      <c r="AA129" s="7">
        <f t="shared" si="47"/>
        <v>1</v>
      </c>
      <c r="AB129" s="7">
        <f t="shared" si="48"/>
        <v>1</v>
      </c>
      <c r="AC129" s="19">
        <f t="shared" si="49"/>
        <v>0</v>
      </c>
      <c r="AD129" s="7">
        <f t="shared" si="61"/>
        <v>0</v>
      </c>
      <c r="AE129" s="19">
        <f t="shared" si="50"/>
        <v>0</v>
      </c>
      <c r="AF129" s="19">
        <f t="shared" si="51"/>
        <v>10</v>
      </c>
      <c r="AG129" s="19">
        <f t="shared" si="52"/>
        <v>-6</v>
      </c>
      <c r="AH129" s="7">
        <f t="shared" si="53"/>
        <v>1</v>
      </c>
      <c r="AI129" s="19">
        <f t="shared" si="54"/>
        <v>0</v>
      </c>
      <c r="AJ129" s="19">
        <f t="shared" si="55"/>
        <v>0</v>
      </c>
      <c r="AK129" s="19">
        <f t="shared" si="56"/>
        <v>0</v>
      </c>
      <c r="AL129" s="19">
        <f t="shared" si="57"/>
        <v>10</v>
      </c>
      <c r="AM129" s="19">
        <f t="shared" si="58"/>
        <v>132</v>
      </c>
      <c r="AN129" s="25">
        <f>MAX(AM$4:AM129)</f>
        <v>136</v>
      </c>
      <c r="AO129" s="25">
        <f t="shared" si="59"/>
        <v>-4</v>
      </c>
      <c r="AP129" s="20">
        <f t="shared" si="60"/>
        <v>1</v>
      </c>
      <c r="AR129" s="12">
        <f t="shared" si="62"/>
        <v>193.68</v>
      </c>
      <c r="AS129" s="12">
        <f t="shared" si="63"/>
        <v>16</v>
      </c>
      <c r="AT129" s="12">
        <f t="shared" si="64"/>
        <v>160</v>
      </c>
      <c r="AU129" s="12">
        <f t="shared" si="65"/>
        <v>6616</v>
      </c>
      <c r="AV129" s="12">
        <f>MAX(AU$4:AU129)</f>
        <v>6680</v>
      </c>
      <c r="AW129" s="8">
        <f t="shared" si="66"/>
        <v>-9.5808383233532933E-3</v>
      </c>
    </row>
    <row r="130" spans="1:49" x14ac:dyDescent="0.3">
      <c r="A130" s="1">
        <v>42704</v>
      </c>
      <c r="B130" s="1">
        <v>42704</v>
      </c>
      <c r="C130" s="1" t="s">
        <v>44</v>
      </c>
      <c r="D130" s="3">
        <v>520</v>
      </c>
      <c r="E130" s="3">
        <v>-200</v>
      </c>
      <c r="F130" s="3">
        <f t="shared" si="36"/>
        <v>320</v>
      </c>
      <c r="G130" s="20">
        <f t="shared" si="37"/>
        <v>0</v>
      </c>
      <c r="H130" s="3" t="s">
        <v>37</v>
      </c>
      <c r="L130" s="20">
        <f t="shared" si="38"/>
        <v>1</v>
      </c>
      <c r="M130" s="20" t="s">
        <v>21</v>
      </c>
      <c r="N130" s="20">
        <v>8</v>
      </c>
      <c r="O130" s="20">
        <v>74650</v>
      </c>
      <c r="P130" s="20">
        <f t="shared" si="39"/>
        <v>74658</v>
      </c>
      <c r="Q130" s="20">
        <f t="shared" si="40"/>
        <v>74658</v>
      </c>
      <c r="R130" s="20">
        <v>74621</v>
      </c>
      <c r="S130" s="20">
        <v>74878</v>
      </c>
      <c r="T130" s="19">
        <f t="shared" si="41"/>
        <v>4.5</v>
      </c>
      <c r="U130" s="19">
        <f t="shared" si="42"/>
        <v>22</v>
      </c>
      <c r="W130" s="19">
        <f t="shared" si="43"/>
        <v>-4.5</v>
      </c>
      <c r="X130" s="19">
        <f t="shared" si="44"/>
        <v>22</v>
      </c>
      <c r="Y130" s="7">
        <f t="shared" si="45"/>
        <v>1</v>
      </c>
      <c r="Z130" s="7">
        <f t="shared" si="46"/>
        <v>0</v>
      </c>
      <c r="AA130" s="7">
        <f t="shared" si="47"/>
        <v>1</v>
      </c>
      <c r="AB130" s="7">
        <f t="shared" si="48"/>
        <v>1</v>
      </c>
      <c r="AC130" s="19">
        <f t="shared" si="49"/>
        <v>0</v>
      </c>
      <c r="AD130" s="7">
        <f t="shared" si="61"/>
        <v>0</v>
      </c>
      <c r="AE130" s="19">
        <f t="shared" si="50"/>
        <v>0</v>
      </c>
      <c r="AF130" s="19">
        <f t="shared" si="51"/>
        <v>10</v>
      </c>
      <c r="AG130" s="19">
        <f t="shared" si="52"/>
        <v>4</v>
      </c>
      <c r="AH130" s="7">
        <f t="shared" si="53"/>
        <v>1</v>
      </c>
      <c r="AI130" s="19">
        <f t="shared" si="54"/>
        <v>0</v>
      </c>
      <c r="AJ130" s="19">
        <f t="shared" si="55"/>
        <v>0</v>
      </c>
      <c r="AK130" s="19">
        <f t="shared" si="56"/>
        <v>0</v>
      </c>
      <c r="AL130" s="19">
        <f t="shared" si="57"/>
        <v>10</v>
      </c>
      <c r="AM130" s="19">
        <f t="shared" si="58"/>
        <v>142</v>
      </c>
      <c r="AN130" s="25">
        <f>MAX(AM$4:AM130)</f>
        <v>142</v>
      </c>
      <c r="AO130" s="25">
        <f t="shared" si="59"/>
        <v>0</v>
      </c>
      <c r="AP130" s="20">
        <f t="shared" si="60"/>
        <v>1</v>
      </c>
      <c r="AR130" s="12">
        <f t="shared" si="62"/>
        <v>193.68</v>
      </c>
      <c r="AS130" s="12">
        <f t="shared" si="63"/>
        <v>16</v>
      </c>
      <c r="AT130" s="12">
        <f t="shared" si="64"/>
        <v>160</v>
      </c>
      <c r="AU130" s="12">
        <f t="shared" si="65"/>
        <v>6776</v>
      </c>
      <c r="AV130" s="12">
        <f>MAX(AU$4:AU130)</f>
        <v>6776</v>
      </c>
      <c r="AW130" s="8">
        <f t="shared" si="66"/>
        <v>0</v>
      </c>
    </row>
    <row r="131" spans="1:49" x14ac:dyDescent="0.3">
      <c r="A131" s="1">
        <v>42703</v>
      </c>
      <c r="B131" s="1">
        <v>42704</v>
      </c>
      <c r="C131" s="1" t="s">
        <v>44</v>
      </c>
      <c r="D131" s="3">
        <v>620</v>
      </c>
      <c r="E131" s="3">
        <v>-200</v>
      </c>
      <c r="F131" s="3">
        <f t="shared" si="36"/>
        <v>420</v>
      </c>
      <c r="G131" s="20">
        <f t="shared" si="37"/>
        <v>1</v>
      </c>
      <c r="H131" s="3" t="s">
        <v>38</v>
      </c>
      <c r="L131" s="20">
        <f t="shared" si="38"/>
        <v>1</v>
      </c>
      <c r="M131" s="20" t="s">
        <v>20</v>
      </c>
      <c r="N131" s="20">
        <v>7</v>
      </c>
      <c r="O131" s="20">
        <v>112920</v>
      </c>
      <c r="P131" s="20">
        <f t="shared" si="39"/>
        <v>112920</v>
      </c>
      <c r="Q131" s="20">
        <f t="shared" si="40"/>
        <v>112920</v>
      </c>
      <c r="R131" s="20">
        <v>112952</v>
      </c>
      <c r="S131" s="20">
        <v>112583</v>
      </c>
      <c r="T131" s="19">
        <f t="shared" si="41"/>
        <v>3.9</v>
      </c>
      <c r="U131" s="19">
        <f t="shared" si="42"/>
        <v>33</v>
      </c>
      <c r="W131" s="19">
        <f t="shared" si="43"/>
        <v>-3.9</v>
      </c>
      <c r="X131" s="19">
        <f t="shared" si="44"/>
        <v>33</v>
      </c>
      <c r="Y131" s="7">
        <f t="shared" si="45"/>
        <v>0</v>
      </c>
      <c r="Z131" s="7">
        <f t="shared" si="46"/>
        <v>1</v>
      </c>
      <c r="AA131" s="7">
        <f t="shared" si="47"/>
        <v>1</v>
      </c>
      <c r="AB131" s="7">
        <f t="shared" si="48"/>
        <v>1</v>
      </c>
      <c r="AC131" s="19">
        <f t="shared" si="49"/>
        <v>0</v>
      </c>
      <c r="AD131" s="7">
        <f t="shared" si="61"/>
        <v>0</v>
      </c>
      <c r="AE131" s="19">
        <f t="shared" si="50"/>
        <v>0</v>
      </c>
      <c r="AF131" s="19">
        <f t="shared" si="51"/>
        <v>10</v>
      </c>
      <c r="AG131" s="19">
        <f t="shared" si="52"/>
        <v>14</v>
      </c>
      <c r="AH131" s="7">
        <f t="shared" si="53"/>
        <v>1</v>
      </c>
      <c r="AI131" s="19">
        <f t="shared" si="54"/>
        <v>0</v>
      </c>
      <c r="AJ131" s="19">
        <f t="shared" si="55"/>
        <v>0</v>
      </c>
      <c r="AK131" s="19">
        <f t="shared" si="56"/>
        <v>0</v>
      </c>
      <c r="AL131" s="19">
        <f t="shared" si="57"/>
        <v>10</v>
      </c>
      <c r="AM131" s="19">
        <f t="shared" si="58"/>
        <v>152</v>
      </c>
      <c r="AN131" s="25">
        <f>MAX(AM$4:AM131)</f>
        <v>152</v>
      </c>
      <c r="AO131" s="25">
        <f t="shared" si="59"/>
        <v>0</v>
      </c>
      <c r="AP131" s="20">
        <f t="shared" si="60"/>
        <v>1</v>
      </c>
      <c r="AR131" s="12">
        <f t="shared" si="62"/>
        <v>193.68</v>
      </c>
      <c r="AS131" s="12">
        <f t="shared" si="63"/>
        <v>16</v>
      </c>
      <c r="AT131" s="12">
        <f t="shared" si="64"/>
        <v>160</v>
      </c>
      <c r="AU131" s="12">
        <f t="shared" si="65"/>
        <v>6936</v>
      </c>
      <c r="AV131" s="12">
        <f>MAX(AU$4:AU131)</f>
        <v>6936</v>
      </c>
      <c r="AW131" s="8">
        <f t="shared" si="66"/>
        <v>0</v>
      </c>
    </row>
    <row r="132" spans="1:49" x14ac:dyDescent="0.3">
      <c r="A132" s="1">
        <v>42704</v>
      </c>
      <c r="B132" s="1">
        <v>42704</v>
      </c>
      <c r="C132" s="1" t="s">
        <v>45</v>
      </c>
      <c r="D132" s="3">
        <v>710</v>
      </c>
      <c r="E132" s="3">
        <v>0</v>
      </c>
      <c r="F132" s="3">
        <f t="shared" si="36"/>
        <v>710</v>
      </c>
      <c r="G132" s="20">
        <f t="shared" si="37"/>
        <v>0</v>
      </c>
      <c r="H132" s="3" t="s">
        <v>17</v>
      </c>
      <c r="L132" s="20">
        <f t="shared" si="38"/>
        <v>1</v>
      </c>
      <c r="M132" s="20" t="s">
        <v>21</v>
      </c>
      <c r="N132" s="20">
        <v>7</v>
      </c>
      <c r="O132" s="20">
        <v>106270</v>
      </c>
      <c r="P132" s="20">
        <f t="shared" si="39"/>
        <v>106277</v>
      </c>
      <c r="Q132" s="20">
        <f t="shared" si="40"/>
        <v>106277</v>
      </c>
      <c r="R132" s="20">
        <v>106188</v>
      </c>
      <c r="S132" s="20">
        <v>106660</v>
      </c>
      <c r="T132" s="19">
        <f t="shared" si="41"/>
        <v>9.6</v>
      </c>
      <c r="U132" s="19">
        <f t="shared" si="42"/>
        <v>38.299999999999997</v>
      </c>
      <c r="W132" s="19">
        <f t="shared" si="43"/>
        <v>-9.6</v>
      </c>
      <c r="X132" s="19">
        <f t="shared" si="44"/>
        <v>38.299999999999997</v>
      </c>
      <c r="Y132" s="7">
        <f t="shared" si="45"/>
        <v>1</v>
      </c>
      <c r="Z132" s="7">
        <f t="shared" si="46"/>
        <v>0</v>
      </c>
      <c r="AA132" s="7">
        <f t="shared" si="47"/>
        <v>1</v>
      </c>
      <c r="AB132" s="7">
        <f t="shared" si="48"/>
        <v>1</v>
      </c>
      <c r="AC132" s="19">
        <f t="shared" si="49"/>
        <v>0</v>
      </c>
      <c r="AD132" s="7">
        <f t="shared" si="61"/>
        <v>0</v>
      </c>
      <c r="AE132" s="19">
        <f t="shared" si="50"/>
        <v>0</v>
      </c>
      <c r="AF132" s="19">
        <f t="shared" si="51"/>
        <v>10</v>
      </c>
      <c r="AG132" s="19">
        <f t="shared" si="52"/>
        <v>24</v>
      </c>
      <c r="AH132" s="7">
        <f t="shared" si="53"/>
        <v>1</v>
      </c>
      <c r="AI132" s="19">
        <f t="shared" si="54"/>
        <v>0</v>
      </c>
      <c r="AJ132" s="19">
        <f t="shared" si="55"/>
        <v>0</v>
      </c>
      <c r="AK132" s="19">
        <f t="shared" si="56"/>
        <v>0</v>
      </c>
      <c r="AL132" s="19">
        <f t="shared" si="57"/>
        <v>10</v>
      </c>
      <c r="AM132" s="19">
        <f t="shared" si="58"/>
        <v>162</v>
      </c>
      <c r="AN132" s="25">
        <f>MAX(AM$4:AM132)</f>
        <v>162</v>
      </c>
      <c r="AO132" s="25">
        <f t="shared" si="59"/>
        <v>0</v>
      </c>
      <c r="AP132" s="20">
        <f t="shared" si="60"/>
        <v>1</v>
      </c>
      <c r="AR132" s="12">
        <f t="shared" si="62"/>
        <v>193.68</v>
      </c>
      <c r="AS132" s="12">
        <f t="shared" si="63"/>
        <v>16</v>
      </c>
      <c r="AT132" s="12">
        <f t="shared" si="64"/>
        <v>160</v>
      </c>
      <c r="AU132" s="12">
        <f t="shared" si="65"/>
        <v>7096</v>
      </c>
      <c r="AV132" s="12">
        <f>MAX(AU$4:AU132)</f>
        <v>7096</v>
      </c>
      <c r="AW132" s="8">
        <f t="shared" si="66"/>
        <v>0</v>
      </c>
    </row>
    <row r="133" spans="1:49" x14ac:dyDescent="0.3">
      <c r="A133" s="1">
        <v>42704</v>
      </c>
      <c r="B133" s="1">
        <v>42704</v>
      </c>
      <c r="C133" s="1" t="s">
        <v>45</v>
      </c>
      <c r="D133" s="3">
        <v>1315</v>
      </c>
      <c r="E133" s="3">
        <v>0</v>
      </c>
      <c r="F133" s="3">
        <f t="shared" ref="F133:F196" si="67">D133+E133</f>
        <v>1315</v>
      </c>
      <c r="G133" s="20">
        <f t="shared" ref="G133:G196" si="68">B133-A133</f>
        <v>0</v>
      </c>
      <c r="H133" s="3" t="s">
        <v>17</v>
      </c>
      <c r="K133" s="20">
        <v>1</v>
      </c>
      <c r="L133" s="20">
        <f t="shared" ref="L133:L196" si="69">IF(AND(F133&gt;=L$3,F133&lt;=L$4),0,1)</f>
        <v>1</v>
      </c>
      <c r="M133" s="20" t="s">
        <v>21</v>
      </c>
      <c r="N133" s="20">
        <v>7</v>
      </c>
      <c r="O133" s="20">
        <v>106130</v>
      </c>
      <c r="P133" s="20">
        <f t="shared" ref="P133:P196" si="70">IF(M133="short",O133,O133+N133)</f>
        <v>106137</v>
      </c>
      <c r="Q133" s="20">
        <f t="shared" ref="Q133:Q196" si="71">IF(M133="short",P133+Q$3,P133-Q$3)</f>
        <v>106137</v>
      </c>
      <c r="R133" s="20">
        <v>106113</v>
      </c>
      <c r="S133" s="20">
        <v>106533</v>
      </c>
      <c r="T133" s="19">
        <f t="shared" ref="T133:T196" si="72">IF(M133="short",((R133-P133)+N133)/10,((P133-R133)+N133)/10)</f>
        <v>3.1</v>
      </c>
      <c r="U133" s="19">
        <f t="shared" ref="U133:U196" si="73">IF(M133="long",((S133-O133)-N133)/10,((O133-S133)-N133)/10)</f>
        <v>39.6</v>
      </c>
      <c r="W133" s="19">
        <f t="shared" ref="W133:W196" si="74">-T133+(Q$3/10)</f>
        <v>-3.1</v>
      </c>
      <c r="X133" s="19">
        <f t="shared" ref="X133:X196" si="75">U133+(Q$3/10)</f>
        <v>39.6</v>
      </c>
      <c r="Y133" s="7">
        <f t="shared" ref="Y133:Y196" si="76">IF(AND(M133="long",R133&lt;Q133),1, )</f>
        <v>1</v>
      </c>
      <c r="Z133" s="7">
        <f t="shared" ref="Z133:Z196" si="77">IF(AND(M133="short",R133&gt;Q133),1, )</f>
        <v>0</v>
      </c>
      <c r="AA133" s="7">
        <f t="shared" ref="AA133:AA196" si="78">Y133+Z133</f>
        <v>1</v>
      </c>
      <c r="AB133" s="7">
        <f t="shared" ref="AB133:AB196" si="79">IF(OR(I133=1,K133=1),0,L133*AA133)</f>
        <v>0</v>
      </c>
      <c r="AC133" s="19">
        <f t="shared" ref="AC133:AC196" si="80">IF(W133&lt;=-AC$3,-AC$3,0)</f>
        <v>0</v>
      </c>
      <c r="AD133" s="7">
        <f t="shared" si="61"/>
        <v>1</v>
      </c>
      <c r="AE133" s="19">
        <f t="shared" ref="AE133:AE196" si="81">IF(AND(AC133=0,U133&gt;=AE$3-(N133/10)),0,-AC$3*AA133)</f>
        <v>0</v>
      </c>
      <c r="AF133" s="19">
        <f t="shared" ref="AF133:AF196" si="82">IF(AND(AC133=0,X133&gt;AF$3),AF$3*AA133,AE133*AA133)</f>
        <v>10</v>
      </c>
      <c r="AG133" s="19">
        <f t="shared" ref="AG133:AG196" si="83">AG132+AF133</f>
        <v>34</v>
      </c>
      <c r="AH133" s="7">
        <f t="shared" ref="AH133:AH196" si="84">IF(AF133&gt;0,1, )</f>
        <v>1</v>
      </c>
      <c r="AI133" s="19">
        <f t="shared" ref="AI133:AI196" si="85">IF(I133=1,AF133,)</f>
        <v>0</v>
      </c>
      <c r="AJ133" s="19">
        <f t="shared" ref="AJ133:AJ196" si="86">IF(K133=1,AF133, )</f>
        <v>10</v>
      </c>
      <c r="AK133" s="19">
        <f t="shared" ref="AK133:AK196" si="87">IF(L133=1, ,AF133)</f>
        <v>0</v>
      </c>
      <c r="AL133" s="19">
        <f t="shared" ref="AL133:AL196" si="88">AB133*AF133</f>
        <v>0</v>
      </c>
      <c r="AM133" s="19">
        <f t="shared" ref="AM133:AM196" si="89">AM132+AL133</f>
        <v>162</v>
      </c>
      <c r="AN133" s="25">
        <f>MAX(AM$4:AM133)</f>
        <v>162</v>
      </c>
      <c r="AO133" s="25">
        <f t="shared" ref="AO133:AO196" si="90">AM133-AN133</f>
        <v>0</v>
      </c>
      <c r="AP133" s="20">
        <f t="shared" ref="AP133:AP196" si="91">IF(AL133&gt;0,1, )</f>
        <v>0</v>
      </c>
      <c r="AR133" s="12">
        <f t="shared" si="62"/>
        <v>193.68</v>
      </c>
      <c r="AS133" s="12">
        <f t="shared" si="63"/>
        <v>16</v>
      </c>
      <c r="AT133" s="12">
        <f t="shared" si="64"/>
        <v>0</v>
      </c>
      <c r="AU133" s="12">
        <f t="shared" si="65"/>
        <v>7096</v>
      </c>
      <c r="AV133" s="12">
        <f>MAX(AU$4:AU133)</f>
        <v>7096</v>
      </c>
      <c r="AW133" s="8">
        <f t="shared" si="66"/>
        <v>0</v>
      </c>
    </row>
    <row r="134" spans="1:49" x14ac:dyDescent="0.3">
      <c r="A134" s="1">
        <v>42704</v>
      </c>
      <c r="B134" s="1">
        <v>42704</v>
      </c>
      <c r="C134" s="1" t="s">
        <v>44</v>
      </c>
      <c r="D134" s="3">
        <v>1620</v>
      </c>
      <c r="E134" s="3">
        <v>-200</v>
      </c>
      <c r="F134" s="3">
        <f t="shared" si="67"/>
        <v>1420</v>
      </c>
      <c r="G134" s="20">
        <f t="shared" si="68"/>
        <v>0</v>
      </c>
      <c r="H134" s="3" t="s">
        <v>37</v>
      </c>
      <c r="L134" s="20">
        <f t="shared" si="69"/>
        <v>1</v>
      </c>
      <c r="M134" s="20" t="s">
        <v>21</v>
      </c>
      <c r="N134" s="20">
        <v>8</v>
      </c>
      <c r="O134" s="20">
        <v>74140</v>
      </c>
      <c r="P134" s="20">
        <f t="shared" si="70"/>
        <v>74148</v>
      </c>
      <c r="Q134" s="20">
        <f t="shared" si="71"/>
        <v>74148</v>
      </c>
      <c r="R134" s="20">
        <v>74146</v>
      </c>
      <c r="S134" s="20">
        <v>74328</v>
      </c>
      <c r="T134" s="19">
        <f t="shared" si="72"/>
        <v>1</v>
      </c>
      <c r="U134" s="19">
        <f t="shared" si="73"/>
        <v>18</v>
      </c>
      <c r="W134" s="19">
        <f t="shared" si="74"/>
        <v>-1</v>
      </c>
      <c r="X134" s="19">
        <f t="shared" si="75"/>
        <v>18</v>
      </c>
      <c r="Y134" s="7">
        <f t="shared" si="76"/>
        <v>1</v>
      </c>
      <c r="Z134" s="7">
        <f t="shared" si="77"/>
        <v>0</v>
      </c>
      <c r="AA134" s="7">
        <f t="shared" si="78"/>
        <v>1</v>
      </c>
      <c r="AB134" s="7">
        <f t="shared" si="79"/>
        <v>1</v>
      </c>
      <c r="AC134" s="19">
        <f t="shared" si="80"/>
        <v>0</v>
      </c>
      <c r="AD134" s="7">
        <f t="shared" ref="AD134:AD197" si="92">IF(AND(K134=1,AA134=1),1, )</f>
        <v>0</v>
      </c>
      <c r="AE134" s="19">
        <f t="shared" si="81"/>
        <v>-12</v>
      </c>
      <c r="AF134" s="19">
        <f t="shared" si="82"/>
        <v>10</v>
      </c>
      <c r="AG134" s="19">
        <f t="shared" si="83"/>
        <v>44</v>
      </c>
      <c r="AH134" s="7">
        <f t="shared" si="84"/>
        <v>1</v>
      </c>
      <c r="AI134" s="19">
        <f t="shared" si="85"/>
        <v>0</v>
      </c>
      <c r="AJ134" s="19">
        <f t="shared" si="86"/>
        <v>0</v>
      </c>
      <c r="AK134" s="19">
        <f t="shared" si="87"/>
        <v>0</v>
      </c>
      <c r="AL134" s="19">
        <f t="shared" si="88"/>
        <v>10</v>
      </c>
      <c r="AM134" s="19">
        <f t="shared" si="89"/>
        <v>172</v>
      </c>
      <c r="AN134" s="25">
        <f>MAX(AM$4:AM134)</f>
        <v>172</v>
      </c>
      <c r="AO134" s="25">
        <f t="shared" si="90"/>
        <v>0</v>
      </c>
      <c r="AP134" s="20">
        <f t="shared" si="91"/>
        <v>1</v>
      </c>
      <c r="AR134" s="12">
        <f t="shared" si="62"/>
        <v>193.68</v>
      </c>
      <c r="AS134" s="12">
        <f t="shared" si="63"/>
        <v>16</v>
      </c>
      <c r="AT134" s="12">
        <f t="shared" si="64"/>
        <v>160</v>
      </c>
      <c r="AU134" s="12">
        <f t="shared" si="65"/>
        <v>7256</v>
      </c>
      <c r="AV134" s="12">
        <f>MAX(AU$4:AU134)</f>
        <v>7256</v>
      </c>
      <c r="AW134" s="8">
        <f t="shared" si="66"/>
        <v>0</v>
      </c>
    </row>
    <row r="135" spans="1:49" x14ac:dyDescent="0.3">
      <c r="A135" s="1">
        <v>42702</v>
      </c>
      <c r="B135" s="1">
        <v>42704</v>
      </c>
      <c r="C135" s="1" t="s">
        <v>44</v>
      </c>
      <c r="D135" s="3">
        <v>1755</v>
      </c>
      <c r="E135" s="3">
        <v>-200</v>
      </c>
      <c r="F135" s="3">
        <f t="shared" si="67"/>
        <v>1555</v>
      </c>
      <c r="G135" s="20">
        <f t="shared" si="68"/>
        <v>2</v>
      </c>
      <c r="H135" s="3" t="s">
        <v>38</v>
      </c>
      <c r="I135" s="20">
        <v>1</v>
      </c>
      <c r="J135" s="20">
        <v>33</v>
      </c>
      <c r="L135" s="20">
        <f t="shared" si="69"/>
        <v>1</v>
      </c>
      <c r="M135" s="20" t="s">
        <v>20</v>
      </c>
      <c r="N135" s="20">
        <v>7</v>
      </c>
      <c r="O135" s="20">
        <v>113790</v>
      </c>
      <c r="P135" s="20">
        <f t="shared" si="70"/>
        <v>113790</v>
      </c>
      <c r="Q135" s="20">
        <f t="shared" si="71"/>
        <v>113790</v>
      </c>
      <c r="R135" s="20">
        <v>114819</v>
      </c>
      <c r="S135" s="20">
        <v>113826</v>
      </c>
      <c r="T135" s="19">
        <f t="shared" si="72"/>
        <v>103.6</v>
      </c>
      <c r="U135" s="19">
        <f t="shared" si="73"/>
        <v>-4.3</v>
      </c>
      <c r="W135" s="19">
        <f t="shared" si="74"/>
        <v>-103.6</v>
      </c>
      <c r="X135" s="19">
        <f t="shared" si="75"/>
        <v>-4.3</v>
      </c>
      <c r="Y135" s="7">
        <f t="shared" si="76"/>
        <v>0</v>
      </c>
      <c r="Z135" s="7">
        <f t="shared" si="77"/>
        <v>1</v>
      </c>
      <c r="AA135" s="7">
        <f t="shared" si="78"/>
        <v>1</v>
      </c>
      <c r="AB135" s="7">
        <f t="shared" si="79"/>
        <v>0</v>
      </c>
      <c r="AC135" s="19">
        <f t="shared" si="80"/>
        <v>-12</v>
      </c>
      <c r="AD135" s="7">
        <f t="shared" si="92"/>
        <v>0</v>
      </c>
      <c r="AE135" s="19">
        <f t="shared" si="81"/>
        <v>-12</v>
      </c>
      <c r="AF135" s="19">
        <f t="shared" si="82"/>
        <v>-12</v>
      </c>
      <c r="AG135" s="19">
        <f t="shared" si="83"/>
        <v>32</v>
      </c>
      <c r="AH135" s="7">
        <f t="shared" si="84"/>
        <v>0</v>
      </c>
      <c r="AI135" s="19">
        <f t="shared" si="85"/>
        <v>-12</v>
      </c>
      <c r="AJ135" s="19">
        <f t="shared" si="86"/>
        <v>0</v>
      </c>
      <c r="AK135" s="19">
        <f t="shared" si="87"/>
        <v>0</v>
      </c>
      <c r="AL135" s="19">
        <f t="shared" si="88"/>
        <v>0</v>
      </c>
      <c r="AM135" s="19">
        <f t="shared" si="89"/>
        <v>172</v>
      </c>
      <c r="AN135" s="25">
        <f>MAX(AM$4:AM135)</f>
        <v>172</v>
      </c>
      <c r="AO135" s="25">
        <f t="shared" si="90"/>
        <v>0</v>
      </c>
      <c r="AP135" s="20">
        <f t="shared" si="91"/>
        <v>0</v>
      </c>
      <c r="AR135" s="12">
        <f t="shared" si="62"/>
        <v>193.68</v>
      </c>
      <c r="AS135" s="12">
        <f t="shared" si="63"/>
        <v>16</v>
      </c>
      <c r="AT135" s="12">
        <f t="shared" si="64"/>
        <v>0</v>
      </c>
      <c r="AU135" s="12">
        <f t="shared" si="65"/>
        <v>7256</v>
      </c>
      <c r="AV135" s="12">
        <f>MAX(AU$4:AU135)</f>
        <v>7256</v>
      </c>
      <c r="AW135" s="8">
        <f t="shared" si="66"/>
        <v>0</v>
      </c>
    </row>
    <row r="136" spans="1:49" x14ac:dyDescent="0.3">
      <c r="A136" s="1">
        <v>42699</v>
      </c>
      <c r="B136" s="1">
        <v>42704</v>
      </c>
      <c r="C136" s="1" t="s">
        <v>44</v>
      </c>
      <c r="D136" s="3">
        <v>1805</v>
      </c>
      <c r="E136" s="3">
        <v>-200</v>
      </c>
      <c r="F136" s="3">
        <f t="shared" si="67"/>
        <v>1605</v>
      </c>
      <c r="G136" s="20">
        <f t="shared" si="68"/>
        <v>5</v>
      </c>
      <c r="H136" s="3" t="s">
        <v>37</v>
      </c>
      <c r="L136" s="20">
        <f t="shared" si="69"/>
        <v>1</v>
      </c>
      <c r="M136" s="20" t="s">
        <v>21</v>
      </c>
      <c r="N136" s="20">
        <v>8</v>
      </c>
      <c r="O136" s="20">
        <v>73760</v>
      </c>
      <c r="P136" s="20">
        <f t="shared" si="70"/>
        <v>73768</v>
      </c>
      <c r="Q136" s="20">
        <f t="shared" si="71"/>
        <v>73768</v>
      </c>
      <c r="R136" s="20">
        <v>73733</v>
      </c>
      <c r="S136" s="20">
        <v>73955</v>
      </c>
      <c r="T136" s="19">
        <f t="shared" si="72"/>
        <v>4.3</v>
      </c>
      <c r="U136" s="19">
        <f t="shared" si="73"/>
        <v>18.7</v>
      </c>
      <c r="W136" s="19">
        <f t="shared" si="74"/>
        <v>-4.3</v>
      </c>
      <c r="X136" s="19">
        <f t="shared" si="75"/>
        <v>18.7</v>
      </c>
      <c r="Y136" s="7">
        <f t="shared" si="76"/>
        <v>1</v>
      </c>
      <c r="Z136" s="7">
        <f t="shared" si="77"/>
        <v>0</v>
      </c>
      <c r="AA136" s="7">
        <f t="shared" si="78"/>
        <v>1</v>
      </c>
      <c r="AB136" s="7">
        <f t="shared" si="79"/>
        <v>1</v>
      </c>
      <c r="AC136" s="19">
        <f t="shared" si="80"/>
        <v>0</v>
      </c>
      <c r="AD136" s="7">
        <f t="shared" si="92"/>
        <v>0</v>
      </c>
      <c r="AE136" s="19">
        <f t="shared" si="81"/>
        <v>-12</v>
      </c>
      <c r="AF136" s="19">
        <f t="shared" si="82"/>
        <v>10</v>
      </c>
      <c r="AG136" s="19">
        <f t="shared" si="83"/>
        <v>42</v>
      </c>
      <c r="AH136" s="7">
        <f t="shared" si="84"/>
        <v>1</v>
      </c>
      <c r="AI136" s="19">
        <f t="shared" si="85"/>
        <v>0</v>
      </c>
      <c r="AJ136" s="19">
        <f t="shared" si="86"/>
        <v>0</v>
      </c>
      <c r="AK136" s="19">
        <f t="shared" si="87"/>
        <v>0</v>
      </c>
      <c r="AL136" s="19">
        <f t="shared" si="88"/>
        <v>10</v>
      </c>
      <c r="AM136" s="19">
        <f t="shared" si="89"/>
        <v>182</v>
      </c>
      <c r="AN136" s="25">
        <f>MAX(AM$4:AM136)</f>
        <v>182</v>
      </c>
      <c r="AO136" s="25">
        <f t="shared" si="90"/>
        <v>0</v>
      </c>
      <c r="AP136" s="20">
        <f t="shared" si="91"/>
        <v>1</v>
      </c>
      <c r="AR136" s="12">
        <f t="shared" ref="AR136:AR199" si="93">IF(B136=B135,AR135,AU135*AR$3)</f>
        <v>193.68</v>
      </c>
      <c r="AS136" s="12">
        <f t="shared" ref="AS136:AS199" si="94">INT(AR136/AS$3)</f>
        <v>16</v>
      </c>
      <c r="AT136" s="12">
        <f t="shared" ref="AT136:AT199" si="95">AL136*AS136</f>
        <v>160</v>
      </c>
      <c r="AU136" s="12">
        <f t="shared" ref="AU136:AU199" si="96">AU135+AT136</f>
        <v>7416</v>
      </c>
      <c r="AV136" s="12">
        <f>MAX(AU$4:AU136)</f>
        <v>7416</v>
      </c>
      <c r="AW136" s="8">
        <f t="shared" ref="AW136:AW199" si="97">(AU136-AV136)/AV136</f>
        <v>0</v>
      </c>
    </row>
    <row r="137" spans="1:49" x14ac:dyDescent="0.3">
      <c r="A137" s="1">
        <v>42703</v>
      </c>
      <c r="B137" s="1">
        <v>42704</v>
      </c>
      <c r="C137" s="1" t="s">
        <v>45</v>
      </c>
      <c r="D137" s="3">
        <v>1615</v>
      </c>
      <c r="E137" s="3">
        <v>0</v>
      </c>
      <c r="F137" s="3">
        <f t="shared" si="67"/>
        <v>1615</v>
      </c>
      <c r="G137" s="20">
        <f t="shared" si="68"/>
        <v>1</v>
      </c>
      <c r="H137" s="3" t="s">
        <v>17</v>
      </c>
      <c r="L137" s="20">
        <f t="shared" si="69"/>
        <v>1</v>
      </c>
      <c r="M137" s="20" t="s">
        <v>21</v>
      </c>
      <c r="N137" s="20">
        <v>7</v>
      </c>
      <c r="O137" s="20">
        <v>105560</v>
      </c>
      <c r="P137" s="20">
        <f t="shared" si="70"/>
        <v>105567</v>
      </c>
      <c r="Q137" s="20">
        <f t="shared" si="71"/>
        <v>105567</v>
      </c>
      <c r="R137" s="20">
        <v>105520</v>
      </c>
      <c r="S137" s="20">
        <v>106388</v>
      </c>
      <c r="T137" s="19">
        <f t="shared" si="72"/>
        <v>5.4</v>
      </c>
      <c r="U137" s="19">
        <f t="shared" si="73"/>
        <v>82.1</v>
      </c>
      <c r="W137" s="19">
        <f t="shared" si="74"/>
        <v>-5.4</v>
      </c>
      <c r="X137" s="19">
        <f t="shared" si="75"/>
        <v>82.1</v>
      </c>
      <c r="Y137" s="7">
        <f t="shared" si="76"/>
        <v>1</v>
      </c>
      <c r="Z137" s="7">
        <f t="shared" si="77"/>
        <v>0</v>
      </c>
      <c r="AA137" s="7">
        <f t="shared" si="78"/>
        <v>1</v>
      </c>
      <c r="AB137" s="7">
        <f t="shared" si="79"/>
        <v>1</v>
      </c>
      <c r="AC137" s="19">
        <f t="shared" si="80"/>
        <v>0</v>
      </c>
      <c r="AD137" s="7">
        <f t="shared" si="92"/>
        <v>0</v>
      </c>
      <c r="AE137" s="19">
        <f t="shared" si="81"/>
        <v>0</v>
      </c>
      <c r="AF137" s="19">
        <f t="shared" si="82"/>
        <v>10</v>
      </c>
      <c r="AG137" s="19">
        <f t="shared" si="83"/>
        <v>52</v>
      </c>
      <c r="AH137" s="7">
        <f t="shared" si="84"/>
        <v>1</v>
      </c>
      <c r="AI137" s="19">
        <f t="shared" si="85"/>
        <v>0</v>
      </c>
      <c r="AJ137" s="19">
        <f t="shared" si="86"/>
        <v>0</v>
      </c>
      <c r="AK137" s="19">
        <f t="shared" si="87"/>
        <v>0</v>
      </c>
      <c r="AL137" s="19">
        <f t="shared" si="88"/>
        <v>10</v>
      </c>
      <c r="AM137" s="19">
        <f t="shared" si="89"/>
        <v>192</v>
      </c>
      <c r="AN137" s="25">
        <f>MAX(AM$4:AM137)</f>
        <v>192</v>
      </c>
      <c r="AO137" s="25">
        <f t="shared" si="90"/>
        <v>0</v>
      </c>
      <c r="AP137" s="20">
        <f t="shared" si="91"/>
        <v>1</v>
      </c>
      <c r="AR137" s="12">
        <f t="shared" si="93"/>
        <v>193.68</v>
      </c>
      <c r="AS137" s="12">
        <f t="shared" si="94"/>
        <v>16</v>
      </c>
      <c r="AT137" s="12">
        <f t="shared" si="95"/>
        <v>160</v>
      </c>
      <c r="AU137" s="12">
        <f t="shared" si="96"/>
        <v>7576</v>
      </c>
      <c r="AV137" s="12">
        <f>MAX(AU$4:AU137)</f>
        <v>7576</v>
      </c>
      <c r="AW137" s="8">
        <f t="shared" si="97"/>
        <v>0</v>
      </c>
    </row>
    <row r="138" spans="1:49" x14ac:dyDescent="0.3">
      <c r="A138" s="1">
        <v>42705</v>
      </c>
      <c r="B138" s="1">
        <v>42705</v>
      </c>
      <c r="C138" s="1" t="s">
        <v>44</v>
      </c>
      <c r="D138" s="3">
        <v>1055</v>
      </c>
      <c r="E138" s="3">
        <v>-200</v>
      </c>
      <c r="F138" s="3">
        <f t="shared" si="67"/>
        <v>855</v>
      </c>
      <c r="G138" s="20">
        <f t="shared" si="68"/>
        <v>0</v>
      </c>
      <c r="H138" s="3" t="s">
        <v>43</v>
      </c>
      <c r="L138" s="20">
        <f t="shared" si="69"/>
        <v>1</v>
      </c>
      <c r="M138" s="20" t="s">
        <v>20</v>
      </c>
      <c r="N138" s="20">
        <v>10</v>
      </c>
      <c r="O138" s="20">
        <v>134250</v>
      </c>
      <c r="P138" s="20">
        <f t="shared" si="70"/>
        <v>134250</v>
      </c>
      <c r="Q138" s="20">
        <f t="shared" si="71"/>
        <v>134250</v>
      </c>
      <c r="R138" s="20">
        <v>134339</v>
      </c>
      <c r="S138" s="20">
        <v>134044</v>
      </c>
      <c r="T138" s="19">
        <f t="shared" si="72"/>
        <v>9.9</v>
      </c>
      <c r="U138" s="19">
        <f t="shared" si="73"/>
        <v>19.600000000000001</v>
      </c>
      <c r="W138" s="19">
        <f t="shared" si="74"/>
        <v>-9.9</v>
      </c>
      <c r="X138" s="19">
        <f t="shared" si="75"/>
        <v>19.600000000000001</v>
      </c>
      <c r="Y138" s="7">
        <f t="shared" si="76"/>
        <v>0</v>
      </c>
      <c r="Z138" s="7">
        <f t="shared" si="77"/>
        <v>1</v>
      </c>
      <c r="AA138" s="7">
        <f t="shared" si="78"/>
        <v>1</v>
      </c>
      <c r="AB138" s="7">
        <f t="shared" si="79"/>
        <v>1</v>
      </c>
      <c r="AC138" s="19">
        <f t="shared" si="80"/>
        <v>0</v>
      </c>
      <c r="AD138" s="7">
        <f t="shared" si="92"/>
        <v>0</v>
      </c>
      <c r="AE138" s="19">
        <f t="shared" si="81"/>
        <v>0</v>
      </c>
      <c r="AF138" s="19">
        <f t="shared" si="82"/>
        <v>10</v>
      </c>
      <c r="AG138" s="19">
        <f t="shared" si="83"/>
        <v>62</v>
      </c>
      <c r="AH138" s="7">
        <f t="shared" si="84"/>
        <v>1</v>
      </c>
      <c r="AI138" s="19">
        <f t="shared" si="85"/>
        <v>0</v>
      </c>
      <c r="AJ138" s="19">
        <f t="shared" si="86"/>
        <v>0</v>
      </c>
      <c r="AK138" s="19">
        <f t="shared" si="87"/>
        <v>0</v>
      </c>
      <c r="AL138" s="19">
        <f t="shared" si="88"/>
        <v>10</v>
      </c>
      <c r="AM138" s="19">
        <f t="shared" si="89"/>
        <v>202</v>
      </c>
      <c r="AN138" s="25">
        <f>MAX(AM$4:AM138)</f>
        <v>202</v>
      </c>
      <c r="AO138" s="25">
        <f t="shared" si="90"/>
        <v>0</v>
      </c>
      <c r="AP138" s="20">
        <f t="shared" si="91"/>
        <v>1</v>
      </c>
      <c r="AR138" s="12">
        <f t="shared" si="93"/>
        <v>227.28</v>
      </c>
      <c r="AS138" s="12">
        <f t="shared" si="94"/>
        <v>18</v>
      </c>
      <c r="AT138" s="12">
        <f t="shared" si="95"/>
        <v>180</v>
      </c>
      <c r="AU138" s="12">
        <f t="shared" si="96"/>
        <v>7756</v>
      </c>
      <c r="AV138" s="12">
        <f>MAX(AU$4:AU138)</f>
        <v>7756</v>
      </c>
      <c r="AW138" s="8">
        <f t="shared" si="97"/>
        <v>0</v>
      </c>
    </row>
    <row r="139" spans="1:49" x14ac:dyDescent="0.3">
      <c r="A139" s="1">
        <v>42705</v>
      </c>
      <c r="B139" s="1">
        <v>42705</v>
      </c>
      <c r="C139" s="1" t="s">
        <v>45</v>
      </c>
      <c r="D139" s="3">
        <v>955</v>
      </c>
      <c r="E139" s="3">
        <v>0</v>
      </c>
      <c r="F139" s="3">
        <f t="shared" si="67"/>
        <v>955</v>
      </c>
      <c r="G139" s="20">
        <f t="shared" si="68"/>
        <v>0</v>
      </c>
      <c r="H139" s="3" t="s">
        <v>17</v>
      </c>
      <c r="I139" s="20">
        <v>1</v>
      </c>
      <c r="J139" s="20">
        <v>54</v>
      </c>
      <c r="L139" s="20">
        <f t="shared" si="69"/>
        <v>1</v>
      </c>
      <c r="M139" s="20" t="s">
        <v>20</v>
      </c>
      <c r="N139" s="20">
        <v>7</v>
      </c>
      <c r="O139" s="20">
        <v>106430</v>
      </c>
      <c r="P139" s="20">
        <f t="shared" si="70"/>
        <v>106430</v>
      </c>
      <c r="Q139" s="20">
        <f t="shared" si="71"/>
        <v>106430</v>
      </c>
      <c r="R139" s="20">
        <v>106388</v>
      </c>
      <c r="S139" s="20">
        <v>105839</v>
      </c>
      <c r="T139" s="19">
        <f t="shared" si="72"/>
        <v>-3.5</v>
      </c>
      <c r="U139" s="19">
        <f t="shared" si="73"/>
        <v>58.4</v>
      </c>
      <c r="W139" s="19">
        <f t="shared" si="74"/>
        <v>3.5</v>
      </c>
      <c r="X139" s="19">
        <f t="shared" si="75"/>
        <v>58.4</v>
      </c>
      <c r="Y139" s="7">
        <f t="shared" si="76"/>
        <v>0</v>
      </c>
      <c r="Z139" s="7">
        <f t="shared" si="77"/>
        <v>0</v>
      </c>
      <c r="AA139" s="7">
        <f t="shared" si="78"/>
        <v>0</v>
      </c>
      <c r="AB139" s="7">
        <f t="shared" si="79"/>
        <v>0</v>
      </c>
      <c r="AC139" s="19">
        <f t="shared" si="80"/>
        <v>0</v>
      </c>
      <c r="AD139" s="7">
        <f t="shared" si="92"/>
        <v>0</v>
      </c>
      <c r="AE139" s="19">
        <f t="shared" si="81"/>
        <v>0</v>
      </c>
      <c r="AF139" s="19">
        <f t="shared" si="82"/>
        <v>0</v>
      </c>
      <c r="AG139" s="19">
        <f t="shared" si="83"/>
        <v>62</v>
      </c>
      <c r="AH139" s="7">
        <f t="shared" si="84"/>
        <v>0</v>
      </c>
      <c r="AI139" s="19">
        <f t="shared" si="85"/>
        <v>0</v>
      </c>
      <c r="AJ139" s="19">
        <f t="shared" si="86"/>
        <v>0</v>
      </c>
      <c r="AK139" s="19">
        <f t="shared" si="87"/>
        <v>0</v>
      </c>
      <c r="AL139" s="19">
        <f t="shared" si="88"/>
        <v>0</v>
      </c>
      <c r="AM139" s="19">
        <f t="shared" si="89"/>
        <v>202</v>
      </c>
      <c r="AN139" s="25">
        <f>MAX(AM$4:AM139)</f>
        <v>202</v>
      </c>
      <c r="AO139" s="25">
        <f t="shared" si="90"/>
        <v>0</v>
      </c>
      <c r="AP139" s="20">
        <f t="shared" si="91"/>
        <v>0</v>
      </c>
      <c r="AR139" s="12">
        <f t="shared" si="93"/>
        <v>227.28</v>
      </c>
      <c r="AS139" s="12">
        <f t="shared" si="94"/>
        <v>18</v>
      </c>
      <c r="AT139" s="12">
        <f t="shared" si="95"/>
        <v>0</v>
      </c>
      <c r="AU139" s="12">
        <f t="shared" si="96"/>
        <v>7756</v>
      </c>
      <c r="AV139" s="12">
        <f>MAX(AU$4:AU139)</f>
        <v>7756</v>
      </c>
      <c r="AW139" s="8">
        <f t="shared" si="97"/>
        <v>0</v>
      </c>
    </row>
    <row r="140" spans="1:49" x14ac:dyDescent="0.3">
      <c r="A140" s="1">
        <v>42697</v>
      </c>
      <c r="B140" s="1">
        <v>42706</v>
      </c>
      <c r="C140" s="1" t="s">
        <v>45</v>
      </c>
      <c r="D140" s="3">
        <v>115</v>
      </c>
      <c r="E140" s="3">
        <v>0</v>
      </c>
      <c r="F140" s="3">
        <f t="shared" si="67"/>
        <v>115</v>
      </c>
      <c r="G140" s="20">
        <f t="shared" si="68"/>
        <v>9</v>
      </c>
      <c r="H140" s="3" t="s">
        <v>17</v>
      </c>
      <c r="L140" s="20">
        <f t="shared" si="69"/>
        <v>1</v>
      </c>
      <c r="M140" s="20" t="s">
        <v>20</v>
      </c>
      <c r="N140" s="20">
        <v>7</v>
      </c>
      <c r="O140" s="20">
        <v>106760</v>
      </c>
      <c r="P140" s="20">
        <f t="shared" si="70"/>
        <v>106760</v>
      </c>
      <c r="Q140" s="20">
        <f t="shared" si="71"/>
        <v>106760</v>
      </c>
      <c r="R140" s="20">
        <v>106766</v>
      </c>
      <c r="S140" s="20">
        <v>106656</v>
      </c>
      <c r="T140" s="19">
        <f t="shared" si="72"/>
        <v>1.3</v>
      </c>
      <c r="U140" s="19">
        <f t="shared" si="73"/>
        <v>9.6999999999999993</v>
      </c>
      <c r="W140" s="19">
        <f t="shared" si="74"/>
        <v>-1.3</v>
      </c>
      <c r="X140" s="19">
        <f t="shared" si="75"/>
        <v>9.6999999999999993</v>
      </c>
      <c r="Y140" s="7">
        <f t="shared" si="76"/>
        <v>0</v>
      </c>
      <c r="Z140" s="7">
        <f t="shared" si="77"/>
        <v>1</v>
      </c>
      <c r="AA140" s="7">
        <f t="shared" si="78"/>
        <v>1</v>
      </c>
      <c r="AB140" s="7">
        <f t="shared" si="79"/>
        <v>1</v>
      </c>
      <c r="AC140" s="19">
        <f t="shared" si="80"/>
        <v>0</v>
      </c>
      <c r="AD140" s="7">
        <f t="shared" si="92"/>
        <v>0</v>
      </c>
      <c r="AE140" s="19">
        <f t="shared" si="81"/>
        <v>-12</v>
      </c>
      <c r="AF140" s="19">
        <f t="shared" si="82"/>
        <v>-12</v>
      </c>
      <c r="AG140" s="19">
        <f t="shared" si="83"/>
        <v>50</v>
      </c>
      <c r="AH140" s="7">
        <f t="shared" si="84"/>
        <v>0</v>
      </c>
      <c r="AI140" s="19">
        <f t="shared" si="85"/>
        <v>0</v>
      </c>
      <c r="AJ140" s="19">
        <f t="shared" si="86"/>
        <v>0</v>
      </c>
      <c r="AK140" s="19">
        <f t="shared" si="87"/>
        <v>0</v>
      </c>
      <c r="AL140" s="19">
        <f t="shared" si="88"/>
        <v>-12</v>
      </c>
      <c r="AM140" s="19">
        <f t="shared" si="89"/>
        <v>190</v>
      </c>
      <c r="AN140" s="25">
        <f>MAX(AM$4:AM140)</f>
        <v>202</v>
      </c>
      <c r="AO140" s="25">
        <f t="shared" si="90"/>
        <v>-12</v>
      </c>
      <c r="AP140" s="20">
        <f t="shared" si="91"/>
        <v>0</v>
      </c>
      <c r="AR140" s="12">
        <f t="shared" si="93"/>
        <v>232.67999999999998</v>
      </c>
      <c r="AS140" s="12">
        <f t="shared" si="94"/>
        <v>19</v>
      </c>
      <c r="AT140" s="12">
        <f t="shared" si="95"/>
        <v>-228</v>
      </c>
      <c r="AU140" s="12">
        <f t="shared" si="96"/>
        <v>7528</v>
      </c>
      <c r="AV140" s="12">
        <f>MAX(AU$4:AU140)</f>
        <v>7756</v>
      </c>
      <c r="AW140" s="8">
        <f t="shared" si="97"/>
        <v>-2.9396596183599792E-2</v>
      </c>
    </row>
    <row r="141" spans="1:49" x14ac:dyDescent="0.3">
      <c r="A141" s="1">
        <v>42705</v>
      </c>
      <c r="B141" s="1">
        <v>42706</v>
      </c>
      <c r="C141" s="1" t="s">
        <v>44</v>
      </c>
      <c r="D141" s="3">
        <v>315</v>
      </c>
      <c r="E141" s="3">
        <v>-200</v>
      </c>
      <c r="F141" s="3">
        <f t="shared" si="67"/>
        <v>115</v>
      </c>
      <c r="G141" s="20">
        <f t="shared" si="68"/>
        <v>1</v>
      </c>
      <c r="H141" s="3" t="s">
        <v>38</v>
      </c>
      <c r="L141" s="20">
        <f t="shared" si="69"/>
        <v>1</v>
      </c>
      <c r="M141" s="20" t="s">
        <v>21</v>
      </c>
      <c r="N141" s="20">
        <v>7</v>
      </c>
      <c r="O141" s="20">
        <v>113580</v>
      </c>
      <c r="P141" s="20">
        <f t="shared" si="70"/>
        <v>113587</v>
      </c>
      <c r="Q141" s="20">
        <f t="shared" si="71"/>
        <v>113587</v>
      </c>
      <c r="R141" s="20">
        <v>113576</v>
      </c>
      <c r="S141" s="20">
        <v>114134</v>
      </c>
      <c r="T141" s="19">
        <f t="shared" si="72"/>
        <v>1.8</v>
      </c>
      <c r="U141" s="19">
        <f t="shared" si="73"/>
        <v>54.7</v>
      </c>
      <c r="W141" s="19">
        <f t="shared" si="74"/>
        <v>-1.8</v>
      </c>
      <c r="X141" s="19">
        <f t="shared" si="75"/>
        <v>54.7</v>
      </c>
      <c r="Y141" s="7">
        <f t="shared" si="76"/>
        <v>1</v>
      </c>
      <c r="Z141" s="7">
        <f t="shared" si="77"/>
        <v>0</v>
      </c>
      <c r="AA141" s="7">
        <f t="shared" si="78"/>
        <v>1</v>
      </c>
      <c r="AB141" s="7">
        <f t="shared" si="79"/>
        <v>1</v>
      </c>
      <c r="AC141" s="19">
        <f t="shared" si="80"/>
        <v>0</v>
      </c>
      <c r="AD141" s="7">
        <f t="shared" si="92"/>
        <v>0</v>
      </c>
      <c r="AE141" s="19">
        <f t="shared" si="81"/>
        <v>0</v>
      </c>
      <c r="AF141" s="19">
        <f t="shared" si="82"/>
        <v>10</v>
      </c>
      <c r="AG141" s="19">
        <f t="shared" si="83"/>
        <v>60</v>
      </c>
      <c r="AH141" s="7">
        <f t="shared" si="84"/>
        <v>1</v>
      </c>
      <c r="AI141" s="19">
        <f t="shared" si="85"/>
        <v>0</v>
      </c>
      <c r="AJ141" s="19">
        <f t="shared" si="86"/>
        <v>0</v>
      </c>
      <c r="AK141" s="19">
        <f t="shared" si="87"/>
        <v>0</v>
      </c>
      <c r="AL141" s="19">
        <f t="shared" si="88"/>
        <v>10</v>
      </c>
      <c r="AM141" s="19">
        <f t="shared" si="89"/>
        <v>200</v>
      </c>
      <c r="AN141" s="25">
        <f>MAX(AM$4:AM141)</f>
        <v>202</v>
      </c>
      <c r="AO141" s="25">
        <f t="shared" si="90"/>
        <v>-2</v>
      </c>
      <c r="AP141" s="20">
        <f t="shared" si="91"/>
        <v>1</v>
      </c>
      <c r="AR141" s="12">
        <f t="shared" si="93"/>
        <v>232.67999999999998</v>
      </c>
      <c r="AS141" s="12">
        <f t="shared" si="94"/>
        <v>19</v>
      </c>
      <c r="AT141" s="12">
        <f t="shared" si="95"/>
        <v>190</v>
      </c>
      <c r="AU141" s="12">
        <f t="shared" si="96"/>
        <v>7718</v>
      </c>
      <c r="AV141" s="12">
        <f>MAX(AU$4:AU141)</f>
        <v>7756</v>
      </c>
      <c r="AW141" s="8">
        <f t="shared" si="97"/>
        <v>-4.899432697266632E-3</v>
      </c>
    </row>
    <row r="142" spans="1:49" x14ac:dyDescent="0.3">
      <c r="A142" s="1">
        <v>42706</v>
      </c>
      <c r="B142" s="1">
        <v>42706</v>
      </c>
      <c r="C142" s="1" t="s">
        <v>45</v>
      </c>
      <c r="D142" s="3">
        <v>955</v>
      </c>
      <c r="E142" s="3">
        <v>0</v>
      </c>
      <c r="F142" s="3">
        <f t="shared" si="67"/>
        <v>955</v>
      </c>
      <c r="G142" s="20">
        <f t="shared" si="68"/>
        <v>0</v>
      </c>
      <c r="H142" s="3" t="s">
        <v>17</v>
      </c>
      <c r="L142" s="20">
        <f t="shared" si="69"/>
        <v>1</v>
      </c>
      <c r="M142" s="20" t="s">
        <v>21</v>
      </c>
      <c r="N142" s="20">
        <v>7</v>
      </c>
      <c r="O142" s="20">
        <v>106460</v>
      </c>
      <c r="P142" s="20">
        <f t="shared" si="70"/>
        <v>106467</v>
      </c>
      <c r="Q142" s="20">
        <f t="shared" si="71"/>
        <v>106467</v>
      </c>
      <c r="R142" s="20">
        <v>106359</v>
      </c>
      <c r="S142" s="20">
        <v>106512</v>
      </c>
      <c r="T142" s="19">
        <f t="shared" si="72"/>
        <v>11.5</v>
      </c>
      <c r="U142" s="19">
        <f t="shared" si="73"/>
        <v>4.5</v>
      </c>
      <c r="W142" s="19">
        <f t="shared" si="74"/>
        <v>-11.5</v>
      </c>
      <c r="X142" s="19">
        <f t="shared" si="75"/>
        <v>4.5</v>
      </c>
      <c r="Y142" s="7">
        <f t="shared" si="76"/>
        <v>1</v>
      </c>
      <c r="Z142" s="7">
        <f t="shared" si="77"/>
        <v>0</v>
      </c>
      <c r="AA142" s="7">
        <f t="shared" si="78"/>
        <v>1</v>
      </c>
      <c r="AB142" s="7">
        <f t="shared" si="79"/>
        <v>1</v>
      </c>
      <c r="AC142" s="19">
        <f t="shared" si="80"/>
        <v>0</v>
      </c>
      <c r="AD142" s="7">
        <f t="shared" si="92"/>
        <v>0</v>
      </c>
      <c r="AE142" s="19">
        <f t="shared" si="81"/>
        <v>-12</v>
      </c>
      <c r="AF142" s="19">
        <f t="shared" si="82"/>
        <v>-12</v>
      </c>
      <c r="AG142" s="19">
        <f t="shared" si="83"/>
        <v>48</v>
      </c>
      <c r="AH142" s="7">
        <f t="shared" si="84"/>
        <v>0</v>
      </c>
      <c r="AI142" s="19">
        <f t="shared" si="85"/>
        <v>0</v>
      </c>
      <c r="AJ142" s="19">
        <f t="shared" si="86"/>
        <v>0</v>
      </c>
      <c r="AK142" s="19">
        <f t="shared" si="87"/>
        <v>0</v>
      </c>
      <c r="AL142" s="19">
        <f t="shared" si="88"/>
        <v>-12</v>
      </c>
      <c r="AM142" s="19">
        <f t="shared" si="89"/>
        <v>188</v>
      </c>
      <c r="AN142" s="25">
        <f>MAX(AM$4:AM142)</f>
        <v>202</v>
      </c>
      <c r="AO142" s="25">
        <f t="shared" si="90"/>
        <v>-14</v>
      </c>
      <c r="AP142" s="20">
        <f t="shared" si="91"/>
        <v>0</v>
      </c>
      <c r="AR142" s="12">
        <f t="shared" si="93"/>
        <v>232.67999999999998</v>
      </c>
      <c r="AS142" s="12">
        <f t="shared" si="94"/>
        <v>19</v>
      </c>
      <c r="AT142" s="12">
        <f t="shared" si="95"/>
        <v>-228</v>
      </c>
      <c r="AU142" s="12">
        <f t="shared" si="96"/>
        <v>7490</v>
      </c>
      <c r="AV142" s="12">
        <f>MAX(AU$4:AU142)</f>
        <v>7756</v>
      </c>
      <c r="AW142" s="8">
        <f t="shared" si="97"/>
        <v>-3.4296028880866428E-2</v>
      </c>
    </row>
    <row r="143" spans="1:49" x14ac:dyDescent="0.3">
      <c r="A143" s="1">
        <v>42706</v>
      </c>
      <c r="B143" s="1">
        <v>42706</v>
      </c>
      <c r="C143" s="1" t="s">
        <v>45</v>
      </c>
      <c r="D143" s="3">
        <v>1300</v>
      </c>
      <c r="E143" s="3">
        <v>0</v>
      </c>
      <c r="F143" s="3">
        <f t="shared" si="67"/>
        <v>1300</v>
      </c>
      <c r="G143" s="20">
        <f t="shared" si="68"/>
        <v>0</v>
      </c>
      <c r="H143" s="3" t="s">
        <v>17</v>
      </c>
      <c r="K143" s="20">
        <v>1</v>
      </c>
      <c r="L143" s="20">
        <f t="shared" si="69"/>
        <v>1</v>
      </c>
      <c r="M143" s="20" t="s">
        <v>21</v>
      </c>
      <c r="N143" s="20">
        <v>7</v>
      </c>
      <c r="O143" s="20">
        <v>106290</v>
      </c>
      <c r="P143" s="20">
        <f t="shared" si="70"/>
        <v>106297</v>
      </c>
      <c r="Q143" s="20">
        <f t="shared" si="71"/>
        <v>106297</v>
      </c>
      <c r="R143" s="20">
        <v>106288</v>
      </c>
      <c r="S143" s="20">
        <v>106712</v>
      </c>
      <c r="T143" s="19">
        <f t="shared" si="72"/>
        <v>1.6</v>
      </c>
      <c r="U143" s="19">
        <f t="shared" si="73"/>
        <v>41.5</v>
      </c>
      <c r="W143" s="19">
        <f t="shared" si="74"/>
        <v>-1.6</v>
      </c>
      <c r="X143" s="19">
        <f t="shared" si="75"/>
        <v>41.5</v>
      </c>
      <c r="Y143" s="7">
        <f t="shared" si="76"/>
        <v>1</v>
      </c>
      <c r="Z143" s="7">
        <f t="shared" si="77"/>
        <v>0</v>
      </c>
      <c r="AA143" s="7">
        <f t="shared" si="78"/>
        <v>1</v>
      </c>
      <c r="AB143" s="7">
        <f t="shared" si="79"/>
        <v>0</v>
      </c>
      <c r="AC143" s="19">
        <f t="shared" si="80"/>
        <v>0</v>
      </c>
      <c r="AD143" s="7">
        <f t="shared" si="92"/>
        <v>1</v>
      </c>
      <c r="AE143" s="19">
        <f t="shared" si="81"/>
        <v>0</v>
      </c>
      <c r="AF143" s="19">
        <f t="shared" si="82"/>
        <v>10</v>
      </c>
      <c r="AG143" s="19">
        <f t="shared" si="83"/>
        <v>58</v>
      </c>
      <c r="AH143" s="7">
        <f t="shared" si="84"/>
        <v>1</v>
      </c>
      <c r="AI143" s="19">
        <f t="shared" si="85"/>
        <v>0</v>
      </c>
      <c r="AJ143" s="19">
        <f t="shared" si="86"/>
        <v>10</v>
      </c>
      <c r="AK143" s="19">
        <f t="shared" si="87"/>
        <v>0</v>
      </c>
      <c r="AL143" s="19">
        <f t="shared" si="88"/>
        <v>0</v>
      </c>
      <c r="AM143" s="19">
        <f t="shared" si="89"/>
        <v>188</v>
      </c>
      <c r="AN143" s="25">
        <f>MAX(AM$4:AM143)</f>
        <v>202</v>
      </c>
      <c r="AO143" s="25">
        <f t="shared" si="90"/>
        <v>-14</v>
      </c>
      <c r="AP143" s="20">
        <f t="shared" si="91"/>
        <v>0</v>
      </c>
      <c r="AR143" s="12">
        <f t="shared" si="93"/>
        <v>232.67999999999998</v>
      </c>
      <c r="AS143" s="12">
        <f t="shared" si="94"/>
        <v>19</v>
      </c>
      <c r="AT143" s="12">
        <f t="shared" si="95"/>
        <v>0</v>
      </c>
      <c r="AU143" s="12">
        <f t="shared" si="96"/>
        <v>7490</v>
      </c>
      <c r="AV143" s="12">
        <f>MAX(AU$4:AU143)</f>
        <v>7756</v>
      </c>
      <c r="AW143" s="8">
        <f t="shared" si="97"/>
        <v>-3.4296028880866428E-2</v>
      </c>
    </row>
    <row r="144" spans="1:49" x14ac:dyDescent="0.3">
      <c r="A144" s="1">
        <v>42706</v>
      </c>
      <c r="B144" s="1">
        <v>42706</v>
      </c>
      <c r="C144" s="1" t="s">
        <v>44</v>
      </c>
      <c r="D144" s="3">
        <v>1530</v>
      </c>
      <c r="E144" s="3">
        <v>-200</v>
      </c>
      <c r="F144" s="3">
        <f t="shared" si="67"/>
        <v>1330</v>
      </c>
      <c r="G144" s="20">
        <f t="shared" si="68"/>
        <v>0</v>
      </c>
      <c r="H144" s="3" t="s">
        <v>37</v>
      </c>
      <c r="K144" s="20">
        <v>1</v>
      </c>
      <c r="L144" s="20">
        <f t="shared" si="69"/>
        <v>1</v>
      </c>
      <c r="M144" s="20" t="s">
        <v>20</v>
      </c>
      <c r="N144" s="20">
        <v>8</v>
      </c>
      <c r="O144" s="20">
        <v>74400</v>
      </c>
      <c r="P144" s="20">
        <f t="shared" si="70"/>
        <v>74400</v>
      </c>
      <c r="Q144" s="20">
        <f t="shared" si="71"/>
        <v>74400</v>
      </c>
      <c r="R144" s="20">
        <v>74413</v>
      </c>
      <c r="S144" s="20">
        <v>74079</v>
      </c>
      <c r="T144" s="19">
        <f t="shared" si="72"/>
        <v>2.1</v>
      </c>
      <c r="U144" s="19">
        <f t="shared" si="73"/>
        <v>31.3</v>
      </c>
      <c r="W144" s="19">
        <f t="shared" si="74"/>
        <v>-2.1</v>
      </c>
      <c r="X144" s="19">
        <f t="shared" si="75"/>
        <v>31.3</v>
      </c>
      <c r="Y144" s="7">
        <f t="shared" si="76"/>
        <v>0</v>
      </c>
      <c r="Z144" s="7">
        <f t="shared" si="77"/>
        <v>1</v>
      </c>
      <c r="AA144" s="7">
        <f t="shared" si="78"/>
        <v>1</v>
      </c>
      <c r="AB144" s="7">
        <f t="shared" si="79"/>
        <v>0</v>
      </c>
      <c r="AC144" s="19">
        <f t="shared" si="80"/>
        <v>0</v>
      </c>
      <c r="AD144" s="7">
        <f t="shared" si="92"/>
        <v>1</v>
      </c>
      <c r="AE144" s="19">
        <f t="shared" si="81"/>
        <v>0</v>
      </c>
      <c r="AF144" s="19">
        <f t="shared" si="82"/>
        <v>10</v>
      </c>
      <c r="AG144" s="19">
        <f t="shared" si="83"/>
        <v>68</v>
      </c>
      <c r="AH144" s="7">
        <f t="shared" si="84"/>
        <v>1</v>
      </c>
      <c r="AI144" s="19">
        <f t="shared" si="85"/>
        <v>0</v>
      </c>
      <c r="AJ144" s="19">
        <f t="shared" si="86"/>
        <v>10</v>
      </c>
      <c r="AK144" s="19">
        <f t="shared" si="87"/>
        <v>0</v>
      </c>
      <c r="AL144" s="19">
        <f t="shared" si="88"/>
        <v>0</v>
      </c>
      <c r="AM144" s="19">
        <f t="shared" si="89"/>
        <v>188</v>
      </c>
      <c r="AN144" s="25">
        <f>MAX(AM$4:AM144)</f>
        <v>202</v>
      </c>
      <c r="AO144" s="25">
        <f t="shared" si="90"/>
        <v>-14</v>
      </c>
      <c r="AP144" s="20">
        <f t="shared" si="91"/>
        <v>0</v>
      </c>
      <c r="AR144" s="12">
        <f t="shared" si="93"/>
        <v>232.67999999999998</v>
      </c>
      <c r="AS144" s="12">
        <f t="shared" si="94"/>
        <v>19</v>
      </c>
      <c r="AT144" s="12">
        <f t="shared" si="95"/>
        <v>0</v>
      </c>
      <c r="AU144" s="12">
        <f t="shared" si="96"/>
        <v>7490</v>
      </c>
      <c r="AV144" s="12">
        <f>MAX(AU$4:AU144)</f>
        <v>7756</v>
      </c>
      <c r="AW144" s="8">
        <f t="shared" si="97"/>
        <v>-3.4296028880866428E-2</v>
      </c>
    </row>
    <row r="145" spans="1:49" x14ac:dyDescent="0.3">
      <c r="A145" s="1">
        <v>42706</v>
      </c>
      <c r="B145" s="1">
        <v>42709</v>
      </c>
      <c r="C145" s="1" t="s">
        <v>45</v>
      </c>
      <c r="D145" s="3">
        <v>1135</v>
      </c>
      <c r="E145" s="3">
        <v>0</v>
      </c>
      <c r="F145" s="3">
        <f t="shared" si="67"/>
        <v>1135</v>
      </c>
      <c r="G145" s="20">
        <f t="shared" si="68"/>
        <v>3</v>
      </c>
      <c r="H145" s="3" t="s">
        <v>17</v>
      </c>
      <c r="L145" s="20">
        <f t="shared" si="69"/>
        <v>1</v>
      </c>
      <c r="M145" s="20" t="s">
        <v>20</v>
      </c>
      <c r="N145" s="20">
        <v>7</v>
      </c>
      <c r="O145" s="20">
        <v>107230</v>
      </c>
      <c r="P145" s="20">
        <f t="shared" si="70"/>
        <v>107230</v>
      </c>
      <c r="Q145" s="20">
        <f t="shared" si="71"/>
        <v>107230</v>
      </c>
      <c r="R145" s="20">
        <v>107290</v>
      </c>
      <c r="S145" s="20">
        <v>106821</v>
      </c>
      <c r="T145" s="19">
        <f t="shared" si="72"/>
        <v>6.7</v>
      </c>
      <c r="U145" s="19">
        <f t="shared" si="73"/>
        <v>40.200000000000003</v>
      </c>
      <c r="W145" s="19">
        <f t="shared" si="74"/>
        <v>-6.7</v>
      </c>
      <c r="X145" s="19">
        <f t="shared" si="75"/>
        <v>40.200000000000003</v>
      </c>
      <c r="Y145" s="7">
        <f t="shared" si="76"/>
        <v>0</v>
      </c>
      <c r="Z145" s="7">
        <f t="shared" si="77"/>
        <v>1</v>
      </c>
      <c r="AA145" s="7">
        <f t="shared" si="78"/>
        <v>1</v>
      </c>
      <c r="AB145" s="7">
        <f t="shared" si="79"/>
        <v>1</v>
      </c>
      <c r="AC145" s="19">
        <f t="shared" si="80"/>
        <v>0</v>
      </c>
      <c r="AD145" s="7">
        <f t="shared" si="92"/>
        <v>0</v>
      </c>
      <c r="AE145" s="19">
        <f t="shared" si="81"/>
        <v>0</v>
      </c>
      <c r="AF145" s="19">
        <f t="shared" si="82"/>
        <v>10</v>
      </c>
      <c r="AG145" s="19">
        <f t="shared" si="83"/>
        <v>78</v>
      </c>
      <c r="AH145" s="7">
        <f t="shared" si="84"/>
        <v>1</v>
      </c>
      <c r="AI145" s="19">
        <f t="shared" si="85"/>
        <v>0</v>
      </c>
      <c r="AJ145" s="19">
        <f t="shared" si="86"/>
        <v>0</v>
      </c>
      <c r="AK145" s="19">
        <f t="shared" si="87"/>
        <v>0</v>
      </c>
      <c r="AL145" s="19">
        <f t="shared" si="88"/>
        <v>10</v>
      </c>
      <c r="AM145" s="19">
        <f t="shared" si="89"/>
        <v>198</v>
      </c>
      <c r="AN145" s="25">
        <f>MAX(AM$4:AM145)</f>
        <v>202</v>
      </c>
      <c r="AO145" s="25">
        <f t="shared" si="90"/>
        <v>-4</v>
      </c>
      <c r="AP145" s="20">
        <f t="shared" si="91"/>
        <v>1</v>
      </c>
      <c r="AR145" s="12">
        <f t="shared" si="93"/>
        <v>224.7</v>
      </c>
      <c r="AS145" s="12">
        <f t="shared" si="94"/>
        <v>18</v>
      </c>
      <c r="AT145" s="12">
        <f t="shared" si="95"/>
        <v>180</v>
      </c>
      <c r="AU145" s="12">
        <f t="shared" si="96"/>
        <v>7670</v>
      </c>
      <c r="AV145" s="12">
        <f>MAX(AU$4:AU145)</f>
        <v>7756</v>
      </c>
      <c r="AW145" s="8">
        <f t="shared" si="97"/>
        <v>-1.1088189788550799E-2</v>
      </c>
    </row>
    <row r="146" spans="1:49" x14ac:dyDescent="0.3">
      <c r="A146" s="1">
        <v>42675</v>
      </c>
      <c r="B146" s="1">
        <v>42709</v>
      </c>
      <c r="C146" s="1" t="s">
        <v>44</v>
      </c>
      <c r="D146" s="3">
        <v>1800</v>
      </c>
      <c r="E146" s="3">
        <v>-200</v>
      </c>
      <c r="F146" s="3">
        <f t="shared" si="67"/>
        <v>1600</v>
      </c>
      <c r="G146" s="20">
        <f t="shared" si="68"/>
        <v>34</v>
      </c>
      <c r="H146" s="3" t="s">
        <v>43</v>
      </c>
      <c r="L146" s="20">
        <f t="shared" si="69"/>
        <v>1</v>
      </c>
      <c r="M146" s="20" t="s">
        <v>21</v>
      </c>
      <c r="N146" s="20">
        <v>10</v>
      </c>
      <c r="O146" s="20">
        <v>132460</v>
      </c>
      <c r="P146" s="20">
        <f t="shared" si="70"/>
        <v>132470</v>
      </c>
      <c r="Q146" s="20">
        <f t="shared" si="71"/>
        <v>132470</v>
      </c>
      <c r="R146" s="20">
        <v>132449</v>
      </c>
      <c r="S146" s="20">
        <v>132759</v>
      </c>
      <c r="T146" s="19">
        <f t="shared" si="72"/>
        <v>3.1</v>
      </c>
      <c r="U146" s="19">
        <f t="shared" si="73"/>
        <v>28.9</v>
      </c>
      <c r="W146" s="19">
        <f t="shared" si="74"/>
        <v>-3.1</v>
      </c>
      <c r="X146" s="19">
        <f t="shared" si="75"/>
        <v>28.9</v>
      </c>
      <c r="Y146" s="7">
        <f t="shared" si="76"/>
        <v>1</v>
      </c>
      <c r="Z146" s="7">
        <f t="shared" si="77"/>
        <v>0</v>
      </c>
      <c r="AA146" s="7">
        <f t="shared" si="78"/>
        <v>1</v>
      </c>
      <c r="AB146" s="7">
        <f t="shared" si="79"/>
        <v>1</v>
      </c>
      <c r="AC146" s="19">
        <f t="shared" si="80"/>
        <v>0</v>
      </c>
      <c r="AD146" s="7">
        <f t="shared" si="92"/>
        <v>0</v>
      </c>
      <c r="AE146" s="19">
        <f t="shared" si="81"/>
        <v>0</v>
      </c>
      <c r="AF146" s="19">
        <f t="shared" si="82"/>
        <v>10</v>
      </c>
      <c r="AG146" s="19">
        <f t="shared" si="83"/>
        <v>88</v>
      </c>
      <c r="AH146" s="7">
        <f t="shared" si="84"/>
        <v>1</v>
      </c>
      <c r="AI146" s="19">
        <f t="shared" si="85"/>
        <v>0</v>
      </c>
      <c r="AJ146" s="19">
        <f t="shared" si="86"/>
        <v>0</v>
      </c>
      <c r="AK146" s="19">
        <f t="shared" si="87"/>
        <v>0</v>
      </c>
      <c r="AL146" s="19">
        <f t="shared" si="88"/>
        <v>10</v>
      </c>
      <c r="AM146" s="19">
        <f t="shared" si="89"/>
        <v>208</v>
      </c>
      <c r="AN146" s="25">
        <f>MAX(AM$4:AM146)</f>
        <v>208</v>
      </c>
      <c r="AO146" s="25">
        <f t="shared" si="90"/>
        <v>0</v>
      </c>
      <c r="AP146" s="20">
        <f t="shared" si="91"/>
        <v>1</v>
      </c>
      <c r="AR146" s="12">
        <f t="shared" si="93"/>
        <v>224.7</v>
      </c>
      <c r="AS146" s="12">
        <f t="shared" si="94"/>
        <v>18</v>
      </c>
      <c r="AT146" s="12">
        <f t="shared" si="95"/>
        <v>180</v>
      </c>
      <c r="AU146" s="12">
        <f t="shared" si="96"/>
        <v>7850</v>
      </c>
      <c r="AV146" s="12">
        <f>MAX(AU$4:AU146)</f>
        <v>7850</v>
      </c>
      <c r="AW146" s="8">
        <f t="shared" si="97"/>
        <v>0</v>
      </c>
    </row>
    <row r="147" spans="1:49" x14ac:dyDescent="0.3">
      <c r="A147" s="1">
        <v>42709</v>
      </c>
      <c r="B147" s="1">
        <v>42709</v>
      </c>
      <c r="C147" s="1" t="s">
        <v>44</v>
      </c>
      <c r="D147" s="3">
        <v>1805</v>
      </c>
      <c r="E147" s="3">
        <v>-200</v>
      </c>
      <c r="F147" s="3">
        <f t="shared" si="67"/>
        <v>1605</v>
      </c>
      <c r="G147" s="20">
        <f t="shared" si="68"/>
        <v>0</v>
      </c>
      <c r="H147" s="3" t="s">
        <v>37</v>
      </c>
      <c r="L147" s="20">
        <f t="shared" si="69"/>
        <v>1</v>
      </c>
      <c r="M147" s="20" t="s">
        <v>20</v>
      </c>
      <c r="N147" s="20">
        <v>8</v>
      </c>
      <c r="O147" s="20">
        <v>74780</v>
      </c>
      <c r="P147" s="20">
        <f t="shared" si="70"/>
        <v>74780</v>
      </c>
      <c r="Q147" s="20">
        <f t="shared" si="71"/>
        <v>74780</v>
      </c>
      <c r="R147" s="20">
        <v>74971</v>
      </c>
      <c r="S147" s="20">
        <v>74663</v>
      </c>
      <c r="T147" s="19">
        <f t="shared" si="72"/>
        <v>19.899999999999999</v>
      </c>
      <c r="U147" s="19">
        <f t="shared" si="73"/>
        <v>10.9</v>
      </c>
      <c r="W147" s="19">
        <f t="shared" si="74"/>
        <v>-19.899999999999999</v>
      </c>
      <c r="X147" s="19">
        <f t="shared" si="75"/>
        <v>10.9</v>
      </c>
      <c r="Y147" s="7">
        <f t="shared" si="76"/>
        <v>0</v>
      </c>
      <c r="Z147" s="7">
        <f t="shared" si="77"/>
        <v>1</v>
      </c>
      <c r="AA147" s="7">
        <f t="shared" si="78"/>
        <v>1</v>
      </c>
      <c r="AB147" s="7">
        <f t="shared" si="79"/>
        <v>1</v>
      </c>
      <c r="AC147" s="19">
        <f t="shared" si="80"/>
        <v>-12</v>
      </c>
      <c r="AD147" s="7">
        <f t="shared" si="92"/>
        <v>0</v>
      </c>
      <c r="AE147" s="19">
        <f t="shared" si="81"/>
        <v>-12</v>
      </c>
      <c r="AF147" s="19">
        <f t="shared" si="82"/>
        <v>-12</v>
      </c>
      <c r="AG147" s="19">
        <f t="shared" si="83"/>
        <v>76</v>
      </c>
      <c r="AH147" s="7">
        <f t="shared" si="84"/>
        <v>0</v>
      </c>
      <c r="AI147" s="19">
        <f t="shared" si="85"/>
        <v>0</v>
      </c>
      <c r="AJ147" s="19">
        <f t="shared" si="86"/>
        <v>0</v>
      </c>
      <c r="AK147" s="19">
        <f t="shared" si="87"/>
        <v>0</v>
      </c>
      <c r="AL147" s="19">
        <f t="shared" si="88"/>
        <v>-12</v>
      </c>
      <c r="AM147" s="19">
        <f t="shared" si="89"/>
        <v>196</v>
      </c>
      <c r="AN147" s="25">
        <f>MAX(AM$4:AM147)</f>
        <v>208</v>
      </c>
      <c r="AO147" s="25">
        <f t="shared" si="90"/>
        <v>-12</v>
      </c>
      <c r="AP147" s="20">
        <f t="shared" si="91"/>
        <v>0</v>
      </c>
      <c r="AR147" s="12">
        <f t="shared" si="93"/>
        <v>224.7</v>
      </c>
      <c r="AS147" s="12">
        <f t="shared" si="94"/>
        <v>18</v>
      </c>
      <c r="AT147" s="12">
        <f t="shared" si="95"/>
        <v>-216</v>
      </c>
      <c r="AU147" s="12">
        <f t="shared" si="96"/>
        <v>7634</v>
      </c>
      <c r="AV147" s="12">
        <f>MAX(AU$4:AU147)</f>
        <v>7850</v>
      </c>
      <c r="AW147" s="8">
        <f t="shared" si="97"/>
        <v>-2.7515923566878982E-2</v>
      </c>
    </row>
    <row r="148" spans="1:49" x14ac:dyDescent="0.3">
      <c r="A148" s="1">
        <v>42691</v>
      </c>
      <c r="B148" s="1">
        <v>42709</v>
      </c>
      <c r="C148" s="1" t="s">
        <v>45</v>
      </c>
      <c r="D148" s="3">
        <v>1805</v>
      </c>
      <c r="E148" s="3">
        <v>0</v>
      </c>
      <c r="F148" s="3">
        <f t="shared" si="67"/>
        <v>1805</v>
      </c>
      <c r="G148" s="20">
        <f t="shared" si="68"/>
        <v>18</v>
      </c>
      <c r="H148" s="3" t="s">
        <v>17</v>
      </c>
      <c r="I148" s="20">
        <v>1</v>
      </c>
      <c r="J148" s="20">
        <v>52</v>
      </c>
      <c r="L148" s="20">
        <f t="shared" si="69"/>
        <v>1</v>
      </c>
      <c r="M148" s="20" t="s">
        <v>20</v>
      </c>
      <c r="N148" s="20">
        <v>7</v>
      </c>
      <c r="O148" s="20">
        <v>107710</v>
      </c>
      <c r="P148" s="20">
        <f t="shared" si="70"/>
        <v>107710</v>
      </c>
      <c r="Q148" s="20">
        <f t="shared" si="71"/>
        <v>107710</v>
      </c>
      <c r="R148" s="20">
        <v>107956</v>
      </c>
      <c r="S148" s="20">
        <v>107364</v>
      </c>
      <c r="T148" s="19">
        <f t="shared" si="72"/>
        <v>25.3</v>
      </c>
      <c r="U148" s="19">
        <f t="shared" si="73"/>
        <v>33.9</v>
      </c>
      <c r="W148" s="19">
        <f t="shared" si="74"/>
        <v>-25.3</v>
      </c>
      <c r="X148" s="19">
        <f t="shared" si="75"/>
        <v>33.9</v>
      </c>
      <c r="Y148" s="7">
        <f t="shared" si="76"/>
        <v>0</v>
      </c>
      <c r="Z148" s="7">
        <f t="shared" si="77"/>
        <v>1</v>
      </c>
      <c r="AA148" s="7">
        <f t="shared" si="78"/>
        <v>1</v>
      </c>
      <c r="AB148" s="7">
        <f t="shared" si="79"/>
        <v>0</v>
      </c>
      <c r="AC148" s="19">
        <f t="shared" si="80"/>
        <v>-12</v>
      </c>
      <c r="AD148" s="7">
        <f t="shared" si="92"/>
        <v>0</v>
      </c>
      <c r="AE148" s="19">
        <f t="shared" si="81"/>
        <v>-12</v>
      </c>
      <c r="AF148" s="19">
        <f t="shared" si="82"/>
        <v>-12</v>
      </c>
      <c r="AG148" s="19">
        <f t="shared" si="83"/>
        <v>64</v>
      </c>
      <c r="AH148" s="7">
        <f t="shared" si="84"/>
        <v>0</v>
      </c>
      <c r="AI148" s="19">
        <f t="shared" si="85"/>
        <v>-12</v>
      </c>
      <c r="AJ148" s="19">
        <f t="shared" si="86"/>
        <v>0</v>
      </c>
      <c r="AK148" s="19">
        <f t="shared" si="87"/>
        <v>0</v>
      </c>
      <c r="AL148" s="19">
        <f t="shared" si="88"/>
        <v>0</v>
      </c>
      <c r="AM148" s="19">
        <f t="shared" si="89"/>
        <v>196</v>
      </c>
      <c r="AN148" s="25">
        <f>MAX(AM$4:AM148)</f>
        <v>208</v>
      </c>
      <c r="AO148" s="25">
        <f t="shared" si="90"/>
        <v>-12</v>
      </c>
      <c r="AP148" s="20">
        <f t="shared" si="91"/>
        <v>0</v>
      </c>
      <c r="AR148" s="12">
        <f t="shared" si="93"/>
        <v>224.7</v>
      </c>
      <c r="AS148" s="12">
        <f t="shared" si="94"/>
        <v>18</v>
      </c>
      <c r="AT148" s="12">
        <f t="shared" si="95"/>
        <v>0</v>
      </c>
      <c r="AU148" s="12">
        <f t="shared" si="96"/>
        <v>7634</v>
      </c>
      <c r="AV148" s="12">
        <f>MAX(AU$4:AU148)</f>
        <v>7850</v>
      </c>
      <c r="AW148" s="8">
        <f t="shared" si="97"/>
        <v>-2.7515923566878982E-2</v>
      </c>
    </row>
    <row r="149" spans="1:49" x14ac:dyDescent="0.3">
      <c r="A149" s="1">
        <v>42691</v>
      </c>
      <c r="B149" s="1">
        <v>42709</v>
      </c>
      <c r="C149" s="1" t="s">
        <v>45</v>
      </c>
      <c r="D149" s="3">
        <v>1805</v>
      </c>
      <c r="E149" s="3">
        <v>0</v>
      </c>
      <c r="F149" s="3">
        <f t="shared" si="67"/>
        <v>1805</v>
      </c>
      <c r="G149" s="20">
        <f t="shared" si="68"/>
        <v>18</v>
      </c>
      <c r="H149" s="3" t="s">
        <v>17</v>
      </c>
      <c r="I149" s="20">
        <v>1</v>
      </c>
      <c r="J149" s="20">
        <v>60</v>
      </c>
      <c r="L149" s="20">
        <f t="shared" si="69"/>
        <v>1</v>
      </c>
      <c r="M149" s="20" t="s">
        <v>20</v>
      </c>
      <c r="N149" s="20">
        <v>7</v>
      </c>
      <c r="O149" s="20">
        <v>107960</v>
      </c>
      <c r="P149" s="20">
        <f t="shared" si="70"/>
        <v>107960</v>
      </c>
      <c r="Q149" s="20">
        <f t="shared" si="71"/>
        <v>107960</v>
      </c>
      <c r="R149" s="20">
        <v>107956</v>
      </c>
      <c r="S149" s="20">
        <v>107364</v>
      </c>
      <c r="T149" s="19">
        <f t="shared" si="72"/>
        <v>0.3</v>
      </c>
      <c r="U149" s="19">
        <f t="shared" si="73"/>
        <v>58.9</v>
      </c>
      <c r="W149" s="19">
        <f t="shared" si="74"/>
        <v>-0.3</v>
      </c>
      <c r="X149" s="19">
        <f t="shared" si="75"/>
        <v>58.9</v>
      </c>
      <c r="Y149" s="7">
        <f t="shared" si="76"/>
        <v>0</v>
      </c>
      <c r="Z149" s="7">
        <f t="shared" si="77"/>
        <v>0</v>
      </c>
      <c r="AA149" s="7">
        <f t="shared" si="78"/>
        <v>0</v>
      </c>
      <c r="AB149" s="7">
        <f t="shared" si="79"/>
        <v>0</v>
      </c>
      <c r="AC149" s="19">
        <f t="shared" si="80"/>
        <v>0</v>
      </c>
      <c r="AD149" s="7">
        <f t="shared" si="92"/>
        <v>0</v>
      </c>
      <c r="AE149" s="19">
        <f t="shared" si="81"/>
        <v>0</v>
      </c>
      <c r="AF149" s="19">
        <f t="shared" si="82"/>
        <v>0</v>
      </c>
      <c r="AG149" s="19">
        <f t="shared" si="83"/>
        <v>64</v>
      </c>
      <c r="AH149" s="7">
        <f t="shared" si="84"/>
        <v>0</v>
      </c>
      <c r="AI149" s="19">
        <f t="shared" si="85"/>
        <v>0</v>
      </c>
      <c r="AJ149" s="19">
        <f t="shared" si="86"/>
        <v>0</v>
      </c>
      <c r="AK149" s="19">
        <f t="shared" si="87"/>
        <v>0</v>
      </c>
      <c r="AL149" s="19">
        <f t="shared" si="88"/>
        <v>0</v>
      </c>
      <c r="AM149" s="19">
        <f t="shared" si="89"/>
        <v>196</v>
      </c>
      <c r="AN149" s="25">
        <f>MAX(AM$4:AM149)</f>
        <v>208</v>
      </c>
      <c r="AO149" s="25">
        <f t="shared" si="90"/>
        <v>-12</v>
      </c>
      <c r="AP149" s="20">
        <f t="shared" si="91"/>
        <v>0</v>
      </c>
      <c r="AR149" s="12">
        <f t="shared" si="93"/>
        <v>224.7</v>
      </c>
      <c r="AS149" s="12">
        <f t="shared" si="94"/>
        <v>18</v>
      </c>
      <c r="AT149" s="12">
        <f t="shared" si="95"/>
        <v>0</v>
      </c>
      <c r="AU149" s="12">
        <f t="shared" si="96"/>
        <v>7634</v>
      </c>
      <c r="AV149" s="12">
        <f>MAX(AU$4:AU149)</f>
        <v>7850</v>
      </c>
      <c r="AW149" s="8">
        <f t="shared" si="97"/>
        <v>-2.7515923566878982E-2</v>
      </c>
    </row>
    <row r="150" spans="1:49" x14ac:dyDescent="0.3">
      <c r="A150" s="1">
        <v>42710</v>
      </c>
      <c r="B150" s="1">
        <v>42710</v>
      </c>
      <c r="C150" s="1" t="s">
        <v>45</v>
      </c>
      <c r="D150" s="3">
        <v>1245</v>
      </c>
      <c r="E150" s="3">
        <v>0</v>
      </c>
      <c r="F150" s="3">
        <f t="shared" si="67"/>
        <v>1245</v>
      </c>
      <c r="G150" s="20">
        <f t="shared" si="68"/>
        <v>0</v>
      </c>
      <c r="H150" s="3" t="s">
        <v>17</v>
      </c>
      <c r="I150" s="20">
        <v>1</v>
      </c>
      <c r="J150" s="20">
        <v>22</v>
      </c>
      <c r="L150" s="20">
        <f t="shared" si="69"/>
        <v>1</v>
      </c>
      <c r="M150" s="20" t="s">
        <v>21</v>
      </c>
      <c r="N150" s="20">
        <v>7</v>
      </c>
      <c r="O150" s="20">
        <v>107250</v>
      </c>
      <c r="P150" s="20">
        <f t="shared" si="70"/>
        <v>107257</v>
      </c>
      <c r="Q150" s="20">
        <f t="shared" si="71"/>
        <v>107257</v>
      </c>
      <c r="R150" s="20">
        <v>107227</v>
      </c>
      <c r="S150" s="20">
        <v>107493</v>
      </c>
      <c r="T150" s="19">
        <f t="shared" si="72"/>
        <v>3.7</v>
      </c>
      <c r="U150" s="19">
        <f t="shared" si="73"/>
        <v>23.6</v>
      </c>
      <c r="W150" s="19">
        <f t="shared" si="74"/>
        <v>-3.7</v>
      </c>
      <c r="X150" s="19">
        <f t="shared" si="75"/>
        <v>23.6</v>
      </c>
      <c r="Y150" s="7">
        <f t="shared" si="76"/>
        <v>1</v>
      </c>
      <c r="Z150" s="7">
        <f t="shared" si="77"/>
        <v>0</v>
      </c>
      <c r="AA150" s="7">
        <f t="shared" si="78"/>
        <v>1</v>
      </c>
      <c r="AB150" s="7">
        <f t="shared" si="79"/>
        <v>0</v>
      </c>
      <c r="AC150" s="19">
        <f t="shared" si="80"/>
        <v>0</v>
      </c>
      <c r="AD150" s="7">
        <f t="shared" si="92"/>
        <v>0</v>
      </c>
      <c r="AE150" s="19">
        <f t="shared" si="81"/>
        <v>0</v>
      </c>
      <c r="AF150" s="19">
        <f t="shared" si="82"/>
        <v>10</v>
      </c>
      <c r="AG150" s="19">
        <f t="shared" si="83"/>
        <v>74</v>
      </c>
      <c r="AH150" s="7">
        <f t="shared" si="84"/>
        <v>1</v>
      </c>
      <c r="AI150" s="19">
        <f t="shared" si="85"/>
        <v>10</v>
      </c>
      <c r="AJ150" s="19">
        <f t="shared" si="86"/>
        <v>0</v>
      </c>
      <c r="AK150" s="19">
        <f t="shared" si="87"/>
        <v>0</v>
      </c>
      <c r="AL150" s="19">
        <f t="shared" si="88"/>
        <v>0</v>
      </c>
      <c r="AM150" s="19">
        <f t="shared" si="89"/>
        <v>196</v>
      </c>
      <c r="AN150" s="25">
        <f>MAX(AM$4:AM150)</f>
        <v>208</v>
      </c>
      <c r="AO150" s="25">
        <f t="shared" si="90"/>
        <v>-12</v>
      </c>
      <c r="AP150" s="20">
        <f t="shared" si="91"/>
        <v>0</v>
      </c>
      <c r="AR150" s="12">
        <f t="shared" si="93"/>
        <v>229.01999999999998</v>
      </c>
      <c r="AS150" s="12">
        <f t="shared" si="94"/>
        <v>19</v>
      </c>
      <c r="AT150" s="12">
        <f t="shared" si="95"/>
        <v>0</v>
      </c>
      <c r="AU150" s="12">
        <f t="shared" si="96"/>
        <v>7634</v>
      </c>
      <c r="AV150" s="12">
        <f>MAX(AU$4:AU150)</f>
        <v>7850</v>
      </c>
      <c r="AW150" s="8">
        <f t="shared" si="97"/>
        <v>-2.7515923566878982E-2</v>
      </c>
    </row>
    <row r="151" spans="1:49" x14ac:dyDescent="0.3">
      <c r="A151" s="1">
        <v>42710</v>
      </c>
      <c r="B151" s="1">
        <v>42711</v>
      </c>
      <c r="C151" s="1" t="s">
        <v>44</v>
      </c>
      <c r="D151" s="3">
        <v>200</v>
      </c>
      <c r="E151" s="3">
        <v>-200</v>
      </c>
      <c r="F151" s="3">
        <f t="shared" si="67"/>
        <v>0</v>
      </c>
      <c r="G151" s="20">
        <f t="shared" si="68"/>
        <v>1</v>
      </c>
      <c r="H151" s="3" t="s">
        <v>37</v>
      </c>
      <c r="L151" s="20">
        <f t="shared" si="69"/>
        <v>0</v>
      </c>
      <c r="M151" s="20" t="s">
        <v>20</v>
      </c>
      <c r="N151" s="20">
        <v>8</v>
      </c>
      <c r="O151" s="20">
        <v>74740</v>
      </c>
      <c r="P151" s="20">
        <f t="shared" si="70"/>
        <v>74740</v>
      </c>
      <c r="Q151" s="20">
        <f t="shared" si="71"/>
        <v>74740</v>
      </c>
      <c r="R151" s="20">
        <v>74733</v>
      </c>
      <c r="S151" s="20">
        <v>74158</v>
      </c>
      <c r="T151" s="19">
        <f t="shared" si="72"/>
        <v>0.1</v>
      </c>
      <c r="U151" s="19">
        <f t="shared" si="73"/>
        <v>57.4</v>
      </c>
      <c r="W151" s="19">
        <f t="shared" si="74"/>
        <v>-0.1</v>
      </c>
      <c r="X151" s="19">
        <f t="shared" si="75"/>
        <v>57.4</v>
      </c>
      <c r="Y151" s="7">
        <f t="shared" si="76"/>
        <v>0</v>
      </c>
      <c r="Z151" s="7">
        <f t="shared" si="77"/>
        <v>0</v>
      </c>
      <c r="AA151" s="7">
        <f t="shared" si="78"/>
        <v>0</v>
      </c>
      <c r="AB151" s="7">
        <f t="shared" si="79"/>
        <v>0</v>
      </c>
      <c r="AC151" s="19">
        <f t="shared" si="80"/>
        <v>0</v>
      </c>
      <c r="AD151" s="7">
        <f t="shared" si="92"/>
        <v>0</v>
      </c>
      <c r="AE151" s="19">
        <f t="shared" si="81"/>
        <v>0</v>
      </c>
      <c r="AF151" s="19">
        <f t="shared" si="82"/>
        <v>0</v>
      </c>
      <c r="AG151" s="19">
        <f t="shared" si="83"/>
        <v>74</v>
      </c>
      <c r="AH151" s="7">
        <f t="shared" si="84"/>
        <v>0</v>
      </c>
      <c r="AI151" s="19">
        <f t="shared" si="85"/>
        <v>0</v>
      </c>
      <c r="AJ151" s="19">
        <f t="shared" si="86"/>
        <v>0</v>
      </c>
      <c r="AK151" s="19">
        <f t="shared" si="87"/>
        <v>0</v>
      </c>
      <c r="AL151" s="19">
        <f t="shared" si="88"/>
        <v>0</v>
      </c>
      <c r="AM151" s="19">
        <f t="shared" si="89"/>
        <v>196</v>
      </c>
      <c r="AN151" s="25">
        <f>MAX(AM$4:AM151)</f>
        <v>208</v>
      </c>
      <c r="AO151" s="25">
        <f t="shared" si="90"/>
        <v>-12</v>
      </c>
      <c r="AP151" s="20">
        <f t="shared" si="91"/>
        <v>0</v>
      </c>
      <c r="AR151" s="12">
        <f t="shared" si="93"/>
        <v>229.01999999999998</v>
      </c>
      <c r="AS151" s="12">
        <f t="shared" si="94"/>
        <v>19</v>
      </c>
      <c r="AT151" s="12">
        <f t="shared" si="95"/>
        <v>0</v>
      </c>
      <c r="AU151" s="12">
        <f t="shared" si="96"/>
        <v>7634</v>
      </c>
      <c r="AV151" s="12">
        <f>MAX(AU$4:AU151)</f>
        <v>7850</v>
      </c>
      <c r="AW151" s="8">
        <f t="shared" si="97"/>
        <v>-2.7515923566878982E-2</v>
      </c>
    </row>
    <row r="152" spans="1:49" x14ac:dyDescent="0.3">
      <c r="A152" s="1">
        <v>42711</v>
      </c>
      <c r="B152" s="1">
        <v>42711</v>
      </c>
      <c r="C152" s="1" t="s">
        <v>45</v>
      </c>
      <c r="D152" s="3">
        <v>820</v>
      </c>
      <c r="E152" s="3">
        <v>0</v>
      </c>
      <c r="F152" s="3">
        <f t="shared" si="67"/>
        <v>820</v>
      </c>
      <c r="G152" s="20">
        <f t="shared" si="68"/>
        <v>0</v>
      </c>
      <c r="H152" s="3" t="s">
        <v>17</v>
      </c>
      <c r="I152" s="20">
        <v>1</v>
      </c>
      <c r="J152" s="20">
        <v>21</v>
      </c>
      <c r="L152" s="20">
        <f t="shared" si="69"/>
        <v>1</v>
      </c>
      <c r="M152" s="20" t="s">
        <v>20</v>
      </c>
      <c r="N152" s="20">
        <v>7</v>
      </c>
      <c r="O152" s="20">
        <v>107330</v>
      </c>
      <c r="P152" s="20">
        <f t="shared" si="70"/>
        <v>107330</v>
      </c>
      <c r="Q152" s="20">
        <f t="shared" si="71"/>
        <v>107330</v>
      </c>
      <c r="R152" s="20">
        <v>107325</v>
      </c>
      <c r="S152" s="20">
        <v>107098</v>
      </c>
      <c r="T152" s="19">
        <f t="shared" si="72"/>
        <v>0.2</v>
      </c>
      <c r="U152" s="19">
        <f t="shared" si="73"/>
        <v>22.5</v>
      </c>
      <c r="W152" s="19">
        <f t="shared" si="74"/>
        <v>-0.2</v>
      </c>
      <c r="X152" s="19">
        <f t="shared" si="75"/>
        <v>22.5</v>
      </c>
      <c r="Y152" s="7">
        <f t="shared" si="76"/>
        <v>0</v>
      </c>
      <c r="Z152" s="7">
        <f t="shared" si="77"/>
        <v>0</v>
      </c>
      <c r="AA152" s="7">
        <f t="shared" si="78"/>
        <v>0</v>
      </c>
      <c r="AB152" s="7">
        <f t="shared" si="79"/>
        <v>0</v>
      </c>
      <c r="AC152" s="19">
        <f t="shared" si="80"/>
        <v>0</v>
      </c>
      <c r="AD152" s="7">
        <f t="shared" si="92"/>
        <v>0</v>
      </c>
      <c r="AE152" s="19">
        <f t="shared" si="81"/>
        <v>0</v>
      </c>
      <c r="AF152" s="19">
        <f t="shared" si="82"/>
        <v>0</v>
      </c>
      <c r="AG152" s="19">
        <f t="shared" si="83"/>
        <v>74</v>
      </c>
      <c r="AH152" s="7">
        <f t="shared" si="84"/>
        <v>0</v>
      </c>
      <c r="AI152" s="19">
        <f t="shared" si="85"/>
        <v>0</v>
      </c>
      <c r="AJ152" s="19">
        <f t="shared" si="86"/>
        <v>0</v>
      </c>
      <c r="AK152" s="19">
        <f t="shared" si="87"/>
        <v>0</v>
      </c>
      <c r="AL152" s="19">
        <f t="shared" si="88"/>
        <v>0</v>
      </c>
      <c r="AM152" s="19">
        <f t="shared" si="89"/>
        <v>196</v>
      </c>
      <c r="AN152" s="25">
        <f>MAX(AM$4:AM152)</f>
        <v>208</v>
      </c>
      <c r="AO152" s="25">
        <f t="shared" si="90"/>
        <v>-12</v>
      </c>
      <c r="AP152" s="20">
        <f t="shared" si="91"/>
        <v>0</v>
      </c>
      <c r="AR152" s="12">
        <f t="shared" si="93"/>
        <v>229.01999999999998</v>
      </c>
      <c r="AS152" s="12">
        <f t="shared" si="94"/>
        <v>19</v>
      </c>
      <c r="AT152" s="12">
        <f t="shared" si="95"/>
        <v>0</v>
      </c>
      <c r="AU152" s="12">
        <f t="shared" si="96"/>
        <v>7634</v>
      </c>
      <c r="AV152" s="12">
        <f>MAX(AU$4:AU152)</f>
        <v>7850</v>
      </c>
      <c r="AW152" s="8">
        <f t="shared" si="97"/>
        <v>-2.7515923566878982E-2</v>
      </c>
    </row>
    <row r="153" spans="1:49" x14ac:dyDescent="0.3">
      <c r="A153" s="1">
        <v>42711</v>
      </c>
      <c r="B153" s="1">
        <v>42711</v>
      </c>
      <c r="C153" s="1" t="s">
        <v>45</v>
      </c>
      <c r="D153" s="3">
        <v>1525</v>
      </c>
      <c r="E153" s="3">
        <v>0</v>
      </c>
      <c r="F153" s="3">
        <f t="shared" si="67"/>
        <v>1525</v>
      </c>
      <c r="G153" s="20">
        <f t="shared" si="68"/>
        <v>0</v>
      </c>
      <c r="H153" s="3" t="s">
        <v>17</v>
      </c>
      <c r="L153" s="20">
        <f t="shared" si="69"/>
        <v>1</v>
      </c>
      <c r="M153" s="20" t="s">
        <v>20</v>
      </c>
      <c r="N153" s="20">
        <v>7</v>
      </c>
      <c r="O153" s="20">
        <v>107680</v>
      </c>
      <c r="P153" s="20">
        <f t="shared" si="70"/>
        <v>107680</v>
      </c>
      <c r="Q153" s="20">
        <f t="shared" si="71"/>
        <v>107680</v>
      </c>
      <c r="R153" s="20">
        <v>107682</v>
      </c>
      <c r="S153" s="20">
        <v>107414</v>
      </c>
      <c r="T153" s="19">
        <f t="shared" si="72"/>
        <v>0.9</v>
      </c>
      <c r="U153" s="19">
        <f t="shared" si="73"/>
        <v>25.9</v>
      </c>
      <c r="W153" s="19">
        <f t="shared" si="74"/>
        <v>-0.9</v>
      </c>
      <c r="X153" s="19">
        <f t="shared" si="75"/>
        <v>25.9</v>
      </c>
      <c r="Y153" s="7">
        <f t="shared" si="76"/>
        <v>0</v>
      </c>
      <c r="Z153" s="7">
        <f t="shared" si="77"/>
        <v>1</v>
      </c>
      <c r="AA153" s="7">
        <f t="shared" si="78"/>
        <v>1</v>
      </c>
      <c r="AB153" s="7">
        <f t="shared" si="79"/>
        <v>1</v>
      </c>
      <c r="AC153" s="19">
        <f t="shared" si="80"/>
        <v>0</v>
      </c>
      <c r="AD153" s="7">
        <f t="shared" si="92"/>
        <v>0</v>
      </c>
      <c r="AE153" s="19">
        <f t="shared" si="81"/>
        <v>0</v>
      </c>
      <c r="AF153" s="19">
        <f t="shared" si="82"/>
        <v>10</v>
      </c>
      <c r="AG153" s="19">
        <f t="shared" si="83"/>
        <v>84</v>
      </c>
      <c r="AH153" s="7">
        <f t="shared" si="84"/>
        <v>1</v>
      </c>
      <c r="AI153" s="19">
        <f t="shared" si="85"/>
        <v>0</v>
      </c>
      <c r="AJ153" s="19">
        <f t="shared" si="86"/>
        <v>0</v>
      </c>
      <c r="AK153" s="19">
        <f t="shared" si="87"/>
        <v>0</v>
      </c>
      <c r="AL153" s="19">
        <f t="shared" si="88"/>
        <v>10</v>
      </c>
      <c r="AM153" s="19">
        <f t="shared" si="89"/>
        <v>206</v>
      </c>
      <c r="AN153" s="25">
        <f>MAX(AM$4:AM153)</f>
        <v>208</v>
      </c>
      <c r="AO153" s="25">
        <f t="shared" si="90"/>
        <v>-2</v>
      </c>
      <c r="AP153" s="20">
        <f t="shared" si="91"/>
        <v>1</v>
      </c>
      <c r="AR153" s="12">
        <f t="shared" si="93"/>
        <v>229.01999999999998</v>
      </c>
      <c r="AS153" s="12">
        <f t="shared" si="94"/>
        <v>19</v>
      </c>
      <c r="AT153" s="12">
        <f t="shared" si="95"/>
        <v>190</v>
      </c>
      <c r="AU153" s="12">
        <f t="shared" si="96"/>
        <v>7824</v>
      </c>
      <c r="AV153" s="12">
        <f>MAX(AU$4:AU153)</f>
        <v>7850</v>
      </c>
      <c r="AW153" s="8">
        <f t="shared" si="97"/>
        <v>-3.3121019108280254E-3</v>
      </c>
    </row>
    <row r="154" spans="1:49" x14ac:dyDescent="0.3">
      <c r="A154" s="1">
        <v>42669</v>
      </c>
      <c r="B154" s="1">
        <v>42712</v>
      </c>
      <c r="C154" s="1" t="s">
        <v>44</v>
      </c>
      <c r="D154" s="3">
        <v>1445</v>
      </c>
      <c r="E154" s="3">
        <v>-200</v>
      </c>
      <c r="F154" s="3">
        <f t="shared" si="67"/>
        <v>1245</v>
      </c>
      <c r="G154" s="20">
        <f t="shared" si="68"/>
        <v>43</v>
      </c>
      <c r="H154" s="3" t="s">
        <v>43</v>
      </c>
      <c r="K154" s="20">
        <v>1</v>
      </c>
      <c r="L154" s="20">
        <f t="shared" si="69"/>
        <v>1</v>
      </c>
      <c r="M154" s="20" t="s">
        <v>21</v>
      </c>
      <c r="N154" s="20">
        <v>10</v>
      </c>
      <c r="O154" s="20">
        <v>131960</v>
      </c>
      <c r="P154" s="20">
        <f t="shared" si="70"/>
        <v>131970</v>
      </c>
      <c r="Q154" s="20">
        <f t="shared" si="71"/>
        <v>131970</v>
      </c>
      <c r="R154" s="20">
        <v>131982</v>
      </c>
      <c r="S154" s="20">
        <v>132492</v>
      </c>
      <c r="T154" s="19">
        <f t="shared" si="72"/>
        <v>-0.2</v>
      </c>
      <c r="U154" s="19">
        <f t="shared" si="73"/>
        <v>52.2</v>
      </c>
      <c r="W154" s="19">
        <f t="shared" si="74"/>
        <v>0.2</v>
      </c>
      <c r="X154" s="19">
        <f t="shared" si="75"/>
        <v>52.2</v>
      </c>
      <c r="Y154" s="7">
        <f t="shared" si="76"/>
        <v>0</v>
      </c>
      <c r="Z154" s="7">
        <f t="shared" si="77"/>
        <v>0</v>
      </c>
      <c r="AA154" s="7">
        <f t="shared" si="78"/>
        <v>0</v>
      </c>
      <c r="AB154" s="7">
        <f t="shared" si="79"/>
        <v>0</v>
      </c>
      <c r="AC154" s="19">
        <f t="shared" si="80"/>
        <v>0</v>
      </c>
      <c r="AD154" s="7">
        <f t="shared" si="92"/>
        <v>0</v>
      </c>
      <c r="AE154" s="19">
        <f t="shared" si="81"/>
        <v>0</v>
      </c>
      <c r="AF154" s="19">
        <f t="shared" si="82"/>
        <v>0</v>
      </c>
      <c r="AG154" s="19">
        <f t="shared" si="83"/>
        <v>84</v>
      </c>
      <c r="AH154" s="7">
        <f t="shared" si="84"/>
        <v>0</v>
      </c>
      <c r="AI154" s="19">
        <f t="shared" si="85"/>
        <v>0</v>
      </c>
      <c r="AJ154" s="19">
        <f t="shared" si="86"/>
        <v>0</v>
      </c>
      <c r="AK154" s="19">
        <f t="shared" si="87"/>
        <v>0</v>
      </c>
      <c r="AL154" s="19">
        <f t="shared" si="88"/>
        <v>0</v>
      </c>
      <c r="AM154" s="19">
        <f t="shared" si="89"/>
        <v>206</v>
      </c>
      <c r="AN154" s="25">
        <f>MAX(AM$4:AM154)</f>
        <v>208</v>
      </c>
      <c r="AO154" s="25">
        <f t="shared" si="90"/>
        <v>-2</v>
      </c>
      <c r="AP154" s="20">
        <f t="shared" si="91"/>
        <v>0</v>
      </c>
      <c r="AR154" s="12">
        <f t="shared" si="93"/>
        <v>234.72</v>
      </c>
      <c r="AS154" s="12">
        <f t="shared" si="94"/>
        <v>19</v>
      </c>
      <c r="AT154" s="12">
        <f t="shared" si="95"/>
        <v>0</v>
      </c>
      <c r="AU154" s="12">
        <f t="shared" si="96"/>
        <v>7824</v>
      </c>
      <c r="AV154" s="12">
        <f>MAX(AU$4:AU154)</f>
        <v>7850</v>
      </c>
      <c r="AW154" s="8">
        <f t="shared" si="97"/>
        <v>-3.3121019108280254E-3</v>
      </c>
    </row>
    <row r="155" spans="1:49" x14ac:dyDescent="0.3">
      <c r="A155" s="1">
        <v>42689</v>
      </c>
      <c r="B155" s="1">
        <v>42712</v>
      </c>
      <c r="C155" s="1" t="s">
        <v>45</v>
      </c>
      <c r="D155" s="3">
        <v>1245</v>
      </c>
      <c r="E155" s="3">
        <v>0</v>
      </c>
      <c r="F155" s="3">
        <f t="shared" si="67"/>
        <v>1245</v>
      </c>
      <c r="G155" s="20">
        <f t="shared" si="68"/>
        <v>23</v>
      </c>
      <c r="H155" s="3" t="s">
        <v>17</v>
      </c>
      <c r="I155" s="20">
        <v>1</v>
      </c>
      <c r="J155" s="20">
        <v>344</v>
      </c>
      <c r="K155" s="20">
        <v>1</v>
      </c>
      <c r="L155" s="20">
        <f t="shared" si="69"/>
        <v>1</v>
      </c>
      <c r="M155" s="20" t="s">
        <v>20</v>
      </c>
      <c r="N155" s="20">
        <v>7</v>
      </c>
      <c r="O155" s="20">
        <v>108360</v>
      </c>
      <c r="P155" s="20">
        <f t="shared" si="70"/>
        <v>108360</v>
      </c>
      <c r="Q155" s="20">
        <f t="shared" si="71"/>
        <v>108360</v>
      </c>
      <c r="R155" s="20">
        <v>108729</v>
      </c>
      <c r="S155" s="20">
        <v>105969</v>
      </c>
      <c r="T155" s="19">
        <f t="shared" si="72"/>
        <v>37.6</v>
      </c>
      <c r="U155" s="19">
        <f t="shared" si="73"/>
        <v>238.4</v>
      </c>
      <c r="W155" s="19">
        <f t="shared" si="74"/>
        <v>-37.6</v>
      </c>
      <c r="X155" s="19">
        <f t="shared" si="75"/>
        <v>238.4</v>
      </c>
      <c r="Y155" s="7">
        <f t="shared" si="76"/>
        <v>0</v>
      </c>
      <c r="Z155" s="7">
        <f t="shared" si="77"/>
        <v>1</v>
      </c>
      <c r="AA155" s="7">
        <f t="shared" si="78"/>
        <v>1</v>
      </c>
      <c r="AB155" s="7">
        <f t="shared" si="79"/>
        <v>0</v>
      </c>
      <c r="AC155" s="19">
        <f t="shared" si="80"/>
        <v>-12</v>
      </c>
      <c r="AD155" s="7">
        <f t="shared" si="92"/>
        <v>1</v>
      </c>
      <c r="AE155" s="19">
        <f t="shared" si="81"/>
        <v>-12</v>
      </c>
      <c r="AF155" s="19">
        <f t="shared" si="82"/>
        <v>-12</v>
      </c>
      <c r="AG155" s="19">
        <f t="shared" si="83"/>
        <v>72</v>
      </c>
      <c r="AH155" s="7">
        <f t="shared" si="84"/>
        <v>0</v>
      </c>
      <c r="AI155" s="19">
        <f t="shared" si="85"/>
        <v>-12</v>
      </c>
      <c r="AJ155" s="19">
        <f t="shared" si="86"/>
        <v>-12</v>
      </c>
      <c r="AK155" s="19">
        <f t="shared" si="87"/>
        <v>0</v>
      </c>
      <c r="AL155" s="19">
        <f t="shared" si="88"/>
        <v>0</v>
      </c>
      <c r="AM155" s="19">
        <f t="shared" si="89"/>
        <v>206</v>
      </c>
      <c r="AN155" s="25">
        <f>MAX(AM$4:AM155)</f>
        <v>208</v>
      </c>
      <c r="AO155" s="25">
        <f t="shared" si="90"/>
        <v>-2</v>
      </c>
      <c r="AP155" s="20">
        <f t="shared" si="91"/>
        <v>0</v>
      </c>
      <c r="AR155" s="12">
        <f t="shared" si="93"/>
        <v>234.72</v>
      </c>
      <c r="AS155" s="12">
        <f t="shared" si="94"/>
        <v>19</v>
      </c>
      <c r="AT155" s="12">
        <f t="shared" si="95"/>
        <v>0</v>
      </c>
      <c r="AU155" s="12">
        <f t="shared" si="96"/>
        <v>7824</v>
      </c>
      <c r="AV155" s="12">
        <f>MAX(AU$4:AU155)</f>
        <v>7850</v>
      </c>
      <c r="AW155" s="8">
        <f t="shared" si="97"/>
        <v>-3.3121019108280254E-3</v>
      </c>
    </row>
    <row r="156" spans="1:49" x14ac:dyDescent="0.3">
      <c r="A156" s="1">
        <v>42688</v>
      </c>
      <c r="B156" s="1">
        <v>42712</v>
      </c>
      <c r="C156" s="1" t="s">
        <v>45</v>
      </c>
      <c r="D156" s="3">
        <v>1245</v>
      </c>
      <c r="E156" s="3">
        <v>0</v>
      </c>
      <c r="F156" s="3">
        <f t="shared" si="67"/>
        <v>1245</v>
      </c>
      <c r="G156" s="20">
        <f t="shared" si="68"/>
        <v>24</v>
      </c>
      <c r="H156" s="3" t="s">
        <v>17</v>
      </c>
      <c r="K156" s="20">
        <v>1</v>
      </c>
      <c r="L156" s="20">
        <f t="shared" si="69"/>
        <v>1</v>
      </c>
      <c r="M156" s="20" t="s">
        <v>20</v>
      </c>
      <c r="N156" s="20">
        <v>7</v>
      </c>
      <c r="O156" s="20">
        <v>108750</v>
      </c>
      <c r="P156" s="20">
        <f t="shared" si="70"/>
        <v>108750</v>
      </c>
      <c r="Q156" s="20">
        <f t="shared" si="71"/>
        <v>108750</v>
      </c>
      <c r="R156" s="20">
        <v>108731</v>
      </c>
      <c r="S156" s="20">
        <v>105253</v>
      </c>
      <c r="T156" s="19">
        <f t="shared" si="72"/>
        <v>-1.2</v>
      </c>
      <c r="U156" s="19">
        <f t="shared" si="73"/>
        <v>349</v>
      </c>
      <c r="W156" s="19">
        <f t="shared" si="74"/>
        <v>1.2</v>
      </c>
      <c r="X156" s="19">
        <f t="shared" si="75"/>
        <v>349</v>
      </c>
      <c r="Y156" s="7">
        <f t="shared" si="76"/>
        <v>0</v>
      </c>
      <c r="Z156" s="7">
        <f t="shared" si="77"/>
        <v>0</v>
      </c>
      <c r="AA156" s="7">
        <f t="shared" si="78"/>
        <v>0</v>
      </c>
      <c r="AB156" s="7">
        <f t="shared" si="79"/>
        <v>0</v>
      </c>
      <c r="AC156" s="19">
        <f t="shared" si="80"/>
        <v>0</v>
      </c>
      <c r="AD156" s="7">
        <f t="shared" si="92"/>
        <v>0</v>
      </c>
      <c r="AE156" s="19">
        <f t="shared" si="81"/>
        <v>0</v>
      </c>
      <c r="AF156" s="19">
        <f t="shared" si="82"/>
        <v>0</v>
      </c>
      <c r="AG156" s="19">
        <f t="shared" si="83"/>
        <v>72</v>
      </c>
      <c r="AH156" s="7">
        <f t="shared" si="84"/>
        <v>0</v>
      </c>
      <c r="AI156" s="19">
        <f t="shared" si="85"/>
        <v>0</v>
      </c>
      <c r="AJ156" s="19">
        <f t="shared" si="86"/>
        <v>0</v>
      </c>
      <c r="AK156" s="19">
        <f t="shared" si="87"/>
        <v>0</v>
      </c>
      <c r="AL156" s="19">
        <f t="shared" si="88"/>
        <v>0</v>
      </c>
      <c r="AM156" s="19">
        <f t="shared" si="89"/>
        <v>206</v>
      </c>
      <c r="AN156" s="25">
        <f>MAX(AM$4:AM156)</f>
        <v>208</v>
      </c>
      <c r="AO156" s="25">
        <f t="shared" si="90"/>
        <v>-2</v>
      </c>
      <c r="AP156" s="20">
        <f t="shared" si="91"/>
        <v>0</v>
      </c>
      <c r="AR156" s="12">
        <f t="shared" si="93"/>
        <v>234.72</v>
      </c>
      <c r="AS156" s="12">
        <f t="shared" si="94"/>
        <v>19</v>
      </c>
      <c r="AT156" s="12">
        <f t="shared" si="95"/>
        <v>0</v>
      </c>
      <c r="AU156" s="12">
        <f t="shared" si="96"/>
        <v>7824</v>
      </c>
      <c r="AV156" s="12">
        <f>MAX(AU$4:AU156)</f>
        <v>7850</v>
      </c>
      <c r="AW156" s="8">
        <f t="shared" si="97"/>
        <v>-3.3121019108280254E-3</v>
      </c>
    </row>
    <row r="157" spans="1:49" x14ac:dyDescent="0.3">
      <c r="A157" s="1">
        <v>42712</v>
      </c>
      <c r="B157" s="1">
        <v>42712</v>
      </c>
      <c r="C157" s="1" t="s">
        <v>44</v>
      </c>
      <c r="D157" s="3">
        <v>1540</v>
      </c>
      <c r="E157" s="3">
        <v>-200</v>
      </c>
      <c r="F157" s="3">
        <f t="shared" si="67"/>
        <v>1340</v>
      </c>
      <c r="G157" s="20">
        <f t="shared" si="68"/>
        <v>0</v>
      </c>
      <c r="H157" s="3" t="s">
        <v>37</v>
      </c>
      <c r="K157" s="20">
        <v>1</v>
      </c>
      <c r="L157" s="20">
        <f t="shared" si="69"/>
        <v>1</v>
      </c>
      <c r="M157" s="20" t="s">
        <v>21</v>
      </c>
      <c r="N157" s="20">
        <v>8</v>
      </c>
      <c r="O157" s="20">
        <v>74510</v>
      </c>
      <c r="P157" s="20">
        <f t="shared" si="70"/>
        <v>74518</v>
      </c>
      <c r="Q157" s="20">
        <f t="shared" si="71"/>
        <v>74518</v>
      </c>
      <c r="R157" s="20">
        <v>74401</v>
      </c>
      <c r="S157" s="20">
        <v>74744</v>
      </c>
      <c r="T157" s="19">
        <f t="shared" si="72"/>
        <v>12.5</v>
      </c>
      <c r="U157" s="19">
        <f t="shared" si="73"/>
        <v>22.6</v>
      </c>
      <c r="W157" s="19">
        <f t="shared" si="74"/>
        <v>-12.5</v>
      </c>
      <c r="X157" s="19">
        <f t="shared" si="75"/>
        <v>22.6</v>
      </c>
      <c r="Y157" s="7">
        <f t="shared" si="76"/>
        <v>1</v>
      </c>
      <c r="Z157" s="7">
        <f t="shared" si="77"/>
        <v>0</v>
      </c>
      <c r="AA157" s="7">
        <f t="shared" si="78"/>
        <v>1</v>
      </c>
      <c r="AB157" s="7">
        <f t="shared" si="79"/>
        <v>0</v>
      </c>
      <c r="AC157" s="19">
        <f t="shared" si="80"/>
        <v>-12</v>
      </c>
      <c r="AD157" s="7">
        <f t="shared" si="92"/>
        <v>1</v>
      </c>
      <c r="AE157" s="19">
        <f t="shared" si="81"/>
        <v>-12</v>
      </c>
      <c r="AF157" s="19">
        <f t="shared" si="82"/>
        <v>-12</v>
      </c>
      <c r="AG157" s="19">
        <f t="shared" si="83"/>
        <v>60</v>
      </c>
      <c r="AH157" s="7">
        <f t="shared" si="84"/>
        <v>0</v>
      </c>
      <c r="AI157" s="19">
        <f t="shared" si="85"/>
        <v>0</v>
      </c>
      <c r="AJ157" s="19">
        <f t="shared" si="86"/>
        <v>-12</v>
      </c>
      <c r="AK157" s="19">
        <f t="shared" si="87"/>
        <v>0</v>
      </c>
      <c r="AL157" s="19">
        <f t="shared" si="88"/>
        <v>0</v>
      </c>
      <c r="AM157" s="19">
        <f t="shared" si="89"/>
        <v>206</v>
      </c>
      <c r="AN157" s="25">
        <f>MAX(AM$4:AM157)</f>
        <v>208</v>
      </c>
      <c r="AO157" s="25">
        <f t="shared" si="90"/>
        <v>-2</v>
      </c>
      <c r="AP157" s="20">
        <f t="shared" si="91"/>
        <v>0</v>
      </c>
      <c r="AR157" s="12">
        <f t="shared" si="93"/>
        <v>234.72</v>
      </c>
      <c r="AS157" s="12">
        <f t="shared" si="94"/>
        <v>19</v>
      </c>
      <c r="AT157" s="12">
        <f t="shared" si="95"/>
        <v>0</v>
      </c>
      <c r="AU157" s="12">
        <f t="shared" si="96"/>
        <v>7824</v>
      </c>
      <c r="AV157" s="12">
        <f>MAX(AU$4:AU157)</f>
        <v>7850</v>
      </c>
      <c r="AW157" s="8">
        <f t="shared" si="97"/>
        <v>-3.3121019108280254E-3</v>
      </c>
    </row>
    <row r="158" spans="1:49" x14ac:dyDescent="0.3">
      <c r="A158" s="1">
        <v>42712</v>
      </c>
      <c r="B158" s="1">
        <v>42712</v>
      </c>
      <c r="C158" s="1" t="s">
        <v>44</v>
      </c>
      <c r="D158" s="3">
        <v>1545</v>
      </c>
      <c r="E158" s="3">
        <v>-200</v>
      </c>
      <c r="F158" s="3">
        <f t="shared" si="67"/>
        <v>1345</v>
      </c>
      <c r="G158" s="20">
        <f t="shared" si="68"/>
        <v>0</v>
      </c>
      <c r="H158" s="3" t="s">
        <v>43</v>
      </c>
      <c r="L158" s="20">
        <f t="shared" si="69"/>
        <v>1</v>
      </c>
      <c r="M158" s="20" t="s">
        <v>20</v>
      </c>
      <c r="N158" s="20">
        <v>10</v>
      </c>
      <c r="O158" s="20">
        <v>132420</v>
      </c>
      <c r="P158" s="20">
        <f t="shared" si="70"/>
        <v>132420</v>
      </c>
      <c r="Q158" s="20">
        <f t="shared" si="71"/>
        <v>132420</v>
      </c>
      <c r="R158" s="20">
        <v>132492</v>
      </c>
      <c r="S158" s="20">
        <v>131941</v>
      </c>
      <c r="T158" s="19">
        <f t="shared" si="72"/>
        <v>8.1999999999999993</v>
      </c>
      <c r="U158" s="19">
        <f t="shared" si="73"/>
        <v>46.9</v>
      </c>
      <c r="W158" s="19">
        <f t="shared" si="74"/>
        <v>-8.1999999999999993</v>
      </c>
      <c r="X158" s="19">
        <f t="shared" si="75"/>
        <v>46.9</v>
      </c>
      <c r="Y158" s="7">
        <f t="shared" si="76"/>
        <v>0</v>
      </c>
      <c r="Z158" s="7">
        <f t="shared" si="77"/>
        <v>1</v>
      </c>
      <c r="AA158" s="7">
        <f t="shared" si="78"/>
        <v>1</v>
      </c>
      <c r="AB158" s="7">
        <f t="shared" si="79"/>
        <v>1</v>
      </c>
      <c r="AC158" s="19">
        <f t="shared" si="80"/>
        <v>0</v>
      </c>
      <c r="AD158" s="7">
        <f t="shared" si="92"/>
        <v>0</v>
      </c>
      <c r="AE158" s="19">
        <f t="shared" si="81"/>
        <v>0</v>
      </c>
      <c r="AF158" s="19">
        <f t="shared" si="82"/>
        <v>10</v>
      </c>
      <c r="AG158" s="19">
        <f t="shared" si="83"/>
        <v>70</v>
      </c>
      <c r="AH158" s="7">
        <f t="shared" si="84"/>
        <v>1</v>
      </c>
      <c r="AI158" s="19">
        <f t="shared" si="85"/>
        <v>0</v>
      </c>
      <c r="AJ158" s="19">
        <f t="shared" si="86"/>
        <v>0</v>
      </c>
      <c r="AK158" s="19">
        <f t="shared" si="87"/>
        <v>0</v>
      </c>
      <c r="AL158" s="19">
        <f t="shared" si="88"/>
        <v>10</v>
      </c>
      <c r="AM158" s="19">
        <f t="shared" si="89"/>
        <v>216</v>
      </c>
      <c r="AN158" s="25">
        <f>MAX(AM$4:AM158)</f>
        <v>216</v>
      </c>
      <c r="AO158" s="25">
        <f t="shared" si="90"/>
        <v>0</v>
      </c>
      <c r="AP158" s="20">
        <f t="shared" si="91"/>
        <v>1</v>
      </c>
      <c r="AR158" s="12">
        <f t="shared" si="93"/>
        <v>234.72</v>
      </c>
      <c r="AS158" s="12">
        <f t="shared" si="94"/>
        <v>19</v>
      </c>
      <c r="AT158" s="12">
        <f t="shared" si="95"/>
        <v>190</v>
      </c>
      <c r="AU158" s="12">
        <f t="shared" si="96"/>
        <v>8014</v>
      </c>
      <c r="AV158" s="12">
        <f>MAX(AU$4:AU158)</f>
        <v>8014</v>
      </c>
      <c r="AW158" s="8">
        <f t="shared" si="97"/>
        <v>0</v>
      </c>
    </row>
    <row r="159" spans="1:49" x14ac:dyDescent="0.3">
      <c r="A159" s="1">
        <v>42711</v>
      </c>
      <c r="B159" s="1">
        <v>42712</v>
      </c>
      <c r="C159" s="1" t="s">
        <v>45</v>
      </c>
      <c r="D159" s="3">
        <v>1350</v>
      </c>
      <c r="E159" s="3">
        <v>0</v>
      </c>
      <c r="F159" s="3">
        <f t="shared" si="67"/>
        <v>1350</v>
      </c>
      <c r="G159" s="20">
        <f t="shared" si="68"/>
        <v>1</v>
      </c>
      <c r="H159" s="3" t="s">
        <v>17</v>
      </c>
      <c r="K159" s="20">
        <v>1</v>
      </c>
      <c r="L159" s="20">
        <f t="shared" si="69"/>
        <v>1</v>
      </c>
      <c r="M159" s="20" t="s">
        <v>21</v>
      </c>
      <c r="N159" s="20">
        <v>7</v>
      </c>
      <c r="O159" s="20">
        <v>106400</v>
      </c>
      <c r="P159" s="20">
        <f t="shared" si="70"/>
        <v>106407</v>
      </c>
      <c r="Q159" s="20">
        <f t="shared" si="71"/>
        <v>106407</v>
      </c>
      <c r="R159" s="20">
        <v>106393</v>
      </c>
      <c r="S159" s="20">
        <v>106791</v>
      </c>
      <c r="T159" s="19">
        <f t="shared" si="72"/>
        <v>2.1</v>
      </c>
      <c r="U159" s="19">
        <f t="shared" si="73"/>
        <v>38.4</v>
      </c>
      <c r="W159" s="19">
        <f t="shared" si="74"/>
        <v>-2.1</v>
      </c>
      <c r="X159" s="19">
        <f t="shared" si="75"/>
        <v>38.4</v>
      </c>
      <c r="Y159" s="7">
        <f t="shared" si="76"/>
        <v>1</v>
      </c>
      <c r="Z159" s="7">
        <f t="shared" si="77"/>
        <v>0</v>
      </c>
      <c r="AA159" s="7">
        <f t="shared" si="78"/>
        <v>1</v>
      </c>
      <c r="AB159" s="7">
        <f t="shared" si="79"/>
        <v>0</v>
      </c>
      <c r="AC159" s="19">
        <f t="shared" si="80"/>
        <v>0</v>
      </c>
      <c r="AD159" s="7">
        <f t="shared" si="92"/>
        <v>1</v>
      </c>
      <c r="AE159" s="19">
        <f t="shared" si="81"/>
        <v>0</v>
      </c>
      <c r="AF159" s="19">
        <f t="shared" si="82"/>
        <v>10</v>
      </c>
      <c r="AG159" s="19">
        <f t="shared" si="83"/>
        <v>80</v>
      </c>
      <c r="AH159" s="7">
        <f t="shared" si="84"/>
        <v>1</v>
      </c>
      <c r="AI159" s="19">
        <f t="shared" si="85"/>
        <v>0</v>
      </c>
      <c r="AJ159" s="19">
        <f t="shared" si="86"/>
        <v>10</v>
      </c>
      <c r="AK159" s="19">
        <f t="shared" si="87"/>
        <v>0</v>
      </c>
      <c r="AL159" s="19">
        <f t="shared" si="88"/>
        <v>0</v>
      </c>
      <c r="AM159" s="19">
        <f t="shared" si="89"/>
        <v>216</v>
      </c>
      <c r="AN159" s="25">
        <f>MAX(AM$4:AM159)</f>
        <v>216</v>
      </c>
      <c r="AO159" s="25">
        <f t="shared" si="90"/>
        <v>0</v>
      </c>
      <c r="AP159" s="20">
        <f t="shared" si="91"/>
        <v>0</v>
      </c>
      <c r="AR159" s="12">
        <f t="shared" si="93"/>
        <v>234.72</v>
      </c>
      <c r="AS159" s="12">
        <f t="shared" si="94"/>
        <v>19</v>
      </c>
      <c r="AT159" s="12">
        <f t="shared" si="95"/>
        <v>0</v>
      </c>
      <c r="AU159" s="12">
        <f t="shared" si="96"/>
        <v>8014</v>
      </c>
      <c r="AV159" s="12">
        <f>MAX(AU$4:AU159)</f>
        <v>8014</v>
      </c>
      <c r="AW159" s="8">
        <f t="shared" si="97"/>
        <v>0</v>
      </c>
    </row>
    <row r="160" spans="1:49" x14ac:dyDescent="0.3">
      <c r="A160" s="1">
        <v>42712</v>
      </c>
      <c r="B160" s="1">
        <v>42712</v>
      </c>
      <c r="C160" s="1" t="s">
        <v>44</v>
      </c>
      <c r="D160" s="3">
        <v>1725</v>
      </c>
      <c r="E160" s="3">
        <v>-200</v>
      </c>
      <c r="F160" s="3">
        <f t="shared" si="67"/>
        <v>1525</v>
      </c>
      <c r="G160" s="20">
        <f t="shared" si="68"/>
        <v>0</v>
      </c>
      <c r="H160" s="3" t="s">
        <v>37</v>
      </c>
      <c r="L160" s="20">
        <f t="shared" si="69"/>
        <v>1</v>
      </c>
      <c r="M160" s="20" t="s">
        <v>21</v>
      </c>
      <c r="N160" s="20">
        <v>8</v>
      </c>
      <c r="O160" s="20">
        <v>74340</v>
      </c>
      <c r="P160" s="20">
        <f t="shared" si="70"/>
        <v>74348</v>
      </c>
      <c r="Q160" s="20">
        <f t="shared" si="71"/>
        <v>74348</v>
      </c>
      <c r="R160" s="20">
        <v>74280</v>
      </c>
      <c r="S160" s="20">
        <v>74952</v>
      </c>
      <c r="T160" s="19">
        <f t="shared" si="72"/>
        <v>7.6</v>
      </c>
      <c r="U160" s="19">
        <f t="shared" si="73"/>
        <v>60.4</v>
      </c>
      <c r="W160" s="19">
        <f t="shared" si="74"/>
        <v>-7.6</v>
      </c>
      <c r="X160" s="19">
        <f t="shared" si="75"/>
        <v>60.4</v>
      </c>
      <c r="Y160" s="7">
        <f t="shared" si="76"/>
        <v>1</v>
      </c>
      <c r="Z160" s="7">
        <f t="shared" si="77"/>
        <v>0</v>
      </c>
      <c r="AA160" s="7">
        <f t="shared" si="78"/>
        <v>1</v>
      </c>
      <c r="AB160" s="7">
        <f t="shared" si="79"/>
        <v>1</v>
      </c>
      <c r="AC160" s="19">
        <f t="shared" si="80"/>
        <v>0</v>
      </c>
      <c r="AD160" s="7">
        <f t="shared" si="92"/>
        <v>0</v>
      </c>
      <c r="AE160" s="19">
        <f t="shared" si="81"/>
        <v>0</v>
      </c>
      <c r="AF160" s="19">
        <f t="shared" si="82"/>
        <v>10</v>
      </c>
      <c r="AG160" s="19">
        <f t="shared" si="83"/>
        <v>90</v>
      </c>
      <c r="AH160" s="7">
        <f t="shared" si="84"/>
        <v>1</v>
      </c>
      <c r="AI160" s="19">
        <f t="shared" si="85"/>
        <v>0</v>
      </c>
      <c r="AJ160" s="19">
        <f t="shared" si="86"/>
        <v>0</v>
      </c>
      <c r="AK160" s="19">
        <f t="shared" si="87"/>
        <v>0</v>
      </c>
      <c r="AL160" s="19">
        <f t="shared" si="88"/>
        <v>10</v>
      </c>
      <c r="AM160" s="19">
        <f t="shared" si="89"/>
        <v>226</v>
      </c>
      <c r="AN160" s="25">
        <f>MAX(AM$4:AM160)</f>
        <v>226</v>
      </c>
      <c r="AO160" s="25">
        <f t="shared" si="90"/>
        <v>0</v>
      </c>
      <c r="AP160" s="20">
        <f t="shared" si="91"/>
        <v>1</v>
      </c>
      <c r="AR160" s="12">
        <f t="shared" si="93"/>
        <v>234.72</v>
      </c>
      <c r="AS160" s="12">
        <f t="shared" si="94"/>
        <v>19</v>
      </c>
      <c r="AT160" s="12">
        <f t="shared" si="95"/>
        <v>190</v>
      </c>
      <c r="AU160" s="12">
        <f t="shared" si="96"/>
        <v>8204</v>
      </c>
      <c r="AV160" s="12">
        <f>MAX(AU$4:AU160)</f>
        <v>8204</v>
      </c>
      <c r="AW160" s="8">
        <f t="shared" si="97"/>
        <v>0</v>
      </c>
    </row>
    <row r="161" spans="1:49" x14ac:dyDescent="0.3">
      <c r="A161" s="1">
        <v>42713</v>
      </c>
      <c r="B161" s="1">
        <v>42713</v>
      </c>
      <c r="C161" s="1" t="s">
        <v>44</v>
      </c>
      <c r="D161" s="3">
        <v>1325</v>
      </c>
      <c r="E161" s="3">
        <v>-200</v>
      </c>
      <c r="F161" s="3">
        <f t="shared" si="67"/>
        <v>1125</v>
      </c>
      <c r="G161" s="20">
        <f t="shared" si="68"/>
        <v>0</v>
      </c>
      <c r="H161" s="3" t="s">
        <v>37</v>
      </c>
      <c r="L161" s="20">
        <f t="shared" si="69"/>
        <v>1</v>
      </c>
      <c r="M161" s="20" t="s">
        <v>20</v>
      </c>
      <c r="N161" s="20">
        <v>8</v>
      </c>
      <c r="O161" s="20">
        <v>74930</v>
      </c>
      <c r="P161" s="20">
        <f t="shared" si="70"/>
        <v>74930</v>
      </c>
      <c r="Q161" s="20">
        <f t="shared" si="71"/>
        <v>74930</v>
      </c>
      <c r="R161" s="20">
        <v>74952</v>
      </c>
      <c r="S161" s="20">
        <v>74302</v>
      </c>
      <c r="T161" s="19">
        <f t="shared" si="72"/>
        <v>3</v>
      </c>
      <c r="U161" s="19">
        <f t="shared" si="73"/>
        <v>62</v>
      </c>
      <c r="W161" s="19">
        <f t="shared" si="74"/>
        <v>-3</v>
      </c>
      <c r="X161" s="19">
        <f t="shared" si="75"/>
        <v>62</v>
      </c>
      <c r="Y161" s="7">
        <f t="shared" si="76"/>
        <v>0</v>
      </c>
      <c r="Z161" s="7">
        <f t="shared" si="77"/>
        <v>1</v>
      </c>
      <c r="AA161" s="7">
        <f t="shared" si="78"/>
        <v>1</v>
      </c>
      <c r="AB161" s="7">
        <f t="shared" si="79"/>
        <v>1</v>
      </c>
      <c r="AC161" s="19">
        <f t="shared" si="80"/>
        <v>0</v>
      </c>
      <c r="AD161" s="7">
        <f t="shared" si="92"/>
        <v>0</v>
      </c>
      <c r="AE161" s="19">
        <f t="shared" si="81"/>
        <v>0</v>
      </c>
      <c r="AF161" s="19">
        <f t="shared" si="82"/>
        <v>10</v>
      </c>
      <c r="AG161" s="19">
        <f t="shared" si="83"/>
        <v>100</v>
      </c>
      <c r="AH161" s="7">
        <f t="shared" si="84"/>
        <v>1</v>
      </c>
      <c r="AI161" s="19">
        <f t="shared" si="85"/>
        <v>0</v>
      </c>
      <c r="AJ161" s="19">
        <f t="shared" si="86"/>
        <v>0</v>
      </c>
      <c r="AK161" s="19">
        <f t="shared" si="87"/>
        <v>0</v>
      </c>
      <c r="AL161" s="19">
        <f t="shared" si="88"/>
        <v>10</v>
      </c>
      <c r="AM161" s="19">
        <f t="shared" si="89"/>
        <v>236</v>
      </c>
      <c r="AN161" s="25">
        <f>MAX(AM$4:AM161)</f>
        <v>236</v>
      </c>
      <c r="AO161" s="25">
        <f t="shared" si="90"/>
        <v>0</v>
      </c>
      <c r="AP161" s="20">
        <f t="shared" si="91"/>
        <v>1</v>
      </c>
      <c r="AR161" s="12">
        <f t="shared" si="93"/>
        <v>246.12</v>
      </c>
      <c r="AS161" s="12">
        <f t="shared" si="94"/>
        <v>20</v>
      </c>
      <c r="AT161" s="12">
        <f t="shared" si="95"/>
        <v>200</v>
      </c>
      <c r="AU161" s="12">
        <f t="shared" si="96"/>
        <v>8404</v>
      </c>
      <c r="AV161" s="12">
        <f>MAX(AU$4:AU161)</f>
        <v>8404</v>
      </c>
      <c r="AW161" s="8">
        <f t="shared" si="97"/>
        <v>0</v>
      </c>
    </row>
    <row r="162" spans="1:49" x14ac:dyDescent="0.3">
      <c r="A162" s="1">
        <v>42713</v>
      </c>
      <c r="B162" s="1">
        <v>42713</v>
      </c>
      <c r="C162" s="1" t="s">
        <v>45</v>
      </c>
      <c r="D162" s="3">
        <v>1210</v>
      </c>
      <c r="E162" s="3">
        <v>0</v>
      </c>
      <c r="F162" s="3">
        <f t="shared" si="67"/>
        <v>1210</v>
      </c>
      <c r="G162" s="20">
        <f t="shared" si="68"/>
        <v>0</v>
      </c>
      <c r="H162" s="3" t="s">
        <v>17</v>
      </c>
      <c r="I162" s="20">
        <v>1</v>
      </c>
      <c r="J162" s="20">
        <v>19</v>
      </c>
      <c r="L162" s="20">
        <f t="shared" si="69"/>
        <v>1</v>
      </c>
      <c r="M162" s="20" t="s">
        <v>21</v>
      </c>
      <c r="N162" s="20">
        <v>7</v>
      </c>
      <c r="O162" s="20">
        <v>105660</v>
      </c>
      <c r="P162" s="20">
        <f t="shared" si="70"/>
        <v>105667</v>
      </c>
      <c r="Q162" s="20">
        <f t="shared" si="71"/>
        <v>105667</v>
      </c>
      <c r="R162" s="20">
        <v>105498</v>
      </c>
      <c r="S162" s="20">
        <v>105800</v>
      </c>
      <c r="T162" s="19">
        <f t="shared" si="72"/>
        <v>17.600000000000001</v>
      </c>
      <c r="U162" s="19">
        <f t="shared" si="73"/>
        <v>13.3</v>
      </c>
      <c r="W162" s="19">
        <f t="shared" si="74"/>
        <v>-17.600000000000001</v>
      </c>
      <c r="X162" s="19">
        <f t="shared" si="75"/>
        <v>13.3</v>
      </c>
      <c r="Y162" s="7">
        <f t="shared" si="76"/>
        <v>1</v>
      </c>
      <c r="Z162" s="7">
        <f t="shared" si="77"/>
        <v>0</v>
      </c>
      <c r="AA162" s="7">
        <f t="shared" si="78"/>
        <v>1</v>
      </c>
      <c r="AB162" s="7">
        <f t="shared" si="79"/>
        <v>0</v>
      </c>
      <c r="AC162" s="19">
        <f t="shared" si="80"/>
        <v>-12</v>
      </c>
      <c r="AD162" s="7">
        <f t="shared" si="92"/>
        <v>0</v>
      </c>
      <c r="AE162" s="19">
        <f t="shared" si="81"/>
        <v>-12</v>
      </c>
      <c r="AF162" s="19">
        <f t="shared" si="82"/>
        <v>-12</v>
      </c>
      <c r="AG162" s="19">
        <f t="shared" si="83"/>
        <v>88</v>
      </c>
      <c r="AH162" s="7">
        <f t="shared" si="84"/>
        <v>0</v>
      </c>
      <c r="AI162" s="19">
        <f t="shared" si="85"/>
        <v>-12</v>
      </c>
      <c r="AJ162" s="19">
        <f t="shared" si="86"/>
        <v>0</v>
      </c>
      <c r="AK162" s="19">
        <f t="shared" si="87"/>
        <v>0</v>
      </c>
      <c r="AL162" s="19">
        <f t="shared" si="88"/>
        <v>0</v>
      </c>
      <c r="AM162" s="19">
        <f t="shared" si="89"/>
        <v>236</v>
      </c>
      <c r="AN162" s="25">
        <f>MAX(AM$4:AM162)</f>
        <v>236</v>
      </c>
      <c r="AO162" s="25">
        <f t="shared" si="90"/>
        <v>0</v>
      </c>
      <c r="AP162" s="20">
        <f t="shared" si="91"/>
        <v>0</v>
      </c>
      <c r="AR162" s="12">
        <f t="shared" si="93"/>
        <v>246.12</v>
      </c>
      <c r="AS162" s="12">
        <f t="shared" si="94"/>
        <v>20</v>
      </c>
      <c r="AT162" s="12">
        <f t="shared" si="95"/>
        <v>0</v>
      </c>
      <c r="AU162" s="12">
        <f t="shared" si="96"/>
        <v>8404</v>
      </c>
      <c r="AV162" s="12">
        <f>MAX(AU$4:AU162)</f>
        <v>8404</v>
      </c>
      <c r="AW162" s="8">
        <f t="shared" si="97"/>
        <v>0</v>
      </c>
    </row>
    <row r="163" spans="1:49" x14ac:dyDescent="0.3">
      <c r="A163" s="1">
        <v>42716</v>
      </c>
      <c r="B163" s="1">
        <v>42716</v>
      </c>
      <c r="C163" s="1" t="s">
        <v>44</v>
      </c>
      <c r="D163" s="3">
        <v>1620</v>
      </c>
      <c r="E163" s="3">
        <v>-200</v>
      </c>
      <c r="F163" s="3">
        <f t="shared" si="67"/>
        <v>1420</v>
      </c>
      <c r="G163" s="20">
        <f t="shared" si="68"/>
        <v>0</v>
      </c>
      <c r="H163" s="3" t="s">
        <v>38</v>
      </c>
      <c r="L163" s="20">
        <f t="shared" si="69"/>
        <v>1</v>
      </c>
      <c r="M163" s="20" t="s">
        <v>21</v>
      </c>
      <c r="N163" s="20">
        <v>7</v>
      </c>
      <c r="O163" s="20">
        <v>115240</v>
      </c>
      <c r="P163" s="20">
        <f t="shared" si="70"/>
        <v>115247</v>
      </c>
      <c r="Q163" s="20">
        <f t="shared" si="71"/>
        <v>115247</v>
      </c>
      <c r="R163" s="20">
        <v>115202</v>
      </c>
      <c r="S163" s="20">
        <v>115594</v>
      </c>
      <c r="T163" s="19">
        <f t="shared" si="72"/>
        <v>5.2</v>
      </c>
      <c r="U163" s="19">
        <f t="shared" si="73"/>
        <v>34.700000000000003</v>
      </c>
      <c r="W163" s="19">
        <f t="shared" si="74"/>
        <v>-5.2</v>
      </c>
      <c r="X163" s="19">
        <f t="shared" si="75"/>
        <v>34.700000000000003</v>
      </c>
      <c r="Y163" s="7">
        <f t="shared" si="76"/>
        <v>1</v>
      </c>
      <c r="Z163" s="7">
        <f t="shared" si="77"/>
        <v>0</v>
      </c>
      <c r="AA163" s="7">
        <f t="shared" si="78"/>
        <v>1</v>
      </c>
      <c r="AB163" s="7">
        <f t="shared" si="79"/>
        <v>1</v>
      </c>
      <c r="AC163" s="19">
        <f t="shared" si="80"/>
        <v>0</v>
      </c>
      <c r="AD163" s="7">
        <f t="shared" si="92"/>
        <v>0</v>
      </c>
      <c r="AE163" s="19">
        <f t="shared" si="81"/>
        <v>0</v>
      </c>
      <c r="AF163" s="19">
        <f t="shared" si="82"/>
        <v>10</v>
      </c>
      <c r="AG163" s="19">
        <f t="shared" si="83"/>
        <v>98</v>
      </c>
      <c r="AH163" s="7">
        <f t="shared" si="84"/>
        <v>1</v>
      </c>
      <c r="AI163" s="19">
        <f t="shared" si="85"/>
        <v>0</v>
      </c>
      <c r="AJ163" s="19">
        <f t="shared" si="86"/>
        <v>0</v>
      </c>
      <c r="AK163" s="19">
        <f t="shared" si="87"/>
        <v>0</v>
      </c>
      <c r="AL163" s="19">
        <f t="shared" si="88"/>
        <v>10</v>
      </c>
      <c r="AM163" s="19">
        <f t="shared" si="89"/>
        <v>246</v>
      </c>
      <c r="AN163" s="25">
        <f>MAX(AM$4:AM163)</f>
        <v>246</v>
      </c>
      <c r="AO163" s="25">
        <f t="shared" si="90"/>
        <v>0</v>
      </c>
      <c r="AP163" s="20">
        <f t="shared" si="91"/>
        <v>1</v>
      </c>
      <c r="AR163" s="12">
        <f t="shared" si="93"/>
        <v>252.12</v>
      </c>
      <c r="AS163" s="12">
        <f t="shared" si="94"/>
        <v>21</v>
      </c>
      <c r="AT163" s="12">
        <f t="shared" si="95"/>
        <v>210</v>
      </c>
      <c r="AU163" s="12">
        <f t="shared" si="96"/>
        <v>8614</v>
      </c>
      <c r="AV163" s="12">
        <f>MAX(AU$4:AU163)</f>
        <v>8614</v>
      </c>
      <c r="AW163" s="8">
        <f t="shared" si="97"/>
        <v>0</v>
      </c>
    </row>
    <row r="164" spans="1:49" x14ac:dyDescent="0.3">
      <c r="A164" s="1">
        <v>42713</v>
      </c>
      <c r="B164" s="1">
        <v>42716</v>
      </c>
      <c r="C164" s="1" t="s">
        <v>44</v>
      </c>
      <c r="D164" s="3">
        <v>2510</v>
      </c>
      <c r="E164" s="3">
        <v>-200</v>
      </c>
      <c r="F164" s="3">
        <f t="shared" si="67"/>
        <v>2310</v>
      </c>
      <c r="G164" s="20">
        <f t="shared" si="68"/>
        <v>3</v>
      </c>
      <c r="H164" s="3" t="s">
        <v>43</v>
      </c>
      <c r="I164" s="20">
        <v>1</v>
      </c>
      <c r="J164" s="20">
        <v>15</v>
      </c>
      <c r="L164" s="20">
        <f t="shared" si="69"/>
        <v>1</v>
      </c>
      <c r="M164" s="20" t="s">
        <v>21</v>
      </c>
      <c r="N164" s="20">
        <v>10</v>
      </c>
      <c r="O164" s="20">
        <v>131280</v>
      </c>
      <c r="P164" s="20">
        <f t="shared" si="70"/>
        <v>131290</v>
      </c>
      <c r="Q164" s="20">
        <f t="shared" si="71"/>
        <v>131290</v>
      </c>
      <c r="R164" s="20">
        <v>131135</v>
      </c>
      <c r="S164" s="20">
        <v>131423</v>
      </c>
      <c r="T164" s="19">
        <f t="shared" si="72"/>
        <v>16.5</v>
      </c>
      <c r="U164" s="19">
        <f t="shared" si="73"/>
        <v>13.3</v>
      </c>
      <c r="W164" s="19">
        <f t="shared" si="74"/>
        <v>-16.5</v>
      </c>
      <c r="X164" s="19">
        <f t="shared" si="75"/>
        <v>13.3</v>
      </c>
      <c r="Y164" s="7">
        <f t="shared" si="76"/>
        <v>1</v>
      </c>
      <c r="Z164" s="7">
        <f t="shared" si="77"/>
        <v>0</v>
      </c>
      <c r="AA164" s="7">
        <f t="shared" si="78"/>
        <v>1</v>
      </c>
      <c r="AB164" s="7">
        <f t="shared" si="79"/>
        <v>0</v>
      </c>
      <c r="AC164" s="19">
        <f t="shared" si="80"/>
        <v>-12</v>
      </c>
      <c r="AD164" s="7">
        <f t="shared" si="92"/>
        <v>0</v>
      </c>
      <c r="AE164" s="19">
        <f t="shared" si="81"/>
        <v>-12</v>
      </c>
      <c r="AF164" s="19">
        <f t="shared" si="82"/>
        <v>-12</v>
      </c>
      <c r="AG164" s="19">
        <f t="shared" si="83"/>
        <v>86</v>
      </c>
      <c r="AH164" s="7">
        <f t="shared" si="84"/>
        <v>0</v>
      </c>
      <c r="AI164" s="19">
        <f t="shared" si="85"/>
        <v>-12</v>
      </c>
      <c r="AJ164" s="19">
        <f t="shared" si="86"/>
        <v>0</v>
      </c>
      <c r="AK164" s="19">
        <f t="shared" si="87"/>
        <v>0</v>
      </c>
      <c r="AL164" s="19">
        <f t="shared" si="88"/>
        <v>0</v>
      </c>
      <c r="AM164" s="19">
        <f t="shared" si="89"/>
        <v>246</v>
      </c>
      <c r="AN164" s="25">
        <f>MAX(AM$4:AM164)</f>
        <v>246</v>
      </c>
      <c r="AO164" s="25">
        <f t="shared" si="90"/>
        <v>0</v>
      </c>
      <c r="AP164" s="20">
        <f t="shared" si="91"/>
        <v>0</v>
      </c>
      <c r="AR164" s="12">
        <f t="shared" si="93"/>
        <v>252.12</v>
      </c>
      <c r="AS164" s="12">
        <f t="shared" si="94"/>
        <v>21</v>
      </c>
      <c r="AT164" s="12">
        <f t="shared" si="95"/>
        <v>0</v>
      </c>
      <c r="AU164" s="12">
        <f t="shared" si="96"/>
        <v>8614</v>
      </c>
      <c r="AV164" s="12">
        <f>MAX(AU$4:AU164)</f>
        <v>8614</v>
      </c>
      <c r="AW164" s="8">
        <f t="shared" si="97"/>
        <v>0</v>
      </c>
    </row>
    <row r="165" spans="1:49" x14ac:dyDescent="0.3">
      <c r="A165" s="1">
        <v>42717</v>
      </c>
      <c r="B165" s="1">
        <v>42717</v>
      </c>
      <c r="C165" s="1" t="s">
        <v>44</v>
      </c>
      <c r="D165" s="3">
        <v>1130</v>
      </c>
      <c r="E165" s="3">
        <v>-200</v>
      </c>
      <c r="F165" s="3">
        <f t="shared" si="67"/>
        <v>930</v>
      </c>
      <c r="G165" s="20">
        <f t="shared" si="68"/>
        <v>0</v>
      </c>
      <c r="H165" s="3" t="s">
        <v>37</v>
      </c>
      <c r="L165" s="20">
        <f t="shared" si="69"/>
        <v>1</v>
      </c>
      <c r="M165" s="20" t="s">
        <v>21</v>
      </c>
      <c r="N165" s="20">
        <v>8</v>
      </c>
      <c r="O165" s="20">
        <v>74760</v>
      </c>
      <c r="P165" s="20">
        <f t="shared" si="70"/>
        <v>74768</v>
      </c>
      <c r="Q165" s="20">
        <f t="shared" si="71"/>
        <v>74768</v>
      </c>
      <c r="R165" s="20">
        <v>74749</v>
      </c>
      <c r="S165" s="20">
        <v>75226</v>
      </c>
      <c r="T165" s="19">
        <f t="shared" si="72"/>
        <v>2.7</v>
      </c>
      <c r="U165" s="19">
        <f t="shared" si="73"/>
        <v>45.8</v>
      </c>
      <c r="W165" s="19">
        <f t="shared" si="74"/>
        <v>-2.7</v>
      </c>
      <c r="X165" s="19">
        <f t="shared" si="75"/>
        <v>45.8</v>
      </c>
      <c r="Y165" s="7">
        <f t="shared" si="76"/>
        <v>1</v>
      </c>
      <c r="Z165" s="7">
        <f t="shared" si="77"/>
        <v>0</v>
      </c>
      <c r="AA165" s="7">
        <f t="shared" si="78"/>
        <v>1</v>
      </c>
      <c r="AB165" s="7">
        <f t="shared" si="79"/>
        <v>1</v>
      </c>
      <c r="AC165" s="19">
        <f t="shared" si="80"/>
        <v>0</v>
      </c>
      <c r="AD165" s="7">
        <f t="shared" si="92"/>
        <v>0</v>
      </c>
      <c r="AE165" s="19">
        <f t="shared" si="81"/>
        <v>0</v>
      </c>
      <c r="AF165" s="19">
        <f t="shared" si="82"/>
        <v>10</v>
      </c>
      <c r="AG165" s="19">
        <f t="shared" si="83"/>
        <v>96</v>
      </c>
      <c r="AH165" s="7">
        <f t="shared" si="84"/>
        <v>1</v>
      </c>
      <c r="AI165" s="19">
        <f t="shared" si="85"/>
        <v>0</v>
      </c>
      <c r="AJ165" s="19">
        <f t="shared" si="86"/>
        <v>0</v>
      </c>
      <c r="AK165" s="19">
        <f t="shared" si="87"/>
        <v>0</v>
      </c>
      <c r="AL165" s="19">
        <f t="shared" si="88"/>
        <v>10</v>
      </c>
      <c r="AM165" s="19">
        <f t="shared" si="89"/>
        <v>256</v>
      </c>
      <c r="AN165" s="25">
        <f>MAX(AM$4:AM165)</f>
        <v>256</v>
      </c>
      <c r="AO165" s="25">
        <f t="shared" si="90"/>
        <v>0</v>
      </c>
      <c r="AP165" s="20">
        <f t="shared" si="91"/>
        <v>1</v>
      </c>
      <c r="AR165" s="12">
        <f t="shared" si="93"/>
        <v>258.42</v>
      </c>
      <c r="AS165" s="12">
        <f t="shared" si="94"/>
        <v>21</v>
      </c>
      <c r="AT165" s="12">
        <f t="shared" si="95"/>
        <v>210</v>
      </c>
      <c r="AU165" s="12">
        <f t="shared" si="96"/>
        <v>8824</v>
      </c>
      <c r="AV165" s="12">
        <f>MAX(AU$4:AU165)</f>
        <v>8824</v>
      </c>
      <c r="AW165" s="8">
        <f t="shared" si="97"/>
        <v>0</v>
      </c>
    </row>
    <row r="166" spans="1:49" x14ac:dyDescent="0.3">
      <c r="A166" s="1">
        <v>42717</v>
      </c>
      <c r="B166" s="1">
        <v>42717</v>
      </c>
      <c r="C166" s="1" t="s">
        <v>44</v>
      </c>
      <c r="D166" s="3">
        <v>1300</v>
      </c>
      <c r="E166" s="3">
        <v>-200</v>
      </c>
      <c r="F166" s="3">
        <f t="shared" si="67"/>
        <v>1100</v>
      </c>
      <c r="G166" s="20">
        <f t="shared" si="68"/>
        <v>0</v>
      </c>
      <c r="H166" s="3" t="s">
        <v>38</v>
      </c>
      <c r="L166" s="20">
        <f t="shared" si="69"/>
        <v>1</v>
      </c>
      <c r="M166" s="20" t="s">
        <v>20</v>
      </c>
      <c r="N166" s="20">
        <v>7</v>
      </c>
      <c r="O166" s="20">
        <v>115480</v>
      </c>
      <c r="P166" s="20">
        <f t="shared" si="70"/>
        <v>115480</v>
      </c>
      <c r="Q166" s="20">
        <f t="shared" si="71"/>
        <v>115480</v>
      </c>
      <c r="R166" s="20">
        <v>115468</v>
      </c>
      <c r="S166" s="20">
        <v>114955</v>
      </c>
      <c r="T166" s="19">
        <f t="shared" si="72"/>
        <v>-0.5</v>
      </c>
      <c r="U166" s="19">
        <f t="shared" si="73"/>
        <v>51.8</v>
      </c>
      <c r="W166" s="19">
        <f t="shared" si="74"/>
        <v>0.5</v>
      </c>
      <c r="X166" s="19">
        <f t="shared" si="75"/>
        <v>51.8</v>
      </c>
      <c r="Y166" s="7">
        <f t="shared" si="76"/>
        <v>0</v>
      </c>
      <c r="Z166" s="7">
        <f t="shared" si="77"/>
        <v>0</v>
      </c>
      <c r="AA166" s="7">
        <f t="shared" si="78"/>
        <v>0</v>
      </c>
      <c r="AB166" s="7">
        <f t="shared" si="79"/>
        <v>0</v>
      </c>
      <c r="AC166" s="19">
        <f t="shared" si="80"/>
        <v>0</v>
      </c>
      <c r="AD166" s="7">
        <f t="shared" si="92"/>
        <v>0</v>
      </c>
      <c r="AE166" s="19">
        <f t="shared" si="81"/>
        <v>0</v>
      </c>
      <c r="AF166" s="19">
        <f t="shared" si="82"/>
        <v>0</v>
      </c>
      <c r="AG166" s="19">
        <f t="shared" si="83"/>
        <v>96</v>
      </c>
      <c r="AH166" s="7">
        <f t="shared" si="84"/>
        <v>0</v>
      </c>
      <c r="AI166" s="19">
        <f t="shared" si="85"/>
        <v>0</v>
      </c>
      <c r="AJ166" s="19">
        <f t="shared" si="86"/>
        <v>0</v>
      </c>
      <c r="AK166" s="19">
        <f t="shared" si="87"/>
        <v>0</v>
      </c>
      <c r="AL166" s="19">
        <f t="shared" si="88"/>
        <v>0</v>
      </c>
      <c r="AM166" s="19">
        <f t="shared" si="89"/>
        <v>256</v>
      </c>
      <c r="AN166" s="25">
        <f>MAX(AM$4:AM166)</f>
        <v>256</v>
      </c>
      <c r="AO166" s="25">
        <f t="shared" si="90"/>
        <v>0</v>
      </c>
      <c r="AP166" s="20">
        <f t="shared" si="91"/>
        <v>0</v>
      </c>
      <c r="AR166" s="12">
        <f t="shared" si="93"/>
        <v>258.42</v>
      </c>
      <c r="AS166" s="12">
        <f t="shared" si="94"/>
        <v>21</v>
      </c>
      <c r="AT166" s="12">
        <f t="shared" si="95"/>
        <v>0</v>
      </c>
      <c r="AU166" s="12">
        <f t="shared" si="96"/>
        <v>8824</v>
      </c>
      <c r="AV166" s="12">
        <f>MAX(AU$4:AU166)</f>
        <v>8824</v>
      </c>
      <c r="AW166" s="8">
        <f t="shared" si="97"/>
        <v>0</v>
      </c>
    </row>
    <row r="167" spans="1:49" x14ac:dyDescent="0.3">
      <c r="A167" s="1">
        <v>42712</v>
      </c>
      <c r="B167" s="1">
        <v>42717</v>
      </c>
      <c r="C167" s="1" t="s">
        <v>44</v>
      </c>
      <c r="D167" s="3">
        <v>1640</v>
      </c>
      <c r="E167" s="3">
        <v>-200</v>
      </c>
      <c r="F167" s="3">
        <f t="shared" si="67"/>
        <v>1440</v>
      </c>
      <c r="G167" s="20">
        <f t="shared" si="68"/>
        <v>5</v>
      </c>
      <c r="H167" s="3" t="s">
        <v>37</v>
      </c>
      <c r="L167" s="20">
        <f t="shared" si="69"/>
        <v>1</v>
      </c>
      <c r="M167" s="20" t="s">
        <v>20</v>
      </c>
      <c r="N167" s="20">
        <v>8</v>
      </c>
      <c r="O167" s="20">
        <v>75240</v>
      </c>
      <c r="P167" s="20">
        <f t="shared" si="70"/>
        <v>75240</v>
      </c>
      <c r="Q167" s="20">
        <f t="shared" si="71"/>
        <v>75240</v>
      </c>
      <c r="R167" s="20">
        <v>75226</v>
      </c>
      <c r="S167" s="20">
        <v>74876</v>
      </c>
      <c r="T167" s="19">
        <f t="shared" si="72"/>
        <v>-0.6</v>
      </c>
      <c r="U167" s="19">
        <f t="shared" si="73"/>
        <v>35.6</v>
      </c>
      <c r="W167" s="19">
        <f t="shared" si="74"/>
        <v>0.6</v>
      </c>
      <c r="X167" s="19">
        <f t="shared" si="75"/>
        <v>35.6</v>
      </c>
      <c r="Y167" s="7">
        <f t="shared" si="76"/>
        <v>0</v>
      </c>
      <c r="Z167" s="7">
        <f t="shared" si="77"/>
        <v>0</v>
      </c>
      <c r="AA167" s="7">
        <f t="shared" si="78"/>
        <v>0</v>
      </c>
      <c r="AB167" s="7">
        <f t="shared" si="79"/>
        <v>0</v>
      </c>
      <c r="AC167" s="19">
        <f t="shared" si="80"/>
        <v>0</v>
      </c>
      <c r="AD167" s="7">
        <f t="shared" si="92"/>
        <v>0</v>
      </c>
      <c r="AE167" s="19">
        <f t="shared" si="81"/>
        <v>0</v>
      </c>
      <c r="AF167" s="19">
        <f t="shared" si="82"/>
        <v>0</v>
      </c>
      <c r="AG167" s="19">
        <f t="shared" si="83"/>
        <v>96</v>
      </c>
      <c r="AH167" s="7">
        <f t="shared" si="84"/>
        <v>0</v>
      </c>
      <c r="AI167" s="19">
        <f t="shared" si="85"/>
        <v>0</v>
      </c>
      <c r="AJ167" s="19">
        <f t="shared" si="86"/>
        <v>0</v>
      </c>
      <c r="AK167" s="19">
        <f t="shared" si="87"/>
        <v>0</v>
      </c>
      <c r="AL167" s="19">
        <f t="shared" si="88"/>
        <v>0</v>
      </c>
      <c r="AM167" s="19">
        <f t="shared" si="89"/>
        <v>256</v>
      </c>
      <c r="AN167" s="25">
        <f>MAX(AM$4:AM167)</f>
        <v>256</v>
      </c>
      <c r="AO167" s="25">
        <f t="shared" si="90"/>
        <v>0</v>
      </c>
      <c r="AP167" s="20">
        <f t="shared" si="91"/>
        <v>0</v>
      </c>
      <c r="AR167" s="12">
        <f t="shared" si="93"/>
        <v>258.42</v>
      </c>
      <c r="AS167" s="12">
        <f t="shared" si="94"/>
        <v>21</v>
      </c>
      <c r="AT167" s="12">
        <f t="shared" si="95"/>
        <v>0</v>
      </c>
      <c r="AU167" s="12">
        <f t="shared" si="96"/>
        <v>8824</v>
      </c>
      <c r="AV167" s="12">
        <f>MAX(AU$4:AU167)</f>
        <v>8824</v>
      </c>
      <c r="AW167" s="8">
        <f t="shared" si="97"/>
        <v>0</v>
      </c>
    </row>
    <row r="168" spans="1:49" x14ac:dyDescent="0.3">
      <c r="A168" s="1">
        <v>42717</v>
      </c>
      <c r="B168" s="1">
        <v>42717</v>
      </c>
      <c r="C168" s="1" t="s">
        <v>45</v>
      </c>
      <c r="D168" s="3">
        <v>1610</v>
      </c>
      <c r="E168" s="3">
        <v>0</v>
      </c>
      <c r="F168" s="3">
        <f t="shared" si="67"/>
        <v>1610</v>
      </c>
      <c r="G168" s="20">
        <f t="shared" si="68"/>
        <v>0</v>
      </c>
      <c r="H168" s="3" t="s">
        <v>17</v>
      </c>
      <c r="L168" s="20">
        <f t="shared" si="69"/>
        <v>1</v>
      </c>
      <c r="M168" s="20" t="s">
        <v>20</v>
      </c>
      <c r="N168" s="20">
        <v>7</v>
      </c>
      <c r="O168" s="20">
        <v>106650</v>
      </c>
      <c r="P168" s="20">
        <f t="shared" si="70"/>
        <v>106650</v>
      </c>
      <c r="Q168" s="20">
        <f t="shared" si="71"/>
        <v>106650</v>
      </c>
      <c r="R168" s="20">
        <v>106668</v>
      </c>
      <c r="S168" s="20">
        <v>106146</v>
      </c>
      <c r="T168" s="19">
        <f t="shared" si="72"/>
        <v>2.5</v>
      </c>
      <c r="U168" s="19">
        <f t="shared" si="73"/>
        <v>49.7</v>
      </c>
      <c r="W168" s="19">
        <f t="shared" si="74"/>
        <v>-2.5</v>
      </c>
      <c r="X168" s="19">
        <f t="shared" si="75"/>
        <v>49.7</v>
      </c>
      <c r="Y168" s="7">
        <f t="shared" si="76"/>
        <v>0</v>
      </c>
      <c r="Z168" s="7">
        <f t="shared" si="77"/>
        <v>1</v>
      </c>
      <c r="AA168" s="7">
        <f t="shared" si="78"/>
        <v>1</v>
      </c>
      <c r="AB168" s="7">
        <f t="shared" si="79"/>
        <v>1</v>
      </c>
      <c r="AC168" s="19">
        <f t="shared" si="80"/>
        <v>0</v>
      </c>
      <c r="AD168" s="7">
        <f t="shared" si="92"/>
        <v>0</v>
      </c>
      <c r="AE168" s="19">
        <f t="shared" si="81"/>
        <v>0</v>
      </c>
      <c r="AF168" s="19">
        <f t="shared" si="82"/>
        <v>10</v>
      </c>
      <c r="AG168" s="19">
        <f t="shared" si="83"/>
        <v>106</v>
      </c>
      <c r="AH168" s="7">
        <f t="shared" si="84"/>
        <v>1</v>
      </c>
      <c r="AI168" s="19">
        <f t="shared" si="85"/>
        <v>0</v>
      </c>
      <c r="AJ168" s="19">
        <f t="shared" si="86"/>
        <v>0</v>
      </c>
      <c r="AK168" s="19">
        <f t="shared" si="87"/>
        <v>0</v>
      </c>
      <c r="AL168" s="19">
        <f t="shared" si="88"/>
        <v>10</v>
      </c>
      <c r="AM168" s="19">
        <f t="shared" si="89"/>
        <v>266</v>
      </c>
      <c r="AN168" s="25">
        <f>MAX(AM$4:AM168)</f>
        <v>266</v>
      </c>
      <c r="AO168" s="25">
        <f t="shared" si="90"/>
        <v>0</v>
      </c>
      <c r="AP168" s="20">
        <f t="shared" si="91"/>
        <v>1</v>
      </c>
      <c r="AR168" s="12">
        <f t="shared" si="93"/>
        <v>258.42</v>
      </c>
      <c r="AS168" s="12">
        <f t="shared" si="94"/>
        <v>21</v>
      </c>
      <c r="AT168" s="12">
        <f t="shared" si="95"/>
        <v>210</v>
      </c>
      <c r="AU168" s="12">
        <f t="shared" si="96"/>
        <v>9034</v>
      </c>
      <c r="AV168" s="12">
        <f>MAX(AU$4:AU168)</f>
        <v>9034</v>
      </c>
      <c r="AW168" s="8">
        <f t="shared" si="97"/>
        <v>0</v>
      </c>
    </row>
    <row r="169" spans="1:49" x14ac:dyDescent="0.3">
      <c r="A169" s="1">
        <v>42717</v>
      </c>
      <c r="B169" s="1">
        <v>42717</v>
      </c>
      <c r="C169" s="1" t="s">
        <v>45</v>
      </c>
      <c r="D169" s="3">
        <v>2330</v>
      </c>
      <c r="E169" s="3">
        <v>0</v>
      </c>
      <c r="F169" s="3">
        <f t="shared" si="67"/>
        <v>2330</v>
      </c>
      <c r="G169" s="20">
        <f t="shared" si="68"/>
        <v>0</v>
      </c>
      <c r="H169" s="3" t="s">
        <v>17</v>
      </c>
      <c r="L169" s="20">
        <f t="shared" si="69"/>
        <v>1</v>
      </c>
      <c r="M169" s="20" t="s">
        <v>20</v>
      </c>
      <c r="N169" s="20">
        <v>7</v>
      </c>
      <c r="O169" s="20">
        <v>106380</v>
      </c>
      <c r="P169" s="20">
        <f t="shared" si="70"/>
        <v>106380</v>
      </c>
      <c r="Q169" s="20">
        <f t="shared" si="71"/>
        <v>106380</v>
      </c>
      <c r="R169" s="20">
        <v>106408</v>
      </c>
      <c r="S169" s="20">
        <v>106259</v>
      </c>
      <c r="T169" s="19">
        <f t="shared" si="72"/>
        <v>3.5</v>
      </c>
      <c r="U169" s="19">
        <f t="shared" si="73"/>
        <v>11.4</v>
      </c>
      <c r="W169" s="19">
        <f t="shared" si="74"/>
        <v>-3.5</v>
      </c>
      <c r="X169" s="19">
        <f t="shared" si="75"/>
        <v>11.4</v>
      </c>
      <c r="Y169" s="7">
        <f t="shared" si="76"/>
        <v>0</v>
      </c>
      <c r="Z169" s="7">
        <f t="shared" si="77"/>
        <v>1</v>
      </c>
      <c r="AA169" s="7">
        <f t="shared" si="78"/>
        <v>1</v>
      </c>
      <c r="AB169" s="7">
        <f t="shared" si="79"/>
        <v>1</v>
      </c>
      <c r="AC169" s="19">
        <f t="shared" si="80"/>
        <v>0</v>
      </c>
      <c r="AD169" s="7">
        <f t="shared" si="92"/>
        <v>0</v>
      </c>
      <c r="AE169" s="19">
        <f t="shared" si="81"/>
        <v>-12</v>
      </c>
      <c r="AF169" s="19">
        <f t="shared" si="82"/>
        <v>10</v>
      </c>
      <c r="AG169" s="19">
        <f t="shared" si="83"/>
        <v>116</v>
      </c>
      <c r="AH169" s="7">
        <f t="shared" si="84"/>
        <v>1</v>
      </c>
      <c r="AI169" s="19">
        <f t="shared" si="85"/>
        <v>0</v>
      </c>
      <c r="AJ169" s="19">
        <f t="shared" si="86"/>
        <v>0</v>
      </c>
      <c r="AK169" s="19">
        <f t="shared" si="87"/>
        <v>0</v>
      </c>
      <c r="AL169" s="19">
        <f t="shared" si="88"/>
        <v>10</v>
      </c>
      <c r="AM169" s="19">
        <f t="shared" si="89"/>
        <v>276</v>
      </c>
      <c r="AN169" s="25">
        <f>MAX(AM$4:AM169)</f>
        <v>276</v>
      </c>
      <c r="AO169" s="25">
        <f t="shared" si="90"/>
        <v>0</v>
      </c>
      <c r="AP169" s="20">
        <f t="shared" si="91"/>
        <v>1</v>
      </c>
      <c r="AR169" s="12">
        <f t="shared" si="93"/>
        <v>258.42</v>
      </c>
      <c r="AS169" s="12">
        <f t="shared" si="94"/>
        <v>21</v>
      </c>
      <c r="AT169" s="12">
        <f t="shared" si="95"/>
        <v>210</v>
      </c>
      <c r="AU169" s="12">
        <f t="shared" si="96"/>
        <v>9244</v>
      </c>
      <c r="AV169" s="12">
        <f>MAX(AU$4:AU169)</f>
        <v>9244</v>
      </c>
      <c r="AW169" s="8">
        <f t="shared" si="97"/>
        <v>0</v>
      </c>
    </row>
    <row r="170" spans="1:49" x14ac:dyDescent="0.3">
      <c r="A170" s="1">
        <v>42718</v>
      </c>
      <c r="B170" s="1">
        <v>42718</v>
      </c>
      <c r="C170" s="1" t="s">
        <v>44</v>
      </c>
      <c r="D170" s="3">
        <v>2050</v>
      </c>
      <c r="E170" s="3">
        <v>-200</v>
      </c>
      <c r="F170" s="3">
        <f t="shared" si="67"/>
        <v>1850</v>
      </c>
      <c r="G170" s="20">
        <f t="shared" si="68"/>
        <v>0</v>
      </c>
      <c r="H170" s="3" t="s">
        <v>43</v>
      </c>
      <c r="K170" s="20">
        <v>1</v>
      </c>
      <c r="L170" s="20">
        <f t="shared" si="69"/>
        <v>1</v>
      </c>
      <c r="M170" s="20" t="s">
        <v>20</v>
      </c>
      <c r="N170" s="20">
        <v>10</v>
      </c>
      <c r="O170" s="20">
        <v>131750</v>
      </c>
      <c r="P170" s="20">
        <f t="shared" si="70"/>
        <v>131750</v>
      </c>
      <c r="Q170" s="20">
        <f t="shared" si="71"/>
        <v>131750</v>
      </c>
      <c r="R170" s="20">
        <v>131832</v>
      </c>
      <c r="S170" s="20">
        <v>131571</v>
      </c>
      <c r="T170" s="19">
        <f t="shared" si="72"/>
        <v>9.1999999999999993</v>
      </c>
      <c r="U170" s="19">
        <f t="shared" si="73"/>
        <v>16.899999999999999</v>
      </c>
      <c r="W170" s="19">
        <f t="shared" si="74"/>
        <v>-9.1999999999999993</v>
      </c>
      <c r="X170" s="19">
        <f t="shared" si="75"/>
        <v>16.899999999999999</v>
      </c>
      <c r="Y170" s="7">
        <f t="shared" si="76"/>
        <v>0</v>
      </c>
      <c r="Z170" s="7">
        <f t="shared" si="77"/>
        <v>1</v>
      </c>
      <c r="AA170" s="7">
        <f t="shared" si="78"/>
        <v>1</v>
      </c>
      <c r="AB170" s="7">
        <f t="shared" si="79"/>
        <v>0</v>
      </c>
      <c r="AC170" s="19">
        <f t="shared" si="80"/>
        <v>0</v>
      </c>
      <c r="AD170" s="7">
        <f t="shared" si="92"/>
        <v>1</v>
      </c>
      <c r="AE170" s="19">
        <f t="shared" si="81"/>
        <v>-12</v>
      </c>
      <c r="AF170" s="19">
        <f t="shared" si="82"/>
        <v>10</v>
      </c>
      <c r="AG170" s="19">
        <f t="shared" si="83"/>
        <v>126</v>
      </c>
      <c r="AH170" s="7">
        <f t="shared" si="84"/>
        <v>1</v>
      </c>
      <c r="AI170" s="19">
        <f t="shared" si="85"/>
        <v>0</v>
      </c>
      <c r="AJ170" s="19">
        <f t="shared" si="86"/>
        <v>10</v>
      </c>
      <c r="AK170" s="19">
        <f t="shared" si="87"/>
        <v>0</v>
      </c>
      <c r="AL170" s="19">
        <f t="shared" si="88"/>
        <v>0</v>
      </c>
      <c r="AM170" s="19">
        <f t="shared" si="89"/>
        <v>276</v>
      </c>
      <c r="AN170" s="25">
        <f>MAX(AM$4:AM170)</f>
        <v>276</v>
      </c>
      <c r="AO170" s="25">
        <f t="shared" si="90"/>
        <v>0</v>
      </c>
      <c r="AP170" s="20">
        <f t="shared" si="91"/>
        <v>0</v>
      </c>
      <c r="AR170" s="12">
        <f t="shared" si="93"/>
        <v>277.32</v>
      </c>
      <c r="AS170" s="12">
        <f t="shared" si="94"/>
        <v>23</v>
      </c>
      <c r="AT170" s="12">
        <f t="shared" si="95"/>
        <v>0</v>
      </c>
      <c r="AU170" s="12">
        <f t="shared" si="96"/>
        <v>9244</v>
      </c>
      <c r="AV170" s="12">
        <f>MAX(AU$4:AU170)</f>
        <v>9244</v>
      </c>
      <c r="AW170" s="8">
        <f t="shared" si="97"/>
        <v>0</v>
      </c>
    </row>
    <row r="171" spans="1:49" x14ac:dyDescent="0.3">
      <c r="A171" s="1">
        <v>42718</v>
      </c>
      <c r="B171" s="1">
        <v>42718</v>
      </c>
      <c r="C171" s="1" t="s">
        <v>44</v>
      </c>
      <c r="D171" s="3">
        <v>2100</v>
      </c>
      <c r="E171" s="3">
        <v>-200</v>
      </c>
      <c r="F171" s="3">
        <f t="shared" si="67"/>
        <v>1900</v>
      </c>
      <c r="G171" s="20">
        <f t="shared" si="68"/>
        <v>0</v>
      </c>
      <c r="H171" s="3" t="s">
        <v>43</v>
      </c>
      <c r="K171" s="20">
        <v>1</v>
      </c>
      <c r="L171" s="20">
        <f t="shared" si="69"/>
        <v>1</v>
      </c>
      <c r="M171" s="20" t="s">
        <v>20</v>
      </c>
      <c r="N171" s="20">
        <v>10</v>
      </c>
      <c r="O171" s="20">
        <v>132190</v>
      </c>
      <c r="P171" s="20">
        <f t="shared" si="70"/>
        <v>132190</v>
      </c>
      <c r="Q171" s="20">
        <f t="shared" si="71"/>
        <v>132190</v>
      </c>
      <c r="R171" s="20">
        <v>132193</v>
      </c>
      <c r="S171" s="20">
        <v>131995</v>
      </c>
      <c r="T171" s="19">
        <f t="shared" si="72"/>
        <v>1.3</v>
      </c>
      <c r="U171" s="19">
        <f t="shared" si="73"/>
        <v>18.5</v>
      </c>
      <c r="W171" s="19">
        <f t="shared" si="74"/>
        <v>-1.3</v>
      </c>
      <c r="X171" s="19">
        <f t="shared" si="75"/>
        <v>18.5</v>
      </c>
      <c r="Y171" s="7">
        <f t="shared" si="76"/>
        <v>0</v>
      </c>
      <c r="Z171" s="7">
        <f t="shared" si="77"/>
        <v>1</v>
      </c>
      <c r="AA171" s="7">
        <f t="shared" si="78"/>
        <v>1</v>
      </c>
      <c r="AB171" s="7">
        <f t="shared" si="79"/>
        <v>0</v>
      </c>
      <c r="AC171" s="19">
        <f t="shared" si="80"/>
        <v>0</v>
      </c>
      <c r="AD171" s="7">
        <f t="shared" si="92"/>
        <v>1</v>
      </c>
      <c r="AE171" s="19">
        <f t="shared" si="81"/>
        <v>-12</v>
      </c>
      <c r="AF171" s="19">
        <f t="shared" si="82"/>
        <v>10</v>
      </c>
      <c r="AG171" s="19">
        <f t="shared" si="83"/>
        <v>136</v>
      </c>
      <c r="AH171" s="7">
        <f t="shared" si="84"/>
        <v>1</v>
      </c>
      <c r="AI171" s="19">
        <f t="shared" si="85"/>
        <v>0</v>
      </c>
      <c r="AJ171" s="19">
        <f t="shared" si="86"/>
        <v>10</v>
      </c>
      <c r="AK171" s="19">
        <f t="shared" si="87"/>
        <v>0</v>
      </c>
      <c r="AL171" s="19">
        <f t="shared" si="88"/>
        <v>0</v>
      </c>
      <c r="AM171" s="19">
        <f t="shared" si="89"/>
        <v>276</v>
      </c>
      <c r="AN171" s="25">
        <f>MAX(AM$4:AM171)</f>
        <v>276</v>
      </c>
      <c r="AO171" s="25">
        <f t="shared" si="90"/>
        <v>0</v>
      </c>
      <c r="AP171" s="20">
        <f t="shared" si="91"/>
        <v>0</v>
      </c>
      <c r="AR171" s="12">
        <f t="shared" si="93"/>
        <v>277.32</v>
      </c>
      <c r="AS171" s="12">
        <f t="shared" si="94"/>
        <v>23</v>
      </c>
      <c r="AT171" s="12">
        <f t="shared" si="95"/>
        <v>0</v>
      </c>
      <c r="AU171" s="12">
        <f t="shared" si="96"/>
        <v>9244</v>
      </c>
      <c r="AV171" s="12">
        <f>MAX(AU$4:AU171)</f>
        <v>9244</v>
      </c>
      <c r="AW171" s="8">
        <f t="shared" si="97"/>
        <v>0</v>
      </c>
    </row>
    <row r="172" spans="1:49" x14ac:dyDescent="0.3">
      <c r="A172" s="1">
        <v>42718</v>
      </c>
      <c r="B172" s="1">
        <v>42718</v>
      </c>
      <c r="C172" s="1" t="s">
        <v>45</v>
      </c>
      <c r="D172" s="3">
        <v>1900</v>
      </c>
      <c r="E172" s="3">
        <v>0</v>
      </c>
      <c r="F172" s="3">
        <f t="shared" si="67"/>
        <v>1900</v>
      </c>
      <c r="G172" s="20">
        <f t="shared" si="68"/>
        <v>0</v>
      </c>
      <c r="H172" s="3" t="s">
        <v>17</v>
      </c>
      <c r="K172" s="20">
        <v>1</v>
      </c>
      <c r="L172" s="20">
        <f t="shared" si="69"/>
        <v>1</v>
      </c>
      <c r="M172" s="20" t="s">
        <v>21</v>
      </c>
      <c r="N172" s="20">
        <v>7</v>
      </c>
      <c r="O172" s="20">
        <v>105980</v>
      </c>
      <c r="P172" s="20">
        <f t="shared" si="70"/>
        <v>105987</v>
      </c>
      <c r="Q172" s="20">
        <f t="shared" si="71"/>
        <v>105987</v>
      </c>
      <c r="R172" s="20">
        <v>105749</v>
      </c>
      <c r="S172" s="20">
        <v>105980</v>
      </c>
      <c r="T172" s="19">
        <f t="shared" si="72"/>
        <v>24.5</v>
      </c>
      <c r="U172" s="19">
        <f t="shared" si="73"/>
        <v>-0.7</v>
      </c>
      <c r="W172" s="19">
        <f t="shared" si="74"/>
        <v>-24.5</v>
      </c>
      <c r="X172" s="19">
        <f t="shared" si="75"/>
        <v>-0.7</v>
      </c>
      <c r="Y172" s="7">
        <f t="shared" si="76"/>
        <v>1</v>
      </c>
      <c r="Z172" s="7">
        <f t="shared" si="77"/>
        <v>0</v>
      </c>
      <c r="AA172" s="7">
        <f t="shared" si="78"/>
        <v>1</v>
      </c>
      <c r="AB172" s="7">
        <f t="shared" si="79"/>
        <v>0</v>
      </c>
      <c r="AC172" s="19">
        <f t="shared" si="80"/>
        <v>-12</v>
      </c>
      <c r="AD172" s="7">
        <f t="shared" si="92"/>
        <v>1</v>
      </c>
      <c r="AE172" s="19">
        <f t="shared" si="81"/>
        <v>-12</v>
      </c>
      <c r="AF172" s="19">
        <f t="shared" si="82"/>
        <v>-12</v>
      </c>
      <c r="AG172" s="19">
        <f t="shared" si="83"/>
        <v>124</v>
      </c>
      <c r="AH172" s="7">
        <f t="shared" si="84"/>
        <v>0</v>
      </c>
      <c r="AI172" s="19">
        <f t="shared" si="85"/>
        <v>0</v>
      </c>
      <c r="AJ172" s="19">
        <f t="shared" si="86"/>
        <v>-12</v>
      </c>
      <c r="AK172" s="19">
        <f t="shared" si="87"/>
        <v>0</v>
      </c>
      <c r="AL172" s="19">
        <f t="shared" si="88"/>
        <v>0</v>
      </c>
      <c r="AM172" s="19">
        <f t="shared" si="89"/>
        <v>276</v>
      </c>
      <c r="AN172" s="25">
        <f>MAX(AM$4:AM172)</f>
        <v>276</v>
      </c>
      <c r="AO172" s="25">
        <f t="shared" si="90"/>
        <v>0</v>
      </c>
      <c r="AP172" s="20">
        <f t="shared" si="91"/>
        <v>0</v>
      </c>
      <c r="AR172" s="12">
        <f t="shared" si="93"/>
        <v>277.32</v>
      </c>
      <c r="AS172" s="12">
        <f t="shared" si="94"/>
        <v>23</v>
      </c>
      <c r="AT172" s="12">
        <f t="shared" si="95"/>
        <v>0</v>
      </c>
      <c r="AU172" s="12">
        <f t="shared" si="96"/>
        <v>9244</v>
      </c>
      <c r="AV172" s="12">
        <f>MAX(AU$4:AU172)</f>
        <v>9244</v>
      </c>
      <c r="AW172" s="8">
        <f t="shared" si="97"/>
        <v>0</v>
      </c>
    </row>
    <row r="173" spans="1:49" x14ac:dyDescent="0.3">
      <c r="A173" s="1">
        <v>42718</v>
      </c>
      <c r="B173" s="1">
        <v>42718</v>
      </c>
      <c r="C173" s="1" t="s">
        <v>44</v>
      </c>
      <c r="D173" s="3">
        <v>2100</v>
      </c>
      <c r="E173" s="3">
        <v>-200</v>
      </c>
      <c r="F173" s="3">
        <f t="shared" si="67"/>
        <v>1900</v>
      </c>
      <c r="G173" s="20">
        <f t="shared" si="68"/>
        <v>0</v>
      </c>
      <c r="H173" s="3" t="s">
        <v>38</v>
      </c>
      <c r="K173" s="20">
        <v>1</v>
      </c>
      <c r="L173" s="20">
        <f t="shared" si="69"/>
        <v>1</v>
      </c>
      <c r="M173" s="20" t="s">
        <v>20</v>
      </c>
      <c r="N173" s="20">
        <v>7</v>
      </c>
      <c r="O173" s="20">
        <v>115770</v>
      </c>
      <c r="P173" s="20">
        <f t="shared" si="70"/>
        <v>115770</v>
      </c>
      <c r="Q173" s="20">
        <f t="shared" si="71"/>
        <v>115770</v>
      </c>
      <c r="R173" s="20">
        <v>115978</v>
      </c>
      <c r="S173" s="20">
        <v>115812</v>
      </c>
      <c r="T173" s="19">
        <f t="shared" si="72"/>
        <v>21.5</v>
      </c>
      <c r="U173" s="19">
        <f t="shared" si="73"/>
        <v>-4.9000000000000004</v>
      </c>
      <c r="W173" s="19">
        <f t="shared" si="74"/>
        <v>-21.5</v>
      </c>
      <c r="X173" s="19">
        <f t="shared" si="75"/>
        <v>-4.9000000000000004</v>
      </c>
      <c r="Y173" s="7">
        <f t="shared" si="76"/>
        <v>0</v>
      </c>
      <c r="Z173" s="7">
        <f t="shared" si="77"/>
        <v>1</v>
      </c>
      <c r="AA173" s="7">
        <f t="shared" si="78"/>
        <v>1</v>
      </c>
      <c r="AB173" s="7">
        <f t="shared" si="79"/>
        <v>0</v>
      </c>
      <c r="AC173" s="19">
        <f t="shared" si="80"/>
        <v>-12</v>
      </c>
      <c r="AD173" s="7">
        <f t="shared" si="92"/>
        <v>1</v>
      </c>
      <c r="AE173" s="19">
        <f t="shared" si="81"/>
        <v>-12</v>
      </c>
      <c r="AF173" s="19">
        <f t="shared" si="82"/>
        <v>-12</v>
      </c>
      <c r="AG173" s="19">
        <f t="shared" si="83"/>
        <v>112</v>
      </c>
      <c r="AH173" s="7">
        <f t="shared" si="84"/>
        <v>0</v>
      </c>
      <c r="AI173" s="19">
        <f t="shared" si="85"/>
        <v>0</v>
      </c>
      <c r="AJ173" s="19">
        <f t="shared" si="86"/>
        <v>-12</v>
      </c>
      <c r="AK173" s="19">
        <f t="shared" si="87"/>
        <v>0</v>
      </c>
      <c r="AL173" s="19">
        <f t="shared" si="88"/>
        <v>0</v>
      </c>
      <c r="AM173" s="19">
        <f t="shared" si="89"/>
        <v>276</v>
      </c>
      <c r="AN173" s="25">
        <f>MAX(AM$4:AM173)</f>
        <v>276</v>
      </c>
      <c r="AO173" s="25">
        <f t="shared" si="90"/>
        <v>0</v>
      </c>
      <c r="AP173" s="20">
        <f t="shared" si="91"/>
        <v>0</v>
      </c>
      <c r="AR173" s="12">
        <f t="shared" si="93"/>
        <v>277.32</v>
      </c>
      <c r="AS173" s="12">
        <f t="shared" si="94"/>
        <v>23</v>
      </c>
      <c r="AT173" s="12">
        <f t="shared" si="95"/>
        <v>0</v>
      </c>
      <c r="AU173" s="12">
        <f t="shared" si="96"/>
        <v>9244</v>
      </c>
      <c r="AV173" s="12">
        <f>MAX(AU$4:AU173)</f>
        <v>9244</v>
      </c>
      <c r="AW173" s="8">
        <f t="shared" si="97"/>
        <v>0</v>
      </c>
    </row>
    <row r="174" spans="1:49" x14ac:dyDescent="0.3">
      <c r="A174" s="1">
        <v>42718</v>
      </c>
      <c r="B174" s="1">
        <v>42718</v>
      </c>
      <c r="C174" s="1" t="s">
        <v>44</v>
      </c>
      <c r="D174" s="3">
        <v>2110</v>
      </c>
      <c r="E174" s="3">
        <v>-200</v>
      </c>
      <c r="F174" s="3">
        <f t="shared" si="67"/>
        <v>1910</v>
      </c>
      <c r="G174" s="20">
        <f t="shared" si="68"/>
        <v>0</v>
      </c>
      <c r="H174" s="3" t="s">
        <v>37</v>
      </c>
      <c r="K174" s="20">
        <v>1</v>
      </c>
      <c r="L174" s="20">
        <f t="shared" si="69"/>
        <v>1</v>
      </c>
      <c r="M174" s="20" t="s">
        <v>21</v>
      </c>
      <c r="N174" s="20">
        <v>8</v>
      </c>
      <c r="O174" s="20">
        <v>74560</v>
      </c>
      <c r="P174" s="20">
        <f t="shared" si="70"/>
        <v>74568</v>
      </c>
      <c r="Q174" s="20">
        <f t="shared" si="71"/>
        <v>74568</v>
      </c>
      <c r="R174" s="20">
        <v>74444</v>
      </c>
      <c r="S174" s="20">
        <v>74650</v>
      </c>
      <c r="T174" s="19">
        <f t="shared" si="72"/>
        <v>13.2</v>
      </c>
      <c r="U174" s="19">
        <f t="shared" si="73"/>
        <v>8.1999999999999993</v>
      </c>
      <c r="W174" s="19">
        <f t="shared" si="74"/>
        <v>-13.2</v>
      </c>
      <c r="X174" s="19">
        <f t="shared" si="75"/>
        <v>8.1999999999999993</v>
      </c>
      <c r="Y174" s="7">
        <f t="shared" si="76"/>
        <v>1</v>
      </c>
      <c r="Z174" s="7">
        <f t="shared" si="77"/>
        <v>0</v>
      </c>
      <c r="AA174" s="7">
        <f t="shared" si="78"/>
        <v>1</v>
      </c>
      <c r="AB174" s="7">
        <f t="shared" si="79"/>
        <v>0</v>
      </c>
      <c r="AC174" s="19">
        <f t="shared" si="80"/>
        <v>-12</v>
      </c>
      <c r="AD174" s="7">
        <f t="shared" si="92"/>
        <v>1</v>
      </c>
      <c r="AE174" s="19">
        <f t="shared" si="81"/>
        <v>-12</v>
      </c>
      <c r="AF174" s="19">
        <f t="shared" si="82"/>
        <v>-12</v>
      </c>
      <c r="AG174" s="19">
        <f t="shared" si="83"/>
        <v>100</v>
      </c>
      <c r="AH174" s="7">
        <f t="shared" si="84"/>
        <v>0</v>
      </c>
      <c r="AI174" s="19">
        <f t="shared" si="85"/>
        <v>0</v>
      </c>
      <c r="AJ174" s="19">
        <f t="shared" si="86"/>
        <v>-12</v>
      </c>
      <c r="AK174" s="19">
        <f t="shared" si="87"/>
        <v>0</v>
      </c>
      <c r="AL174" s="19">
        <f t="shared" si="88"/>
        <v>0</v>
      </c>
      <c r="AM174" s="19">
        <f t="shared" si="89"/>
        <v>276</v>
      </c>
      <c r="AN174" s="25">
        <f>MAX(AM$4:AM174)</f>
        <v>276</v>
      </c>
      <c r="AO174" s="25">
        <f t="shared" si="90"/>
        <v>0</v>
      </c>
      <c r="AP174" s="20">
        <f t="shared" si="91"/>
        <v>0</v>
      </c>
      <c r="AR174" s="12">
        <f t="shared" si="93"/>
        <v>277.32</v>
      </c>
      <c r="AS174" s="12">
        <f t="shared" si="94"/>
        <v>23</v>
      </c>
      <c r="AT174" s="12">
        <f t="shared" si="95"/>
        <v>0</v>
      </c>
      <c r="AU174" s="12">
        <f t="shared" si="96"/>
        <v>9244</v>
      </c>
      <c r="AV174" s="12">
        <f>MAX(AU$4:AU174)</f>
        <v>9244</v>
      </c>
      <c r="AW174" s="8">
        <f t="shared" si="97"/>
        <v>0</v>
      </c>
    </row>
    <row r="175" spans="1:49" x14ac:dyDescent="0.3">
      <c r="A175" s="1">
        <v>42713</v>
      </c>
      <c r="B175" s="1">
        <v>42718</v>
      </c>
      <c r="C175" s="1" t="s">
        <v>44</v>
      </c>
      <c r="D175" s="3">
        <v>2235</v>
      </c>
      <c r="E175" s="3">
        <v>-200</v>
      </c>
      <c r="F175" s="3">
        <f t="shared" si="67"/>
        <v>2035</v>
      </c>
      <c r="G175" s="20">
        <f t="shared" si="68"/>
        <v>5</v>
      </c>
      <c r="H175" s="3" t="s">
        <v>43</v>
      </c>
      <c r="K175" s="20">
        <v>1</v>
      </c>
      <c r="L175" s="20">
        <f t="shared" si="69"/>
        <v>1</v>
      </c>
      <c r="M175" s="20" t="s">
        <v>20</v>
      </c>
      <c r="N175" s="20">
        <v>10</v>
      </c>
      <c r="O175" s="20">
        <v>132850</v>
      </c>
      <c r="P175" s="20">
        <f t="shared" si="70"/>
        <v>132850</v>
      </c>
      <c r="Q175" s="20">
        <f t="shared" si="71"/>
        <v>132850</v>
      </c>
      <c r="R175" s="20">
        <v>132939</v>
      </c>
      <c r="S175" s="20">
        <v>132676</v>
      </c>
      <c r="T175" s="19">
        <f t="shared" si="72"/>
        <v>9.9</v>
      </c>
      <c r="U175" s="19">
        <f t="shared" si="73"/>
        <v>16.399999999999999</v>
      </c>
      <c r="W175" s="19">
        <f t="shared" si="74"/>
        <v>-9.9</v>
      </c>
      <c r="X175" s="19">
        <f t="shared" si="75"/>
        <v>16.399999999999999</v>
      </c>
      <c r="Y175" s="7">
        <f t="shared" si="76"/>
        <v>0</v>
      </c>
      <c r="Z175" s="7">
        <f t="shared" si="77"/>
        <v>1</v>
      </c>
      <c r="AA175" s="7">
        <f t="shared" si="78"/>
        <v>1</v>
      </c>
      <c r="AB175" s="7">
        <f t="shared" si="79"/>
        <v>0</v>
      </c>
      <c r="AC175" s="19">
        <f t="shared" si="80"/>
        <v>0</v>
      </c>
      <c r="AD175" s="7">
        <f t="shared" si="92"/>
        <v>1</v>
      </c>
      <c r="AE175" s="19">
        <f t="shared" si="81"/>
        <v>-12</v>
      </c>
      <c r="AF175" s="19">
        <f t="shared" si="82"/>
        <v>10</v>
      </c>
      <c r="AG175" s="19">
        <f t="shared" si="83"/>
        <v>110</v>
      </c>
      <c r="AH175" s="7">
        <f t="shared" si="84"/>
        <v>1</v>
      </c>
      <c r="AI175" s="19">
        <f t="shared" si="85"/>
        <v>0</v>
      </c>
      <c r="AJ175" s="19">
        <f t="shared" si="86"/>
        <v>10</v>
      </c>
      <c r="AK175" s="19">
        <f t="shared" si="87"/>
        <v>0</v>
      </c>
      <c r="AL175" s="19">
        <f t="shared" si="88"/>
        <v>0</v>
      </c>
      <c r="AM175" s="19">
        <f t="shared" si="89"/>
        <v>276</v>
      </c>
      <c r="AN175" s="25">
        <f>MAX(AM$4:AM175)</f>
        <v>276</v>
      </c>
      <c r="AO175" s="25">
        <f t="shared" si="90"/>
        <v>0</v>
      </c>
      <c r="AP175" s="20">
        <f t="shared" si="91"/>
        <v>0</v>
      </c>
      <c r="AR175" s="12">
        <f t="shared" si="93"/>
        <v>277.32</v>
      </c>
      <c r="AS175" s="12">
        <f t="shared" si="94"/>
        <v>23</v>
      </c>
      <c r="AT175" s="12">
        <f t="shared" si="95"/>
        <v>0</v>
      </c>
      <c r="AU175" s="12">
        <f t="shared" si="96"/>
        <v>9244</v>
      </c>
      <c r="AV175" s="12">
        <f>MAX(AU$4:AU175)</f>
        <v>9244</v>
      </c>
      <c r="AW175" s="8">
        <f t="shared" si="97"/>
        <v>0</v>
      </c>
    </row>
    <row r="176" spans="1:49" x14ac:dyDescent="0.3">
      <c r="A176" s="1">
        <v>42718</v>
      </c>
      <c r="B176" s="1">
        <v>42719</v>
      </c>
      <c r="C176" s="1" t="s">
        <v>44</v>
      </c>
      <c r="D176" s="3">
        <v>220</v>
      </c>
      <c r="E176" s="3">
        <v>-200</v>
      </c>
      <c r="F176" s="3">
        <f t="shared" si="67"/>
        <v>20</v>
      </c>
      <c r="G176" s="20">
        <f t="shared" si="68"/>
        <v>1</v>
      </c>
      <c r="H176" s="3" t="s">
        <v>37</v>
      </c>
      <c r="K176" s="20">
        <v>1</v>
      </c>
      <c r="L176" s="20">
        <f t="shared" si="69"/>
        <v>1</v>
      </c>
      <c r="M176" s="20" t="s">
        <v>21</v>
      </c>
      <c r="N176" s="20">
        <v>8</v>
      </c>
      <c r="O176" s="20">
        <v>73860</v>
      </c>
      <c r="P176" s="20">
        <f t="shared" si="70"/>
        <v>73868</v>
      </c>
      <c r="Q176" s="20">
        <f t="shared" si="71"/>
        <v>73868</v>
      </c>
      <c r="R176" s="20">
        <v>73829</v>
      </c>
      <c r="S176" s="20">
        <v>74300</v>
      </c>
      <c r="T176" s="19">
        <f t="shared" si="72"/>
        <v>4.7</v>
      </c>
      <c r="U176" s="19">
        <f t="shared" si="73"/>
        <v>43.2</v>
      </c>
      <c r="W176" s="19">
        <f t="shared" si="74"/>
        <v>-4.7</v>
      </c>
      <c r="X176" s="19">
        <f t="shared" si="75"/>
        <v>43.2</v>
      </c>
      <c r="Y176" s="7">
        <f t="shared" si="76"/>
        <v>1</v>
      </c>
      <c r="Z176" s="7">
        <f t="shared" si="77"/>
        <v>0</v>
      </c>
      <c r="AA176" s="7">
        <f t="shared" si="78"/>
        <v>1</v>
      </c>
      <c r="AB176" s="7">
        <f t="shared" si="79"/>
        <v>0</v>
      </c>
      <c r="AC176" s="19">
        <f t="shared" si="80"/>
        <v>0</v>
      </c>
      <c r="AD176" s="7">
        <f t="shared" si="92"/>
        <v>1</v>
      </c>
      <c r="AE176" s="19">
        <f t="shared" si="81"/>
        <v>0</v>
      </c>
      <c r="AF176" s="19">
        <f t="shared" si="82"/>
        <v>10</v>
      </c>
      <c r="AG176" s="19">
        <f t="shared" si="83"/>
        <v>120</v>
      </c>
      <c r="AH176" s="7">
        <f t="shared" si="84"/>
        <v>1</v>
      </c>
      <c r="AI176" s="19">
        <f t="shared" si="85"/>
        <v>0</v>
      </c>
      <c r="AJ176" s="19">
        <f t="shared" si="86"/>
        <v>10</v>
      </c>
      <c r="AK176" s="19">
        <f t="shared" si="87"/>
        <v>0</v>
      </c>
      <c r="AL176" s="19">
        <f t="shared" si="88"/>
        <v>0</v>
      </c>
      <c r="AM176" s="19">
        <f t="shared" si="89"/>
        <v>276</v>
      </c>
      <c r="AN176" s="25">
        <f>MAX(AM$4:AM176)</f>
        <v>276</v>
      </c>
      <c r="AO176" s="25">
        <f t="shared" si="90"/>
        <v>0</v>
      </c>
      <c r="AP176" s="20">
        <f t="shared" si="91"/>
        <v>0</v>
      </c>
      <c r="AR176" s="12">
        <f t="shared" si="93"/>
        <v>277.32</v>
      </c>
      <c r="AS176" s="12">
        <f t="shared" si="94"/>
        <v>23</v>
      </c>
      <c r="AT176" s="12">
        <f t="shared" si="95"/>
        <v>0</v>
      </c>
      <c r="AU176" s="12">
        <f t="shared" si="96"/>
        <v>9244</v>
      </c>
      <c r="AV176" s="12">
        <f>MAX(AU$4:AU176)</f>
        <v>9244</v>
      </c>
      <c r="AW176" s="8">
        <f t="shared" si="97"/>
        <v>0</v>
      </c>
    </row>
    <row r="177" spans="1:49" x14ac:dyDescent="0.3">
      <c r="A177" s="1">
        <v>42711</v>
      </c>
      <c r="B177" s="1">
        <v>42719</v>
      </c>
      <c r="C177" s="1" t="s">
        <v>44</v>
      </c>
      <c r="D177" s="3">
        <v>300</v>
      </c>
      <c r="E177" s="3">
        <v>-200</v>
      </c>
      <c r="F177" s="3">
        <f t="shared" si="67"/>
        <v>100</v>
      </c>
      <c r="G177" s="20">
        <f t="shared" si="68"/>
        <v>8</v>
      </c>
      <c r="H177" s="3" t="s">
        <v>43</v>
      </c>
      <c r="K177" s="20">
        <v>1</v>
      </c>
      <c r="L177" s="20">
        <f t="shared" si="69"/>
        <v>1</v>
      </c>
      <c r="M177" s="20" t="s">
        <v>20</v>
      </c>
      <c r="N177" s="20">
        <v>10</v>
      </c>
      <c r="O177" s="20">
        <v>133240</v>
      </c>
      <c r="P177" s="20">
        <f t="shared" si="70"/>
        <v>133240</v>
      </c>
      <c r="Q177" s="20">
        <f t="shared" si="71"/>
        <v>133240</v>
      </c>
      <c r="R177" s="20">
        <v>133230</v>
      </c>
      <c r="S177" s="20">
        <v>132732</v>
      </c>
      <c r="T177" s="19">
        <f t="shared" si="72"/>
        <v>0</v>
      </c>
      <c r="U177" s="19">
        <f t="shared" si="73"/>
        <v>49.8</v>
      </c>
      <c r="W177" s="19">
        <f t="shared" si="74"/>
        <v>0</v>
      </c>
      <c r="X177" s="19">
        <f t="shared" si="75"/>
        <v>49.8</v>
      </c>
      <c r="Y177" s="7">
        <f t="shared" si="76"/>
        <v>0</v>
      </c>
      <c r="Z177" s="7">
        <f t="shared" si="77"/>
        <v>0</v>
      </c>
      <c r="AA177" s="7">
        <f t="shared" si="78"/>
        <v>0</v>
      </c>
      <c r="AB177" s="7">
        <f t="shared" si="79"/>
        <v>0</v>
      </c>
      <c r="AC177" s="19">
        <f t="shared" si="80"/>
        <v>0</v>
      </c>
      <c r="AD177" s="7">
        <f t="shared" si="92"/>
        <v>0</v>
      </c>
      <c r="AE177" s="19">
        <f t="shared" si="81"/>
        <v>0</v>
      </c>
      <c r="AF177" s="19">
        <f t="shared" si="82"/>
        <v>0</v>
      </c>
      <c r="AG177" s="19">
        <f t="shared" si="83"/>
        <v>120</v>
      </c>
      <c r="AH177" s="7">
        <f t="shared" si="84"/>
        <v>0</v>
      </c>
      <c r="AI177" s="19">
        <f t="shared" si="85"/>
        <v>0</v>
      </c>
      <c r="AJ177" s="19">
        <f t="shared" si="86"/>
        <v>0</v>
      </c>
      <c r="AK177" s="19">
        <f t="shared" si="87"/>
        <v>0</v>
      </c>
      <c r="AL177" s="19">
        <f t="shared" si="88"/>
        <v>0</v>
      </c>
      <c r="AM177" s="19">
        <f t="shared" si="89"/>
        <v>276</v>
      </c>
      <c r="AN177" s="25">
        <f>MAX(AM$4:AM177)</f>
        <v>276</v>
      </c>
      <c r="AO177" s="25">
        <f t="shared" si="90"/>
        <v>0</v>
      </c>
      <c r="AP177" s="20">
        <f t="shared" si="91"/>
        <v>0</v>
      </c>
      <c r="AR177" s="12">
        <f t="shared" si="93"/>
        <v>277.32</v>
      </c>
      <c r="AS177" s="12">
        <f t="shared" si="94"/>
        <v>23</v>
      </c>
      <c r="AT177" s="12">
        <f t="shared" si="95"/>
        <v>0</v>
      </c>
      <c r="AU177" s="12">
        <f t="shared" si="96"/>
        <v>9244</v>
      </c>
      <c r="AV177" s="12">
        <f>MAX(AU$4:AU177)</f>
        <v>9244</v>
      </c>
      <c r="AW177" s="8">
        <f t="shared" si="97"/>
        <v>0</v>
      </c>
    </row>
    <row r="178" spans="1:49" x14ac:dyDescent="0.3">
      <c r="A178" s="1">
        <v>42711</v>
      </c>
      <c r="B178" s="1">
        <v>42719</v>
      </c>
      <c r="C178" s="1" t="s">
        <v>44</v>
      </c>
      <c r="D178" s="3">
        <v>1615</v>
      </c>
      <c r="E178" s="3">
        <v>-200</v>
      </c>
      <c r="F178" s="3">
        <f t="shared" si="67"/>
        <v>1415</v>
      </c>
      <c r="G178" s="20">
        <f t="shared" si="68"/>
        <v>8</v>
      </c>
      <c r="H178" s="3" t="s">
        <v>43</v>
      </c>
      <c r="K178" s="20">
        <v>1</v>
      </c>
      <c r="L178" s="20">
        <f t="shared" si="69"/>
        <v>1</v>
      </c>
      <c r="M178" s="20" t="s">
        <v>20</v>
      </c>
      <c r="N178" s="20">
        <v>10</v>
      </c>
      <c r="O178" s="20">
        <v>133740</v>
      </c>
      <c r="P178" s="20">
        <f t="shared" si="70"/>
        <v>133740</v>
      </c>
      <c r="Q178" s="20">
        <f t="shared" si="71"/>
        <v>133740</v>
      </c>
      <c r="R178" s="20">
        <v>134164</v>
      </c>
      <c r="S178" s="20">
        <v>133173</v>
      </c>
      <c r="T178" s="19">
        <f t="shared" si="72"/>
        <v>43.4</v>
      </c>
      <c r="U178" s="19">
        <f t="shared" si="73"/>
        <v>55.7</v>
      </c>
      <c r="W178" s="19">
        <f t="shared" si="74"/>
        <v>-43.4</v>
      </c>
      <c r="X178" s="19">
        <f t="shared" si="75"/>
        <v>55.7</v>
      </c>
      <c r="Y178" s="7">
        <f t="shared" si="76"/>
        <v>0</v>
      </c>
      <c r="Z178" s="7">
        <f t="shared" si="77"/>
        <v>1</v>
      </c>
      <c r="AA178" s="7">
        <f t="shared" si="78"/>
        <v>1</v>
      </c>
      <c r="AB178" s="7">
        <f t="shared" si="79"/>
        <v>0</v>
      </c>
      <c r="AC178" s="19">
        <f t="shared" si="80"/>
        <v>-12</v>
      </c>
      <c r="AD178" s="7">
        <f t="shared" si="92"/>
        <v>1</v>
      </c>
      <c r="AE178" s="19">
        <f t="shared" si="81"/>
        <v>-12</v>
      </c>
      <c r="AF178" s="19">
        <f t="shared" si="82"/>
        <v>-12</v>
      </c>
      <c r="AG178" s="19">
        <f t="shared" si="83"/>
        <v>108</v>
      </c>
      <c r="AH178" s="7">
        <f t="shared" si="84"/>
        <v>0</v>
      </c>
      <c r="AI178" s="19">
        <f t="shared" si="85"/>
        <v>0</v>
      </c>
      <c r="AJ178" s="19">
        <f t="shared" si="86"/>
        <v>-12</v>
      </c>
      <c r="AK178" s="19">
        <f t="shared" si="87"/>
        <v>0</v>
      </c>
      <c r="AL178" s="19">
        <f t="shared" si="88"/>
        <v>0</v>
      </c>
      <c r="AM178" s="19">
        <f t="shared" si="89"/>
        <v>276</v>
      </c>
      <c r="AN178" s="25">
        <f>MAX(AM$4:AM178)</f>
        <v>276</v>
      </c>
      <c r="AO178" s="25">
        <f t="shared" si="90"/>
        <v>0</v>
      </c>
      <c r="AP178" s="20">
        <f t="shared" si="91"/>
        <v>0</v>
      </c>
      <c r="AR178" s="12">
        <f t="shared" si="93"/>
        <v>277.32</v>
      </c>
      <c r="AS178" s="12">
        <f t="shared" si="94"/>
        <v>23</v>
      </c>
      <c r="AT178" s="12">
        <f t="shared" si="95"/>
        <v>0</v>
      </c>
      <c r="AU178" s="12">
        <f t="shared" si="96"/>
        <v>9244</v>
      </c>
      <c r="AV178" s="12">
        <f>MAX(AU$4:AU178)</f>
        <v>9244</v>
      </c>
      <c r="AW178" s="8">
        <f t="shared" si="97"/>
        <v>0</v>
      </c>
    </row>
    <row r="179" spans="1:49" x14ac:dyDescent="0.3">
      <c r="A179" s="1">
        <v>42696</v>
      </c>
      <c r="B179" s="1">
        <v>42719</v>
      </c>
      <c r="C179" s="1" t="s">
        <v>44</v>
      </c>
      <c r="D179" s="3">
        <v>1715</v>
      </c>
      <c r="E179" s="3">
        <v>-200</v>
      </c>
      <c r="F179" s="3">
        <f t="shared" si="67"/>
        <v>1515</v>
      </c>
      <c r="G179" s="20">
        <f t="shared" si="68"/>
        <v>23</v>
      </c>
      <c r="H179" s="3" t="s">
        <v>37</v>
      </c>
      <c r="L179" s="20">
        <f t="shared" si="69"/>
        <v>1</v>
      </c>
      <c r="M179" s="20" t="s">
        <v>21</v>
      </c>
      <c r="N179" s="20">
        <v>8</v>
      </c>
      <c r="O179" s="20">
        <v>73500</v>
      </c>
      <c r="P179" s="20">
        <f t="shared" si="70"/>
        <v>73508</v>
      </c>
      <c r="Q179" s="20">
        <f t="shared" si="71"/>
        <v>73508</v>
      </c>
      <c r="R179" s="20">
        <v>73491</v>
      </c>
      <c r="S179" s="20">
        <v>73633</v>
      </c>
      <c r="T179" s="19">
        <f t="shared" si="72"/>
        <v>2.5</v>
      </c>
      <c r="U179" s="19">
        <f t="shared" si="73"/>
        <v>12.5</v>
      </c>
      <c r="W179" s="19">
        <f t="shared" si="74"/>
        <v>-2.5</v>
      </c>
      <c r="X179" s="19">
        <f t="shared" si="75"/>
        <v>12.5</v>
      </c>
      <c r="Y179" s="7">
        <f t="shared" si="76"/>
        <v>1</v>
      </c>
      <c r="Z179" s="7">
        <f t="shared" si="77"/>
        <v>0</v>
      </c>
      <c r="AA179" s="7">
        <f t="shared" si="78"/>
        <v>1</v>
      </c>
      <c r="AB179" s="7">
        <f t="shared" si="79"/>
        <v>1</v>
      </c>
      <c r="AC179" s="19">
        <f t="shared" si="80"/>
        <v>0</v>
      </c>
      <c r="AD179" s="7">
        <f t="shared" si="92"/>
        <v>0</v>
      </c>
      <c r="AE179" s="19">
        <f t="shared" si="81"/>
        <v>-12</v>
      </c>
      <c r="AF179" s="19">
        <f t="shared" si="82"/>
        <v>10</v>
      </c>
      <c r="AG179" s="19">
        <f t="shared" si="83"/>
        <v>118</v>
      </c>
      <c r="AH179" s="7">
        <f t="shared" si="84"/>
        <v>1</v>
      </c>
      <c r="AI179" s="19">
        <f t="shared" si="85"/>
        <v>0</v>
      </c>
      <c r="AJ179" s="19">
        <f t="shared" si="86"/>
        <v>0</v>
      </c>
      <c r="AK179" s="19">
        <f t="shared" si="87"/>
        <v>0</v>
      </c>
      <c r="AL179" s="19">
        <f t="shared" si="88"/>
        <v>10</v>
      </c>
      <c r="AM179" s="19">
        <f t="shared" si="89"/>
        <v>286</v>
      </c>
      <c r="AN179" s="25">
        <f>MAX(AM$4:AM179)</f>
        <v>286</v>
      </c>
      <c r="AO179" s="25">
        <f t="shared" si="90"/>
        <v>0</v>
      </c>
      <c r="AP179" s="20">
        <f t="shared" si="91"/>
        <v>1</v>
      </c>
      <c r="AR179" s="12">
        <f t="shared" si="93"/>
        <v>277.32</v>
      </c>
      <c r="AS179" s="12">
        <f t="shared" si="94"/>
        <v>23</v>
      </c>
      <c r="AT179" s="12">
        <f t="shared" si="95"/>
        <v>230</v>
      </c>
      <c r="AU179" s="12">
        <f t="shared" si="96"/>
        <v>9474</v>
      </c>
      <c r="AV179" s="12">
        <f>MAX(AU$4:AU179)</f>
        <v>9474</v>
      </c>
      <c r="AW179" s="8">
        <f t="shared" si="97"/>
        <v>0</v>
      </c>
    </row>
    <row r="180" spans="1:49" x14ac:dyDescent="0.3">
      <c r="A180" s="1">
        <v>42709</v>
      </c>
      <c r="B180" s="1">
        <v>42719</v>
      </c>
      <c r="C180" s="1" t="s">
        <v>44</v>
      </c>
      <c r="D180" s="3">
        <v>1835</v>
      </c>
      <c r="E180" s="3">
        <v>-200</v>
      </c>
      <c r="F180" s="3">
        <f t="shared" si="67"/>
        <v>1635</v>
      </c>
      <c r="G180" s="20">
        <f t="shared" si="68"/>
        <v>10</v>
      </c>
      <c r="H180" s="3" t="s">
        <v>43</v>
      </c>
      <c r="K180" s="20">
        <v>1</v>
      </c>
      <c r="L180" s="20">
        <f t="shared" si="69"/>
        <v>1</v>
      </c>
      <c r="M180" s="20" t="s">
        <v>20</v>
      </c>
      <c r="N180" s="20">
        <v>10</v>
      </c>
      <c r="O180" s="20">
        <v>134110</v>
      </c>
      <c r="P180" s="20">
        <f t="shared" si="70"/>
        <v>134110</v>
      </c>
      <c r="Q180" s="20">
        <f t="shared" si="71"/>
        <v>134110</v>
      </c>
      <c r="R180" s="20">
        <v>134164</v>
      </c>
      <c r="S180" s="20">
        <v>133173</v>
      </c>
      <c r="T180" s="19">
        <f t="shared" si="72"/>
        <v>6.4</v>
      </c>
      <c r="U180" s="19">
        <f t="shared" si="73"/>
        <v>92.7</v>
      </c>
      <c r="W180" s="19">
        <f t="shared" si="74"/>
        <v>-6.4</v>
      </c>
      <c r="X180" s="19">
        <f t="shared" si="75"/>
        <v>92.7</v>
      </c>
      <c r="Y180" s="7">
        <f t="shared" si="76"/>
        <v>0</v>
      </c>
      <c r="Z180" s="7">
        <f t="shared" si="77"/>
        <v>1</v>
      </c>
      <c r="AA180" s="7">
        <f t="shared" si="78"/>
        <v>1</v>
      </c>
      <c r="AB180" s="7">
        <f t="shared" si="79"/>
        <v>0</v>
      </c>
      <c r="AC180" s="19">
        <f t="shared" si="80"/>
        <v>0</v>
      </c>
      <c r="AD180" s="7">
        <f t="shared" si="92"/>
        <v>1</v>
      </c>
      <c r="AE180" s="19">
        <f t="shared" si="81"/>
        <v>0</v>
      </c>
      <c r="AF180" s="19">
        <f t="shared" si="82"/>
        <v>10</v>
      </c>
      <c r="AG180" s="19">
        <f t="shared" si="83"/>
        <v>128</v>
      </c>
      <c r="AH180" s="7">
        <f t="shared" si="84"/>
        <v>1</v>
      </c>
      <c r="AI180" s="19">
        <f t="shared" si="85"/>
        <v>0</v>
      </c>
      <c r="AJ180" s="19">
        <f t="shared" si="86"/>
        <v>10</v>
      </c>
      <c r="AK180" s="19">
        <f t="shared" si="87"/>
        <v>0</v>
      </c>
      <c r="AL180" s="19">
        <f t="shared" si="88"/>
        <v>0</v>
      </c>
      <c r="AM180" s="19">
        <f t="shared" si="89"/>
        <v>286</v>
      </c>
      <c r="AN180" s="25">
        <f>MAX(AM$4:AM180)</f>
        <v>286</v>
      </c>
      <c r="AO180" s="25">
        <f t="shared" si="90"/>
        <v>0</v>
      </c>
      <c r="AP180" s="20">
        <f t="shared" si="91"/>
        <v>0</v>
      </c>
      <c r="AR180" s="12">
        <f t="shared" si="93"/>
        <v>277.32</v>
      </c>
      <c r="AS180" s="12">
        <f t="shared" si="94"/>
        <v>23</v>
      </c>
      <c r="AT180" s="12">
        <f t="shared" si="95"/>
        <v>0</v>
      </c>
      <c r="AU180" s="12">
        <f t="shared" si="96"/>
        <v>9474</v>
      </c>
      <c r="AV180" s="12">
        <f>MAX(AU$4:AU180)</f>
        <v>9474</v>
      </c>
      <c r="AW180" s="8">
        <f t="shared" si="97"/>
        <v>0</v>
      </c>
    </row>
    <row r="181" spans="1:49" x14ac:dyDescent="0.3">
      <c r="A181" s="1">
        <v>42723</v>
      </c>
      <c r="B181" s="1">
        <v>42723</v>
      </c>
      <c r="C181" s="1" t="s">
        <v>44</v>
      </c>
      <c r="D181" s="3">
        <v>1105</v>
      </c>
      <c r="E181" s="3">
        <v>-200</v>
      </c>
      <c r="F181" s="3">
        <f t="shared" si="67"/>
        <v>905</v>
      </c>
      <c r="G181" s="20">
        <f t="shared" si="68"/>
        <v>0</v>
      </c>
      <c r="H181" s="3" t="s">
        <v>38</v>
      </c>
      <c r="L181" s="20">
        <f t="shared" si="69"/>
        <v>1</v>
      </c>
      <c r="M181" s="20" t="s">
        <v>20</v>
      </c>
      <c r="N181" s="20">
        <v>7</v>
      </c>
      <c r="O181" s="20">
        <v>117560</v>
      </c>
      <c r="P181" s="20">
        <f t="shared" si="70"/>
        <v>117560</v>
      </c>
      <c r="Q181" s="20">
        <f t="shared" si="71"/>
        <v>117560</v>
      </c>
      <c r="R181" s="20">
        <v>117544</v>
      </c>
      <c r="S181" s="20">
        <v>117318</v>
      </c>
      <c r="T181" s="19">
        <f t="shared" si="72"/>
        <v>-0.9</v>
      </c>
      <c r="U181" s="19">
        <f t="shared" si="73"/>
        <v>23.5</v>
      </c>
      <c r="W181" s="19">
        <f t="shared" si="74"/>
        <v>0.9</v>
      </c>
      <c r="X181" s="19">
        <f t="shared" si="75"/>
        <v>23.5</v>
      </c>
      <c r="Y181" s="7">
        <f t="shared" si="76"/>
        <v>0</v>
      </c>
      <c r="Z181" s="7">
        <f t="shared" si="77"/>
        <v>0</v>
      </c>
      <c r="AA181" s="7">
        <f t="shared" si="78"/>
        <v>0</v>
      </c>
      <c r="AB181" s="7">
        <f t="shared" si="79"/>
        <v>0</v>
      </c>
      <c r="AC181" s="19">
        <f t="shared" si="80"/>
        <v>0</v>
      </c>
      <c r="AD181" s="7">
        <f t="shared" si="92"/>
        <v>0</v>
      </c>
      <c r="AE181" s="19">
        <f t="shared" si="81"/>
        <v>0</v>
      </c>
      <c r="AF181" s="19">
        <f t="shared" si="82"/>
        <v>0</v>
      </c>
      <c r="AG181" s="19">
        <f t="shared" si="83"/>
        <v>128</v>
      </c>
      <c r="AH181" s="7">
        <f t="shared" si="84"/>
        <v>0</v>
      </c>
      <c r="AI181" s="19">
        <f t="shared" si="85"/>
        <v>0</v>
      </c>
      <c r="AJ181" s="19">
        <f t="shared" si="86"/>
        <v>0</v>
      </c>
      <c r="AK181" s="19">
        <f t="shared" si="87"/>
        <v>0</v>
      </c>
      <c r="AL181" s="19">
        <f t="shared" si="88"/>
        <v>0</v>
      </c>
      <c r="AM181" s="19">
        <f t="shared" si="89"/>
        <v>286</v>
      </c>
      <c r="AN181" s="25">
        <f>MAX(AM$4:AM181)</f>
        <v>286</v>
      </c>
      <c r="AO181" s="25">
        <f t="shared" si="90"/>
        <v>0</v>
      </c>
      <c r="AP181" s="20">
        <f t="shared" si="91"/>
        <v>0</v>
      </c>
      <c r="AR181" s="12">
        <f t="shared" si="93"/>
        <v>284.21999999999997</v>
      </c>
      <c r="AS181" s="12">
        <f t="shared" si="94"/>
        <v>23</v>
      </c>
      <c r="AT181" s="12">
        <f t="shared" si="95"/>
        <v>0</v>
      </c>
      <c r="AU181" s="12">
        <f t="shared" si="96"/>
        <v>9474</v>
      </c>
      <c r="AV181" s="12">
        <f>MAX(AU$4:AU181)</f>
        <v>9474</v>
      </c>
      <c r="AW181" s="8">
        <f t="shared" si="97"/>
        <v>0</v>
      </c>
    </row>
    <row r="182" spans="1:49" x14ac:dyDescent="0.3">
      <c r="A182" s="1">
        <v>42723</v>
      </c>
      <c r="B182" s="1">
        <v>42723</v>
      </c>
      <c r="C182" s="1" t="s">
        <v>45</v>
      </c>
      <c r="D182" s="3">
        <v>1320</v>
      </c>
      <c r="E182" s="3">
        <v>0</v>
      </c>
      <c r="F182" s="3">
        <f t="shared" si="67"/>
        <v>1320</v>
      </c>
      <c r="G182" s="20">
        <f t="shared" si="68"/>
        <v>0</v>
      </c>
      <c r="H182" s="3" t="s">
        <v>17</v>
      </c>
      <c r="I182" s="20">
        <v>1</v>
      </c>
      <c r="J182" s="20">
        <v>127</v>
      </c>
      <c r="L182" s="20">
        <f t="shared" si="69"/>
        <v>1</v>
      </c>
      <c r="M182" s="20" t="s">
        <v>21</v>
      </c>
      <c r="N182" s="20">
        <v>7</v>
      </c>
      <c r="O182" s="20">
        <v>104090</v>
      </c>
      <c r="P182" s="20">
        <f t="shared" si="70"/>
        <v>104097</v>
      </c>
      <c r="Q182" s="20">
        <f t="shared" si="71"/>
        <v>104097</v>
      </c>
      <c r="R182" s="20">
        <v>104113</v>
      </c>
      <c r="S182" s="20">
        <v>104521</v>
      </c>
      <c r="T182" s="19">
        <f t="shared" si="72"/>
        <v>-0.9</v>
      </c>
      <c r="U182" s="19">
        <f t="shared" si="73"/>
        <v>42.4</v>
      </c>
      <c r="W182" s="19">
        <f t="shared" si="74"/>
        <v>0.9</v>
      </c>
      <c r="X182" s="19">
        <f t="shared" si="75"/>
        <v>42.4</v>
      </c>
      <c r="Y182" s="7">
        <f t="shared" si="76"/>
        <v>0</v>
      </c>
      <c r="Z182" s="7">
        <f t="shared" si="77"/>
        <v>0</v>
      </c>
      <c r="AA182" s="7">
        <f t="shared" si="78"/>
        <v>0</v>
      </c>
      <c r="AB182" s="7">
        <f t="shared" si="79"/>
        <v>0</v>
      </c>
      <c r="AC182" s="19">
        <f t="shared" si="80"/>
        <v>0</v>
      </c>
      <c r="AD182" s="7">
        <f t="shared" si="92"/>
        <v>0</v>
      </c>
      <c r="AE182" s="19">
        <f t="shared" si="81"/>
        <v>0</v>
      </c>
      <c r="AF182" s="19">
        <f t="shared" si="82"/>
        <v>0</v>
      </c>
      <c r="AG182" s="19">
        <f t="shared" si="83"/>
        <v>128</v>
      </c>
      <c r="AH182" s="7">
        <f t="shared" si="84"/>
        <v>0</v>
      </c>
      <c r="AI182" s="19">
        <f t="shared" si="85"/>
        <v>0</v>
      </c>
      <c r="AJ182" s="19">
        <f t="shared" si="86"/>
        <v>0</v>
      </c>
      <c r="AK182" s="19">
        <f t="shared" si="87"/>
        <v>0</v>
      </c>
      <c r="AL182" s="19">
        <f t="shared" si="88"/>
        <v>0</v>
      </c>
      <c r="AM182" s="19">
        <f t="shared" si="89"/>
        <v>286</v>
      </c>
      <c r="AN182" s="25">
        <f>MAX(AM$4:AM182)</f>
        <v>286</v>
      </c>
      <c r="AO182" s="25">
        <f t="shared" si="90"/>
        <v>0</v>
      </c>
      <c r="AP182" s="20">
        <f t="shared" si="91"/>
        <v>0</v>
      </c>
      <c r="AR182" s="12">
        <f t="shared" si="93"/>
        <v>284.21999999999997</v>
      </c>
      <c r="AS182" s="12">
        <f t="shared" si="94"/>
        <v>23</v>
      </c>
      <c r="AT182" s="12">
        <f t="shared" si="95"/>
        <v>0</v>
      </c>
      <c r="AU182" s="12">
        <f t="shared" si="96"/>
        <v>9474</v>
      </c>
      <c r="AV182" s="12">
        <f>MAX(AU$4:AU182)</f>
        <v>9474</v>
      </c>
      <c r="AW182" s="8">
        <f t="shared" si="97"/>
        <v>0</v>
      </c>
    </row>
    <row r="183" spans="1:49" x14ac:dyDescent="0.3">
      <c r="A183" s="1">
        <v>42723</v>
      </c>
      <c r="B183" s="1">
        <v>42724</v>
      </c>
      <c r="C183" s="1" t="s">
        <v>44</v>
      </c>
      <c r="D183" s="3">
        <v>845</v>
      </c>
      <c r="E183" s="3">
        <v>-200</v>
      </c>
      <c r="F183" s="3">
        <f t="shared" si="67"/>
        <v>645</v>
      </c>
      <c r="G183" s="20">
        <f t="shared" si="68"/>
        <v>1</v>
      </c>
      <c r="H183" s="3" t="s">
        <v>38</v>
      </c>
      <c r="L183" s="20">
        <f t="shared" si="69"/>
        <v>1</v>
      </c>
      <c r="M183" s="20" t="s">
        <v>20</v>
      </c>
      <c r="N183" s="20">
        <v>7</v>
      </c>
      <c r="O183" s="20">
        <v>117920</v>
      </c>
      <c r="P183" s="20">
        <f t="shared" si="70"/>
        <v>117920</v>
      </c>
      <c r="Q183" s="20">
        <f t="shared" si="71"/>
        <v>117920</v>
      </c>
      <c r="R183" s="20">
        <v>117951</v>
      </c>
      <c r="S183" s="20">
        <v>117703</v>
      </c>
      <c r="T183" s="19">
        <f t="shared" si="72"/>
        <v>3.8</v>
      </c>
      <c r="U183" s="19">
        <f t="shared" si="73"/>
        <v>21</v>
      </c>
      <c r="W183" s="19">
        <f t="shared" si="74"/>
        <v>-3.8</v>
      </c>
      <c r="X183" s="19">
        <f t="shared" si="75"/>
        <v>21</v>
      </c>
      <c r="Y183" s="7">
        <f t="shared" si="76"/>
        <v>0</v>
      </c>
      <c r="Z183" s="7">
        <f t="shared" si="77"/>
        <v>1</v>
      </c>
      <c r="AA183" s="7">
        <f t="shared" si="78"/>
        <v>1</v>
      </c>
      <c r="AB183" s="7">
        <f t="shared" si="79"/>
        <v>1</v>
      </c>
      <c r="AC183" s="19">
        <f t="shared" si="80"/>
        <v>0</v>
      </c>
      <c r="AD183" s="7">
        <f t="shared" si="92"/>
        <v>0</v>
      </c>
      <c r="AE183" s="19">
        <f t="shared" si="81"/>
        <v>0</v>
      </c>
      <c r="AF183" s="19">
        <f t="shared" si="82"/>
        <v>10</v>
      </c>
      <c r="AG183" s="19">
        <f t="shared" si="83"/>
        <v>138</v>
      </c>
      <c r="AH183" s="7">
        <f t="shared" si="84"/>
        <v>1</v>
      </c>
      <c r="AI183" s="19">
        <f t="shared" si="85"/>
        <v>0</v>
      </c>
      <c r="AJ183" s="19">
        <f t="shared" si="86"/>
        <v>0</v>
      </c>
      <c r="AK183" s="19">
        <f t="shared" si="87"/>
        <v>0</v>
      </c>
      <c r="AL183" s="19">
        <f t="shared" si="88"/>
        <v>10</v>
      </c>
      <c r="AM183" s="19">
        <f t="shared" si="89"/>
        <v>296</v>
      </c>
      <c r="AN183" s="25">
        <f>MAX(AM$4:AM183)</f>
        <v>296</v>
      </c>
      <c r="AO183" s="25">
        <f t="shared" si="90"/>
        <v>0</v>
      </c>
      <c r="AP183" s="20">
        <f t="shared" si="91"/>
        <v>1</v>
      </c>
      <c r="AR183" s="12">
        <f t="shared" si="93"/>
        <v>284.21999999999997</v>
      </c>
      <c r="AS183" s="12">
        <f t="shared" si="94"/>
        <v>23</v>
      </c>
      <c r="AT183" s="12">
        <f t="shared" si="95"/>
        <v>230</v>
      </c>
      <c r="AU183" s="12">
        <f t="shared" si="96"/>
        <v>9704</v>
      </c>
      <c r="AV183" s="12">
        <f>MAX(AU$4:AU183)</f>
        <v>9704</v>
      </c>
      <c r="AW183" s="8">
        <f t="shared" si="97"/>
        <v>0</v>
      </c>
    </row>
    <row r="184" spans="1:49" x14ac:dyDescent="0.3">
      <c r="A184" s="1">
        <v>42724</v>
      </c>
      <c r="B184" s="1">
        <v>42724</v>
      </c>
      <c r="C184" s="1" t="s">
        <v>44</v>
      </c>
      <c r="D184" s="3">
        <v>1030</v>
      </c>
      <c r="E184" s="3">
        <v>-200</v>
      </c>
      <c r="F184" s="3">
        <f t="shared" si="67"/>
        <v>830</v>
      </c>
      <c r="G184" s="20">
        <f t="shared" si="68"/>
        <v>0</v>
      </c>
      <c r="H184" s="3" t="s">
        <v>38</v>
      </c>
      <c r="L184" s="20">
        <f t="shared" si="69"/>
        <v>1</v>
      </c>
      <c r="M184" s="20" t="s">
        <v>20</v>
      </c>
      <c r="N184" s="20">
        <v>7</v>
      </c>
      <c r="O184" s="20">
        <v>118180</v>
      </c>
      <c r="P184" s="20">
        <f t="shared" si="70"/>
        <v>118180</v>
      </c>
      <c r="Q184" s="20">
        <f t="shared" si="71"/>
        <v>118180</v>
      </c>
      <c r="R184" s="20">
        <v>118234</v>
      </c>
      <c r="S184" s="20">
        <v>117819</v>
      </c>
      <c r="T184" s="19">
        <f t="shared" si="72"/>
        <v>6.1</v>
      </c>
      <c r="U184" s="19">
        <f t="shared" si="73"/>
        <v>35.4</v>
      </c>
      <c r="W184" s="19">
        <f t="shared" si="74"/>
        <v>-6.1</v>
      </c>
      <c r="X184" s="19">
        <f t="shared" si="75"/>
        <v>35.4</v>
      </c>
      <c r="Y184" s="7">
        <f t="shared" si="76"/>
        <v>0</v>
      </c>
      <c r="Z184" s="7">
        <f t="shared" si="77"/>
        <v>1</v>
      </c>
      <c r="AA184" s="7">
        <f t="shared" si="78"/>
        <v>1</v>
      </c>
      <c r="AB184" s="7">
        <f t="shared" si="79"/>
        <v>1</v>
      </c>
      <c r="AC184" s="19">
        <f t="shared" si="80"/>
        <v>0</v>
      </c>
      <c r="AD184" s="7">
        <f t="shared" si="92"/>
        <v>0</v>
      </c>
      <c r="AE184" s="19">
        <f t="shared" si="81"/>
        <v>0</v>
      </c>
      <c r="AF184" s="19">
        <f t="shared" si="82"/>
        <v>10</v>
      </c>
      <c r="AG184" s="19">
        <f t="shared" si="83"/>
        <v>148</v>
      </c>
      <c r="AH184" s="7">
        <f t="shared" si="84"/>
        <v>1</v>
      </c>
      <c r="AI184" s="19">
        <f t="shared" si="85"/>
        <v>0</v>
      </c>
      <c r="AJ184" s="19">
        <f t="shared" si="86"/>
        <v>0</v>
      </c>
      <c r="AK184" s="19">
        <f t="shared" si="87"/>
        <v>0</v>
      </c>
      <c r="AL184" s="19">
        <f t="shared" si="88"/>
        <v>10</v>
      </c>
      <c r="AM184" s="19">
        <f t="shared" si="89"/>
        <v>306</v>
      </c>
      <c r="AN184" s="25">
        <f>MAX(AM$4:AM184)</f>
        <v>306</v>
      </c>
      <c r="AO184" s="25">
        <f t="shared" si="90"/>
        <v>0</v>
      </c>
      <c r="AP184" s="20">
        <f t="shared" si="91"/>
        <v>1</v>
      </c>
      <c r="AR184" s="12">
        <f t="shared" si="93"/>
        <v>284.21999999999997</v>
      </c>
      <c r="AS184" s="12">
        <f t="shared" si="94"/>
        <v>23</v>
      </c>
      <c r="AT184" s="12">
        <f t="shared" si="95"/>
        <v>230</v>
      </c>
      <c r="AU184" s="12">
        <f t="shared" si="96"/>
        <v>9934</v>
      </c>
      <c r="AV184" s="12">
        <f>MAX(AU$4:AU184)</f>
        <v>9934</v>
      </c>
      <c r="AW184" s="8">
        <f t="shared" si="97"/>
        <v>0</v>
      </c>
    </row>
    <row r="185" spans="1:49" x14ac:dyDescent="0.3">
      <c r="A185" s="1">
        <v>42724</v>
      </c>
      <c r="B185" s="1">
        <v>42724</v>
      </c>
      <c r="C185" s="1" t="s">
        <v>44</v>
      </c>
      <c r="D185" s="3">
        <v>1850</v>
      </c>
      <c r="E185" s="3">
        <v>-200</v>
      </c>
      <c r="F185" s="3">
        <f t="shared" si="67"/>
        <v>1650</v>
      </c>
      <c r="G185" s="20">
        <f t="shared" si="68"/>
        <v>0</v>
      </c>
      <c r="H185" s="3" t="s">
        <v>37</v>
      </c>
      <c r="L185" s="20">
        <f t="shared" si="69"/>
        <v>1</v>
      </c>
      <c r="M185" s="20" t="s">
        <v>20</v>
      </c>
      <c r="N185" s="20">
        <v>8</v>
      </c>
      <c r="O185" s="20">
        <v>72540</v>
      </c>
      <c r="P185" s="20">
        <f t="shared" si="70"/>
        <v>72540</v>
      </c>
      <c r="Q185" s="20">
        <f t="shared" si="71"/>
        <v>72540</v>
      </c>
      <c r="R185" s="20">
        <v>72725</v>
      </c>
      <c r="S185" s="20">
        <v>72394</v>
      </c>
      <c r="T185" s="19">
        <f t="shared" si="72"/>
        <v>19.3</v>
      </c>
      <c r="U185" s="19">
        <f t="shared" si="73"/>
        <v>13.8</v>
      </c>
      <c r="W185" s="19">
        <f t="shared" si="74"/>
        <v>-19.3</v>
      </c>
      <c r="X185" s="19">
        <f t="shared" si="75"/>
        <v>13.8</v>
      </c>
      <c r="Y185" s="7">
        <f t="shared" si="76"/>
        <v>0</v>
      </c>
      <c r="Z185" s="7">
        <f t="shared" si="77"/>
        <v>1</v>
      </c>
      <c r="AA185" s="7">
        <f t="shared" si="78"/>
        <v>1</v>
      </c>
      <c r="AB185" s="7">
        <f t="shared" si="79"/>
        <v>1</v>
      </c>
      <c r="AC185" s="19">
        <f t="shared" si="80"/>
        <v>-12</v>
      </c>
      <c r="AD185" s="7">
        <f t="shared" si="92"/>
        <v>0</v>
      </c>
      <c r="AE185" s="19">
        <f t="shared" si="81"/>
        <v>-12</v>
      </c>
      <c r="AF185" s="19">
        <f t="shared" si="82"/>
        <v>-12</v>
      </c>
      <c r="AG185" s="19">
        <f t="shared" si="83"/>
        <v>136</v>
      </c>
      <c r="AH185" s="7">
        <f t="shared" si="84"/>
        <v>0</v>
      </c>
      <c r="AI185" s="19">
        <f t="shared" si="85"/>
        <v>0</v>
      </c>
      <c r="AJ185" s="19">
        <f t="shared" si="86"/>
        <v>0</v>
      </c>
      <c r="AK185" s="19">
        <f t="shared" si="87"/>
        <v>0</v>
      </c>
      <c r="AL185" s="19">
        <f t="shared" si="88"/>
        <v>-12</v>
      </c>
      <c r="AM185" s="19">
        <f t="shared" si="89"/>
        <v>294</v>
      </c>
      <c r="AN185" s="25">
        <f>MAX(AM$4:AM185)</f>
        <v>306</v>
      </c>
      <c r="AO185" s="25">
        <f t="shared" si="90"/>
        <v>-12</v>
      </c>
      <c r="AP185" s="20">
        <f t="shared" si="91"/>
        <v>0</v>
      </c>
      <c r="AR185" s="12">
        <f t="shared" si="93"/>
        <v>284.21999999999997</v>
      </c>
      <c r="AS185" s="12">
        <f t="shared" si="94"/>
        <v>23</v>
      </c>
      <c r="AT185" s="12">
        <f t="shared" si="95"/>
        <v>-276</v>
      </c>
      <c r="AU185" s="12">
        <f t="shared" si="96"/>
        <v>9658</v>
      </c>
      <c r="AV185" s="12">
        <f>MAX(AU$4:AU185)</f>
        <v>9934</v>
      </c>
      <c r="AW185" s="8">
        <f t="shared" si="97"/>
        <v>-2.7783370243607813E-2</v>
      </c>
    </row>
    <row r="186" spans="1:49" x14ac:dyDescent="0.3">
      <c r="A186" s="1">
        <v>42725</v>
      </c>
      <c r="B186" s="1">
        <v>42725</v>
      </c>
      <c r="C186" s="1" t="s">
        <v>45</v>
      </c>
      <c r="D186" s="3">
        <v>1020</v>
      </c>
      <c r="E186" s="3">
        <v>0</v>
      </c>
      <c r="F186" s="3">
        <f t="shared" si="67"/>
        <v>1020</v>
      </c>
      <c r="G186" s="20">
        <f t="shared" si="68"/>
        <v>0</v>
      </c>
      <c r="H186" s="3" t="s">
        <v>17</v>
      </c>
      <c r="L186" s="20">
        <f t="shared" si="69"/>
        <v>1</v>
      </c>
      <c r="M186" s="20" t="s">
        <v>21</v>
      </c>
      <c r="N186" s="20">
        <v>7</v>
      </c>
      <c r="O186" s="20">
        <v>103930</v>
      </c>
      <c r="P186" s="20">
        <f t="shared" si="70"/>
        <v>103937</v>
      </c>
      <c r="Q186" s="20">
        <f t="shared" si="71"/>
        <v>103937</v>
      </c>
      <c r="R186" s="20">
        <v>103882</v>
      </c>
      <c r="S186" s="20">
        <v>104996</v>
      </c>
      <c r="T186" s="19">
        <f t="shared" si="72"/>
        <v>6.2</v>
      </c>
      <c r="U186" s="19">
        <f t="shared" si="73"/>
        <v>105.9</v>
      </c>
      <c r="W186" s="19">
        <f t="shared" si="74"/>
        <v>-6.2</v>
      </c>
      <c r="X186" s="19">
        <f t="shared" si="75"/>
        <v>105.9</v>
      </c>
      <c r="Y186" s="7">
        <f t="shared" si="76"/>
        <v>1</v>
      </c>
      <c r="Z186" s="7">
        <f t="shared" si="77"/>
        <v>0</v>
      </c>
      <c r="AA186" s="7">
        <f t="shared" si="78"/>
        <v>1</v>
      </c>
      <c r="AB186" s="7">
        <f t="shared" si="79"/>
        <v>1</v>
      </c>
      <c r="AC186" s="19">
        <f t="shared" si="80"/>
        <v>0</v>
      </c>
      <c r="AD186" s="7">
        <f t="shared" si="92"/>
        <v>0</v>
      </c>
      <c r="AE186" s="19">
        <f t="shared" si="81"/>
        <v>0</v>
      </c>
      <c r="AF186" s="19">
        <f t="shared" si="82"/>
        <v>10</v>
      </c>
      <c r="AG186" s="19">
        <f t="shared" si="83"/>
        <v>146</v>
      </c>
      <c r="AH186" s="7">
        <f t="shared" si="84"/>
        <v>1</v>
      </c>
      <c r="AI186" s="19">
        <f t="shared" si="85"/>
        <v>0</v>
      </c>
      <c r="AJ186" s="19">
        <f t="shared" si="86"/>
        <v>0</v>
      </c>
      <c r="AK186" s="19">
        <f t="shared" si="87"/>
        <v>0</v>
      </c>
      <c r="AL186" s="19">
        <f t="shared" si="88"/>
        <v>10</v>
      </c>
      <c r="AM186" s="19">
        <f t="shared" si="89"/>
        <v>304</v>
      </c>
      <c r="AN186" s="25">
        <f>MAX(AM$4:AM186)</f>
        <v>306</v>
      </c>
      <c r="AO186" s="25">
        <f t="shared" si="90"/>
        <v>-2</v>
      </c>
      <c r="AP186" s="20">
        <f t="shared" si="91"/>
        <v>1</v>
      </c>
      <c r="AR186" s="12">
        <f t="shared" si="93"/>
        <v>289.74</v>
      </c>
      <c r="AS186" s="12">
        <f t="shared" si="94"/>
        <v>24</v>
      </c>
      <c r="AT186" s="12">
        <f t="shared" si="95"/>
        <v>240</v>
      </c>
      <c r="AU186" s="12">
        <f t="shared" si="96"/>
        <v>9898</v>
      </c>
      <c r="AV186" s="12">
        <f>MAX(AU$4:AU186)</f>
        <v>9934</v>
      </c>
      <c r="AW186" s="8">
        <f t="shared" si="97"/>
        <v>-3.6239178578618887E-3</v>
      </c>
    </row>
    <row r="187" spans="1:49" x14ac:dyDescent="0.3">
      <c r="A187" s="1">
        <v>42725</v>
      </c>
      <c r="B187" s="1">
        <v>42725</v>
      </c>
      <c r="C187" s="1" t="s">
        <v>45</v>
      </c>
      <c r="D187" s="3">
        <v>1355</v>
      </c>
      <c r="E187" s="3">
        <v>0</v>
      </c>
      <c r="F187" s="3">
        <f t="shared" si="67"/>
        <v>1355</v>
      </c>
      <c r="G187" s="20">
        <f t="shared" si="68"/>
        <v>0</v>
      </c>
      <c r="H187" s="3" t="s">
        <v>17</v>
      </c>
      <c r="L187" s="20">
        <f t="shared" si="69"/>
        <v>1</v>
      </c>
      <c r="M187" s="20" t="s">
        <v>20</v>
      </c>
      <c r="N187" s="20">
        <v>7</v>
      </c>
      <c r="O187" s="20">
        <v>104410</v>
      </c>
      <c r="P187" s="20">
        <f t="shared" si="70"/>
        <v>104410</v>
      </c>
      <c r="Q187" s="20">
        <f t="shared" si="71"/>
        <v>104410</v>
      </c>
      <c r="R187" s="20">
        <v>104508</v>
      </c>
      <c r="S187" s="20">
        <v>104195</v>
      </c>
      <c r="T187" s="19">
        <f t="shared" si="72"/>
        <v>10.5</v>
      </c>
      <c r="U187" s="19">
        <f t="shared" si="73"/>
        <v>20.8</v>
      </c>
      <c r="W187" s="19">
        <f t="shared" si="74"/>
        <v>-10.5</v>
      </c>
      <c r="X187" s="19">
        <f t="shared" si="75"/>
        <v>20.8</v>
      </c>
      <c r="Y187" s="7">
        <f t="shared" si="76"/>
        <v>0</v>
      </c>
      <c r="Z187" s="7">
        <f t="shared" si="77"/>
        <v>1</v>
      </c>
      <c r="AA187" s="7">
        <f t="shared" si="78"/>
        <v>1</v>
      </c>
      <c r="AB187" s="7">
        <f t="shared" si="79"/>
        <v>1</v>
      </c>
      <c r="AC187" s="19">
        <f t="shared" si="80"/>
        <v>0</v>
      </c>
      <c r="AD187" s="7">
        <f t="shared" si="92"/>
        <v>0</v>
      </c>
      <c r="AE187" s="19">
        <f t="shared" si="81"/>
        <v>0</v>
      </c>
      <c r="AF187" s="19">
        <f t="shared" si="82"/>
        <v>10</v>
      </c>
      <c r="AG187" s="19">
        <f t="shared" si="83"/>
        <v>156</v>
      </c>
      <c r="AH187" s="7">
        <f t="shared" si="84"/>
        <v>1</v>
      </c>
      <c r="AI187" s="19">
        <f t="shared" si="85"/>
        <v>0</v>
      </c>
      <c r="AJ187" s="19">
        <f t="shared" si="86"/>
        <v>0</v>
      </c>
      <c r="AK187" s="19">
        <f t="shared" si="87"/>
        <v>0</v>
      </c>
      <c r="AL187" s="19">
        <f t="shared" si="88"/>
        <v>10</v>
      </c>
      <c r="AM187" s="19">
        <f t="shared" si="89"/>
        <v>314</v>
      </c>
      <c r="AN187" s="25">
        <f>MAX(AM$4:AM187)</f>
        <v>314</v>
      </c>
      <c r="AO187" s="25">
        <f t="shared" si="90"/>
        <v>0</v>
      </c>
      <c r="AP187" s="20">
        <f t="shared" si="91"/>
        <v>1</v>
      </c>
      <c r="AR187" s="12">
        <f t="shared" si="93"/>
        <v>289.74</v>
      </c>
      <c r="AS187" s="12">
        <f t="shared" si="94"/>
        <v>24</v>
      </c>
      <c r="AT187" s="12">
        <f t="shared" si="95"/>
        <v>240</v>
      </c>
      <c r="AU187" s="12">
        <f t="shared" si="96"/>
        <v>10138</v>
      </c>
      <c r="AV187" s="12">
        <f>MAX(AU$4:AU187)</f>
        <v>10138</v>
      </c>
      <c r="AW187" s="8">
        <f t="shared" si="97"/>
        <v>0</v>
      </c>
    </row>
    <row r="188" spans="1:49" x14ac:dyDescent="0.3">
      <c r="A188" s="1">
        <v>42725</v>
      </c>
      <c r="B188" s="1">
        <v>42726</v>
      </c>
      <c r="C188" s="1" t="s">
        <v>45</v>
      </c>
      <c r="D188" s="3">
        <v>1020</v>
      </c>
      <c r="E188" s="3">
        <v>0</v>
      </c>
      <c r="F188" s="3">
        <f t="shared" si="67"/>
        <v>1020</v>
      </c>
      <c r="G188" s="20">
        <f t="shared" si="68"/>
        <v>1</v>
      </c>
      <c r="H188" s="3" t="s">
        <v>17</v>
      </c>
      <c r="L188" s="20">
        <f t="shared" si="69"/>
        <v>1</v>
      </c>
      <c r="M188" s="20" t="s">
        <v>20</v>
      </c>
      <c r="N188" s="20">
        <v>7</v>
      </c>
      <c r="O188" s="20">
        <v>104660</v>
      </c>
      <c r="P188" s="20">
        <f t="shared" si="70"/>
        <v>104660</v>
      </c>
      <c r="Q188" s="20">
        <f t="shared" si="71"/>
        <v>104660</v>
      </c>
      <c r="R188" s="20">
        <v>104696</v>
      </c>
      <c r="S188" s="20">
        <v>104290</v>
      </c>
      <c r="T188" s="19">
        <f t="shared" si="72"/>
        <v>4.3</v>
      </c>
      <c r="U188" s="19">
        <f t="shared" si="73"/>
        <v>36.299999999999997</v>
      </c>
      <c r="W188" s="19">
        <f t="shared" si="74"/>
        <v>-4.3</v>
      </c>
      <c r="X188" s="19">
        <f t="shared" si="75"/>
        <v>36.299999999999997</v>
      </c>
      <c r="Y188" s="7">
        <f t="shared" si="76"/>
        <v>0</v>
      </c>
      <c r="Z188" s="7">
        <f t="shared" si="77"/>
        <v>1</v>
      </c>
      <c r="AA188" s="7">
        <f t="shared" si="78"/>
        <v>1</v>
      </c>
      <c r="AB188" s="7">
        <f t="shared" si="79"/>
        <v>1</v>
      </c>
      <c r="AC188" s="19">
        <f t="shared" si="80"/>
        <v>0</v>
      </c>
      <c r="AD188" s="7">
        <f t="shared" si="92"/>
        <v>0</v>
      </c>
      <c r="AE188" s="19">
        <f t="shared" si="81"/>
        <v>0</v>
      </c>
      <c r="AF188" s="19">
        <f t="shared" si="82"/>
        <v>10</v>
      </c>
      <c r="AG188" s="19">
        <f t="shared" si="83"/>
        <v>166</v>
      </c>
      <c r="AH188" s="7">
        <f t="shared" si="84"/>
        <v>1</v>
      </c>
      <c r="AI188" s="19">
        <f t="shared" si="85"/>
        <v>0</v>
      </c>
      <c r="AJ188" s="19">
        <f t="shared" si="86"/>
        <v>0</v>
      </c>
      <c r="AK188" s="19">
        <f t="shared" si="87"/>
        <v>0</v>
      </c>
      <c r="AL188" s="19">
        <f t="shared" si="88"/>
        <v>10</v>
      </c>
      <c r="AM188" s="19">
        <f t="shared" si="89"/>
        <v>324</v>
      </c>
      <c r="AN188" s="25">
        <f>MAX(AM$4:AM188)</f>
        <v>324</v>
      </c>
      <c r="AO188" s="25">
        <f t="shared" si="90"/>
        <v>0</v>
      </c>
      <c r="AP188" s="20">
        <f t="shared" si="91"/>
        <v>1</v>
      </c>
      <c r="AR188" s="12">
        <f t="shared" si="93"/>
        <v>304.14</v>
      </c>
      <c r="AS188" s="12">
        <f t="shared" si="94"/>
        <v>25</v>
      </c>
      <c r="AT188" s="12">
        <f t="shared" si="95"/>
        <v>250</v>
      </c>
      <c r="AU188" s="12">
        <f t="shared" si="96"/>
        <v>10388</v>
      </c>
      <c r="AV188" s="12">
        <f>MAX(AU$4:AU188)</f>
        <v>10388</v>
      </c>
      <c r="AW188" s="8">
        <f t="shared" si="97"/>
        <v>0</v>
      </c>
    </row>
    <row r="189" spans="1:49" x14ac:dyDescent="0.3">
      <c r="A189" s="1">
        <v>42739</v>
      </c>
      <c r="B189" s="1">
        <v>42739</v>
      </c>
      <c r="C189" s="1" t="s">
        <v>45</v>
      </c>
      <c r="D189" s="3">
        <v>1420</v>
      </c>
      <c r="E189" s="3">
        <v>0</v>
      </c>
      <c r="F189" s="3">
        <f t="shared" si="67"/>
        <v>1420</v>
      </c>
      <c r="G189" s="20">
        <f t="shared" si="68"/>
        <v>0</v>
      </c>
      <c r="H189" s="3" t="s">
        <v>17</v>
      </c>
      <c r="I189" s="20">
        <v>1</v>
      </c>
      <c r="J189" s="20">
        <v>11</v>
      </c>
      <c r="L189" s="20">
        <f t="shared" si="69"/>
        <v>1</v>
      </c>
      <c r="M189" s="20" t="s">
        <v>20</v>
      </c>
      <c r="N189" s="20">
        <v>7</v>
      </c>
      <c r="O189" s="20">
        <v>104580</v>
      </c>
      <c r="P189" s="20">
        <f t="shared" si="70"/>
        <v>104580</v>
      </c>
      <c r="Q189" s="20">
        <f t="shared" si="71"/>
        <v>104580</v>
      </c>
      <c r="R189" s="20">
        <v>104998</v>
      </c>
      <c r="S189" s="20">
        <v>104517</v>
      </c>
      <c r="T189" s="19">
        <f t="shared" si="72"/>
        <v>42.5</v>
      </c>
      <c r="U189" s="19">
        <f t="shared" si="73"/>
        <v>5.6</v>
      </c>
      <c r="W189" s="19">
        <f t="shared" si="74"/>
        <v>-42.5</v>
      </c>
      <c r="X189" s="19">
        <f t="shared" si="75"/>
        <v>5.6</v>
      </c>
      <c r="Y189" s="7">
        <f t="shared" si="76"/>
        <v>0</v>
      </c>
      <c r="Z189" s="7">
        <f t="shared" si="77"/>
        <v>1</v>
      </c>
      <c r="AA189" s="7">
        <f t="shared" si="78"/>
        <v>1</v>
      </c>
      <c r="AB189" s="7">
        <f t="shared" si="79"/>
        <v>0</v>
      </c>
      <c r="AC189" s="19">
        <f t="shared" si="80"/>
        <v>-12</v>
      </c>
      <c r="AD189" s="7">
        <f t="shared" si="92"/>
        <v>0</v>
      </c>
      <c r="AE189" s="19">
        <f t="shared" si="81"/>
        <v>-12</v>
      </c>
      <c r="AF189" s="19">
        <f t="shared" si="82"/>
        <v>-12</v>
      </c>
      <c r="AG189" s="19">
        <f t="shared" si="83"/>
        <v>154</v>
      </c>
      <c r="AH189" s="7">
        <f t="shared" si="84"/>
        <v>0</v>
      </c>
      <c r="AI189" s="19">
        <f t="shared" si="85"/>
        <v>-12</v>
      </c>
      <c r="AJ189" s="19">
        <f t="shared" si="86"/>
        <v>0</v>
      </c>
      <c r="AK189" s="19">
        <f t="shared" si="87"/>
        <v>0</v>
      </c>
      <c r="AL189" s="19">
        <f t="shared" si="88"/>
        <v>0</v>
      </c>
      <c r="AM189" s="19">
        <f t="shared" si="89"/>
        <v>324</v>
      </c>
      <c r="AN189" s="25">
        <f>MAX(AM$4:AM189)</f>
        <v>324</v>
      </c>
      <c r="AO189" s="25">
        <f t="shared" si="90"/>
        <v>0</v>
      </c>
      <c r="AP189" s="20">
        <f t="shared" si="91"/>
        <v>0</v>
      </c>
      <c r="AR189" s="12">
        <f t="shared" si="93"/>
        <v>311.64</v>
      </c>
      <c r="AS189" s="12">
        <f t="shared" si="94"/>
        <v>25</v>
      </c>
      <c r="AT189" s="12">
        <f t="shared" si="95"/>
        <v>0</v>
      </c>
      <c r="AU189" s="12">
        <f t="shared" si="96"/>
        <v>10388</v>
      </c>
      <c r="AV189" s="12">
        <f>MAX(AU$4:AU189)</f>
        <v>10388</v>
      </c>
      <c r="AW189" s="8">
        <f t="shared" si="97"/>
        <v>0</v>
      </c>
    </row>
    <row r="190" spans="1:49" x14ac:dyDescent="0.3">
      <c r="A190" s="1">
        <v>42739</v>
      </c>
      <c r="B190" s="1">
        <v>42740</v>
      </c>
      <c r="C190" s="1" t="s">
        <v>44</v>
      </c>
      <c r="D190" s="3">
        <v>205</v>
      </c>
      <c r="E190" s="3">
        <v>-200</v>
      </c>
      <c r="F190" s="3">
        <f t="shared" si="67"/>
        <v>5</v>
      </c>
      <c r="G190" s="20">
        <f t="shared" si="68"/>
        <v>1</v>
      </c>
      <c r="H190" s="3" t="s">
        <v>37</v>
      </c>
      <c r="L190" s="20">
        <f t="shared" si="69"/>
        <v>1</v>
      </c>
      <c r="M190" s="20" t="s">
        <v>20</v>
      </c>
      <c r="N190" s="20">
        <v>8</v>
      </c>
      <c r="O190" s="20">
        <v>72940</v>
      </c>
      <c r="P190" s="20">
        <f t="shared" si="70"/>
        <v>72940</v>
      </c>
      <c r="Q190" s="20">
        <f t="shared" si="71"/>
        <v>72940</v>
      </c>
      <c r="R190" s="20">
        <v>73021</v>
      </c>
      <c r="S190" s="20">
        <v>72774</v>
      </c>
      <c r="T190" s="19">
        <f t="shared" si="72"/>
        <v>8.9</v>
      </c>
      <c r="U190" s="19">
        <f t="shared" si="73"/>
        <v>15.8</v>
      </c>
      <c r="W190" s="19">
        <f t="shared" si="74"/>
        <v>-8.9</v>
      </c>
      <c r="X190" s="19">
        <f t="shared" si="75"/>
        <v>15.8</v>
      </c>
      <c r="Y190" s="7">
        <f t="shared" si="76"/>
        <v>0</v>
      </c>
      <c r="Z190" s="7">
        <f t="shared" si="77"/>
        <v>1</v>
      </c>
      <c r="AA190" s="7">
        <f t="shared" si="78"/>
        <v>1</v>
      </c>
      <c r="AB190" s="7">
        <f t="shared" si="79"/>
        <v>1</v>
      </c>
      <c r="AC190" s="19">
        <f t="shared" si="80"/>
        <v>0</v>
      </c>
      <c r="AD190" s="7">
        <f t="shared" si="92"/>
        <v>0</v>
      </c>
      <c r="AE190" s="19">
        <f t="shared" si="81"/>
        <v>-12</v>
      </c>
      <c r="AF190" s="19">
        <f t="shared" si="82"/>
        <v>10</v>
      </c>
      <c r="AG190" s="19">
        <f t="shared" si="83"/>
        <v>164</v>
      </c>
      <c r="AH190" s="7">
        <f t="shared" si="84"/>
        <v>1</v>
      </c>
      <c r="AI190" s="19">
        <f t="shared" si="85"/>
        <v>0</v>
      </c>
      <c r="AJ190" s="19">
        <f t="shared" si="86"/>
        <v>0</v>
      </c>
      <c r="AK190" s="19">
        <f t="shared" si="87"/>
        <v>0</v>
      </c>
      <c r="AL190" s="19">
        <f t="shared" si="88"/>
        <v>10</v>
      </c>
      <c r="AM190" s="19">
        <f t="shared" si="89"/>
        <v>334</v>
      </c>
      <c r="AN190" s="25">
        <f>MAX(AM$4:AM190)</f>
        <v>334</v>
      </c>
      <c r="AO190" s="25">
        <f t="shared" si="90"/>
        <v>0</v>
      </c>
      <c r="AP190" s="20">
        <f t="shared" si="91"/>
        <v>1</v>
      </c>
      <c r="AR190" s="12">
        <f t="shared" si="93"/>
        <v>311.64</v>
      </c>
      <c r="AS190" s="12">
        <f t="shared" si="94"/>
        <v>25</v>
      </c>
      <c r="AT190" s="12">
        <f t="shared" si="95"/>
        <v>250</v>
      </c>
      <c r="AU190" s="12">
        <f t="shared" si="96"/>
        <v>10638</v>
      </c>
      <c r="AV190" s="12">
        <f>MAX(AU$4:AU190)</f>
        <v>10638</v>
      </c>
      <c r="AW190" s="8">
        <f t="shared" si="97"/>
        <v>0</v>
      </c>
    </row>
    <row r="191" spans="1:49" x14ac:dyDescent="0.3">
      <c r="A191" s="1">
        <v>42740</v>
      </c>
      <c r="B191" s="1">
        <v>42740</v>
      </c>
      <c r="C191" s="1" t="s">
        <v>44</v>
      </c>
      <c r="D191" s="3">
        <v>1315</v>
      </c>
      <c r="E191" s="3">
        <v>-200</v>
      </c>
      <c r="F191" s="3">
        <f t="shared" si="67"/>
        <v>1115</v>
      </c>
      <c r="G191" s="20">
        <f t="shared" si="68"/>
        <v>0</v>
      </c>
      <c r="H191" s="3" t="s">
        <v>37</v>
      </c>
      <c r="I191" s="20">
        <v>1</v>
      </c>
      <c r="J191" s="20">
        <v>12</v>
      </c>
      <c r="L191" s="20">
        <f t="shared" si="69"/>
        <v>1</v>
      </c>
      <c r="M191" s="20" t="s">
        <v>21</v>
      </c>
      <c r="N191" s="20">
        <v>8</v>
      </c>
      <c r="O191" s="20">
        <v>72840</v>
      </c>
      <c r="P191" s="20">
        <f t="shared" si="70"/>
        <v>72848</v>
      </c>
      <c r="Q191" s="20">
        <f t="shared" si="71"/>
        <v>72848</v>
      </c>
      <c r="R191" s="20">
        <v>72828</v>
      </c>
      <c r="S191" s="20">
        <v>73560</v>
      </c>
      <c r="T191" s="19">
        <f t="shared" si="72"/>
        <v>2.8</v>
      </c>
      <c r="U191" s="19">
        <f t="shared" si="73"/>
        <v>71.2</v>
      </c>
      <c r="W191" s="19">
        <f t="shared" si="74"/>
        <v>-2.8</v>
      </c>
      <c r="X191" s="19">
        <f t="shared" si="75"/>
        <v>71.2</v>
      </c>
      <c r="Y191" s="7">
        <f t="shared" si="76"/>
        <v>1</v>
      </c>
      <c r="Z191" s="7">
        <f t="shared" si="77"/>
        <v>0</v>
      </c>
      <c r="AA191" s="7">
        <f t="shared" si="78"/>
        <v>1</v>
      </c>
      <c r="AB191" s="7">
        <f t="shared" si="79"/>
        <v>0</v>
      </c>
      <c r="AC191" s="19">
        <f t="shared" si="80"/>
        <v>0</v>
      </c>
      <c r="AD191" s="7">
        <f t="shared" si="92"/>
        <v>0</v>
      </c>
      <c r="AE191" s="19">
        <f t="shared" si="81"/>
        <v>0</v>
      </c>
      <c r="AF191" s="19">
        <f t="shared" si="82"/>
        <v>10</v>
      </c>
      <c r="AG191" s="19">
        <f t="shared" si="83"/>
        <v>174</v>
      </c>
      <c r="AH191" s="7">
        <f t="shared" si="84"/>
        <v>1</v>
      </c>
      <c r="AI191" s="19">
        <f t="shared" si="85"/>
        <v>10</v>
      </c>
      <c r="AJ191" s="19">
        <f t="shared" si="86"/>
        <v>0</v>
      </c>
      <c r="AK191" s="19">
        <f t="shared" si="87"/>
        <v>0</v>
      </c>
      <c r="AL191" s="19">
        <f t="shared" si="88"/>
        <v>0</v>
      </c>
      <c r="AM191" s="19">
        <f t="shared" si="89"/>
        <v>334</v>
      </c>
      <c r="AN191" s="25">
        <f>MAX(AM$4:AM191)</f>
        <v>334</v>
      </c>
      <c r="AO191" s="25">
        <f t="shared" si="90"/>
        <v>0</v>
      </c>
      <c r="AP191" s="20">
        <f t="shared" si="91"/>
        <v>0</v>
      </c>
      <c r="AR191" s="12">
        <f t="shared" si="93"/>
        <v>311.64</v>
      </c>
      <c r="AS191" s="12">
        <f t="shared" si="94"/>
        <v>25</v>
      </c>
      <c r="AT191" s="12">
        <f t="shared" si="95"/>
        <v>0</v>
      </c>
      <c r="AU191" s="12">
        <f t="shared" si="96"/>
        <v>10638</v>
      </c>
      <c r="AV191" s="12">
        <f>MAX(AU$4:AU191)</f>
        <v>10638</v>
      </c>
      <c r="AW191" s="8">
        <f t="shared" si="97"/>
        <v>0</v>
      </c>
    </row>
    <row r="192" spans="1:49" x14ac:dyDescent="0.3">
      <c r="A192" s="1">
        <v>42741</v>
      </c>
      <c r="B192" s="1">
        <v>42741</v>
      </c>
      <c r="C192" s="1" t="s">
        <v>45</v>
      </c>
      <c r="D192" s="3">
        <v>1330</v>
      </c>
      <c r="E192" s="3">
        <v>0</v>
      </c>
      <c r="F192" s="3">
        <f t="shared" si="67"/>
        <v>1330</v>
      </c>
      <c r="G192" s="20">
        <f t="shared" si="68"/>
        <v>0</v>
      </c>
      <c r="H192" s="3" t="s">
        <v>17</v>
      </c>
      <c r="K192" s="20">
        <v>1</v>
      </c>
      <c r="L192" s="20">
        <f t="shared" si="69"/>
        <v>1</v>
      </c>
      <c r="M192" s="20" t="s">
        <v>21</v>
      </c>
      <c r="N192" s="20">
        <v>7</v>
      </c>
      <c r="O192" s="20">
        <v>105520</v>
      </c>
      <c r="P192" s="20">
        <f t="shared" si="70"/>
        <v>105527</v>
      </c>
      <c r="Q192" s="20">
        <f t="shared" si="71"/>
        <v>105527</v>
      </c>
      <c r="R192" s="20">
        <v>105457</v>
      </c>
      <c r="S192" s="20">
        <v>105875</v>
      </c>
      <c r="T192" s="19">
        <f t="shared" si="72"/>
        <v>7.7</v>
      </c>
      <c r="U192" s="19">
        <f t="shared" si="73"/>
        <v>34.799999999999997</v>
      </c>
      <c r="W192" s="19">
        <f t="shared" si="74"/>
        <v>-7.7</v>
      </c>
      <c r="X192" s="19">
        <f t="shared" si="75"/>
        <v>34.799999999999997</v>
      </c>
      <c r="Y192" s="7">
        <f t="shared" si="76"/>
        <v>1</v>
      </c>
      <c r="Z192" s="7">
        <f t="shared" si="77"/>
        <v>0</v>
      </c>
      <c r="AA192" s="7">
        <f t="shared" si="78"/>
        <v>1</v>
      </c>
      <c r="AB192" s="7">
        <f t="shared" si="79"/>
        <v>0</v>
      </c>
      <c r="AC192" s="19">
        <f t="shared" si="80"/>
        <v>0</v>
      </c>
      <c r="AD192" s="7">
        <f t="shared" si="92"/>
        <v>1</v>
      </c>
      <c r="AE192" s="19">
        <f t="shared" si="81"/>
        <v>0</v>
      </c>
      <c r="AF192" s="19">
        <f t="shared" si="82"/>
        <v>10</v>
      </c>
      <c r="AG192" s="19">
        <f t="shared" si="83"/>
        <v>184</v>
      </c>
      <c r="AH192" s="7">
        <f t="shared" si="84"/>
        <v>1</v>
      </c>
      <c r="AI192" s="19">
        <f t="shared" si="85"/>
        <v>0</v>
      </c>
      <c r="AJ192" s="19">
        <f t="shared" si="86"/>
        <v>10</v>
      </c>
      <c r="AK192" s="19">
        <f t="shared" si="87"/>
        <v>0</v>
      </c>
      <c r="AL192" s="19">
        <f t="shared" si="88"/>
        <v>0</v>
      </c>
      <c r="AM192" s="19">
        <f t="shared" si="89"/>
        <v>334</v>
      </c>
      <c r="AN192" s="25">
        <f>MAX(AM$4:AM192)</f>
        <v>334</v>
      </c>
      <c r="AO192" s="25">
        <f t="shared" si="90"/>
        <v>0</v>
      </c>
      <c r="AP192" s="20">
        <f t="shared" si="91"/>
        <v>0</v>
      </c>
      <c r="AR192" s="12">
        <f t="shared" si="93"/>
        <v>319.14</v>
      </c>
      <c r="AS192" s="12">
        <f t="shared" si="94"/>
        <v>26</v>
      </c>
      <c r="AT192" s="12">
        <f t="shared" si="95"/>
        <v>0</v>
      </c>
      <c r="AU192" s="12">
        <f t="shared" si="96"/>
        <v>10638</v>
      </c>
      <c r="AV192" s="12">
        <f>MAX(AU$4:AU192)</f>
        <v>10638</v>
      </c>
      <c r="AW192" s="8">
        <f t="shared" si="97"/>
        <v>0</v>
      </c>
    </row>
    <row r="193" spans="1:49" x14ac:dyDescent="0.3">
      <c r="A193" s="1">
        <v>42741</v>
      </c>
      <c r="B193" s="1">
        <v>42741</v>
      </c>
      <c r="C193" s="1" t="s">
        <v>44</v>
      </c>
      <c r="D193" s="3">
        <v>1550</v>
      </c>
      <c r="E193" s="3">
        <v>-200</v>
      </c>
      <c r="F193" s="3">
        <f t="shared" si="67"/>
        <v>1350</v>
      </c>
      <c r="G193" s="20">
        <f t="shared" si="68"/>
        <v>0</v>
      </c>
      <c r="H193" s="3" t="s">
        <v>38</v>
      </c>
      <c r="K193" s="20">
        <v>1</v>
      </c>
      <c r="L193" s="20">
        <f t="shared" si="69"/>
        <v>1</v>
      </c>
      <c r="M193" s="20" t="s">
        <v>20</v>
      </c>
      <c r="N193" s="20">
        <v>7</v>
      </c>
      <c r="O193" s="20">
        <v>116560</v>
      </c>
      <c r="P193" s="20">
        <f t="shared" si="70"/>
        <v>116560</v>
      </c>
      <c r="Q193" s="20">
        <f t="shared" si="71"/>
        <v>116560</v>
      </c>
      <c r="R193" s="20">
        <v>116681</v>
      </c>
      <c r="S193" s="20">
        <v>116464</v>
      </c>
      <c r="T193" s="19">
        <f t="shared" si="72"/>
        <v>12.8</v>
      </c>
      <c r="U193" s="19">
        <f t="shared" si="73"/>
        <v>8.9</v>
      </c>
      <c r="W193" s="19">
        <f t="shared" si="74"/>
        <v>-12.8</v>
      </c>
      <c r="X193" s="19">
        <f t="shared" si="75"/>
        <v>8.9</v>
      </c>
      <c r="Y193" s="7">
        <f t="shared" si="76"/>
        <v>0</v>
      </c>
      <c r="Z193" s="7">
        <f t="shared" si="77"/>
        <v>1</v>
      </c>
      <c r="AA193" s="7">
        <f t="shared" si="78"/>
        <v>1</v>
      </c>
      <c r="AB193" s="7">
        <f t="shared" si="79"/>
        <v>0</v>
      </c>
      <c r="AC193" s="19">
        <f t="shared" si="80"/>
        <v>-12</v>
      </c>
      <c r="AD193" s="7">
        <f t="shared" si="92"/>
        <v>1</v>
      </c>
      <c r="AE193" s="19">
        <f t="shared" si="81"/>
        <v>-12</v>
      </c>
      <c r="AF193" s="19">
        <f t="shared" si="82"/>
        <v>-12</v>
      </c>
      <c r="AG193" s="19">
        <f t="shared" si="83"/>
        <v>172</v>
      </c>
      <c r="AH193" s="7">
        <f t="shared" si="84"/>
        <v>0</v>
      </c>
      <c r="AI193" s="19">
        <f t="shared" si="85"/>
        <v>0</v>
      </c>
      <c r="AJ193" s="19">
        <f t="shared" si="86"/>
        <v>-12</v>
      </c>
      <c r="AK193" s="19">
        <f t="shared" si="87"/>
        <v>0</v>
      </c>
      <c r="AL193" s="19">
        <f t="shared" si="88"/>
        <v>0</v>
      </c>
      <c r="AM193" s="19">
        <f t="shared" si="89"/>
        <v>334</v>
      </c>
      <c r="AN193" s="25">
        <f>MAX(AM$4:AM193)</f>
        <v>334</v>
      </c>
      <c r="AO193" s="25">
        <f t="shared" si="90"/>
        <v>0</v>
      </c>
      <c r="AP193" s="20">
        <f t="shared" si="91"/>
        <v>0</v>
      </c>
      <c r="AR193" s="12">
        <f t="shared" si="93"/>
        <v>319.14</v>
      </c>
      <c r="AS193" s="12">
        <f t="shared" si="94"/>
        <v>26</v>
      </c>
      <c r="AT193" s="12">
        <f t="shared" si="95"/>
        <v>0</v>
      </c>
      <c r="AU193" s="12">
        <f t="shared" si="96"/>
        <v>10638</v>
      </c>
      <c r="AV193" s="12">
        <f>MAX(AU$4:AU193)</f>
        <v>10638</v>
      </c>
      <c r="AW193" s="8">
        <f t="shared" si="97"/>
        <v>0</v>
      </c>
    </row>
    <row r="194" spans="1:49" x14ac:dyDescent="0.3">
      <c r="A194" s="1">
        <v>42740</v>
      </c>
      <c r="B194" s="1">
        <v>42744</v>
      </c>
      <c r="C194" s="1" t="s">
        <v>44</v>
      </c>
      <c r="D194" s="3">
        <v>530</v>
      </c>
      <c r="E194" s="3">
        <v>-200</v>
      </c>
      <c r="F194" s="3">
        <f t="shared" si="67"/>
        <v>330</v>
      </c>
      <c r="G194" s="20">
        <f t="shared" si="68"/>
        <v>4</v>
      </c>
      <c r="H194" s="3" t="s">
        <v>38</v>
      </c>
      <c r="I194" s="20">
        <v>1</v>
      </c>
      <c r="J194" s="20">
        <v>16</v>
      </c>
      <c r="L194" s="20">
        <f t="shared" si="69"/>
        <v>1</v>
      </c>
      <c r="M194" s="20" t="s">
        <v>20</v>
      </c>
      <c r="N194" s="20">
        <v>7</v>
      </c>
      <c r="O194" s="20">
        <v>117350</v>
      </c>
      <c r="P194" s="20">
        <f t="shared" si="70"/>
        <v>117350</v>
      </c>
      <c r="Q194" s="20">
        <f t="shared" si="71"/>
        <v>117350</v>
      </c>
      <c r="R194" s="20">
        <v>117525</v>
      </c>
      <c r="S194" s="20">
        <v>115649</v>
      </c>
      <c r="T194" s="19">
        <f t="shared" si="72"/>
        <v>18.2</v>
      </c>
      <c r="U194" s="19">
        <f t="shared" si="73"/>
        <v>169.4</v>
      </c>
      <c r="W194" s="19">
        <f t="shared" si="74"/>
        <v>-18.2</v>
      </c>
      <c r="X194" s="19">
        <f t="shared" si="75"/>
        <v>169.4</v>
      </c>
      <c r="Y194" s="7">
        <f t="shared" si="76"/>
        <v>0</v>
      </c>
      <c r="Z194" s="7">
        <f t="shared" si="77"/>
        <v>1</v>
      </c>
      <c r="AA194" s="7">
        <f t="shared" si="78"/>
        <v>1</v>
      </c>
      <c r="AB194" s="7">
        <f t="shared" si="79"/>
        <v>0</v>
      </c>
      <c r="AC194" s="19">
        <f t="shared" si="80"/>
        <v>-12</v>
      </c>
      <c r="AD194" s="7">
        <f t="shared" si="92"/>
        <v>0</v>
      </c>
      <c r="AE194" s="19">
        <f t="shared" si="81"/>
        <v>-12</v>
      </c>
      <c r="AF194" s="19">
        <f t="shared" si="82"/>
        <v>-12</v>
      </c>
      <c r="AG194" s="19">
        <f t="shared" si="83"/>
        <v>160</v>
      </c>
      <c r="AH194" s="7">
        <f t="shared" si="84"/>
        <v>0</v>
      </c>
      <c r="AI194" s="19">
        <f t="shared" si="85"/>
        <v>-12</v>
      </c>
      <c r="AJ194" s="19">
        <f t="shared" si="86"/>
        <v>0</v>
      </c>
      <c r="AK194" s="19">
        <f t="shared" si="87"/>
        <v>0</v>
      </c>
      <c r="AL194" s="19">
        <f t="shared" si="88"/>
        <v>0</v>
      </c>
      <c r="AM194" s="19">
        <f t="shared" si="89"/>
        <v>334</v>
      </c>
      <c r="AN194" s="25">
        <f>MAX(AM$4:AM194)</f>
        <v>334</v>
      </c>
      <c r="AO194" s="25">
        <f t="shared" si="90"/>
        <v>0</v>
      </c>
      <c r="AP194" s="20">
        <f t="shared" si="91"/>
        <v>0</v>
      </c>
      <c r="AR194" s="12">
        <f t="shared" si="93"/>
        <v>319.14</v>
      </c>
      <c r="AS194" s="12">
        <f t="shared" si="94"/>
        <v>26</v>
      </c>
      <c r="AT194" s="12">
        <f t="shared" si="95"/>
        <v>0</v>
      </c>
      <c r="AU194" s="12">
        <f t="shared" si="96"/>
        <v>10638</v>
      </c>
      <c r="AV194" s="12">
        <f>MAX(AU$4:AU194)</f>
        <v>10638</v>
      </c>
      <c r="AW194" s="8">
        <f t="shared" si="97"/>
        <v>0</v>
      </c>
    </row>
    <row r="195" spans="1:49" x14ac:dyDescent="0.3">
      <c r="A195" s="1">
        <v>42744</v>
      </c>
      <c r="B195" s="1">
        <v>42744</v>
      </c>
      <c r="C195" s="1" t="s">
        <v>44</v>
      </c>
      <c r="D195" s="3">
        <v>1520</v>
      </c>
      <c r="E195" s="3">
        <v>-200</v>
      </c>
      <c r="F195" s="3">
        <f t="shared" si="67"/>
        <v>1320</v>
      </c>
      <c r="G195" s="20">
        <f t="shared" si="68"/>
        <v>0</v>
      </c>
      <c r="H195" s="3" t="s">
        <v>38</v>
      </c>
      <c r="L195" s="20">
        <f t="shared" si="69"/>
        <v>1</v>
      </c>
      <c r="M195" s="20" t="s">
        <v>21</v>
      </c>
      <c r="N195" s="20">
        <v>7</v>
      </c>
      <c r="O195" s="20">
        <v>116490</v>
      </c>
      <c r="P195" s="20">
        <f t="shared" si="70"/>
        <v>116497</v>
      </c>
      <c r="Q195" s="20">
        <f t="shared" si="71"/>
        <v>116497</v>
      </c>
      <c r="R195" s="20">
        <v>116405</v>
      </c>
      <c r="S195" s="20">
        <v>116606</v>
      </c>
      <c r="T195" s="19">
        <f t="shared" si="72"/>
        <v>9.9</v>
      </c>
      <c r="U195" s="19">
        <f t="shared" si="73"/>
        <v>10.9</v>
      </c>
      <c r="W195" s="19">
        <f t="shared" si="74"/>
        <v>-9.9</v>
      </c>
      <c r="X195" s="19">
        <f t="shared" si="75"/>
        <v>10.9</v>
      </c>
      <c r="Y195" s="7">
        <f t="shared" si="76"/>
        <v>1</v>
      </c>
      <c r="Z195" s="7">
        <f t="shared" si="77"/>
        <v>0</v>
      </c>
      <c r="AA195" s="7">
        <f t="shared" si="78"/>
        <v>1</v>
      </c>
      <c r="AB195" s="7">
        <f t="shared" si="79"/>
        <v>1</v>
      </c>
      <c r="AC195" s="19">
        <f t="shared" si="80"/>
        <v>0</v>
      </c>
      <c r="AD195" s="7">
        <f t="shared" si="92"/>
        <v>0</v>
      </c>
      <c r="AE195" s="19">
        <f t="shared" si="81"/>
        <v>-12</v>
      </c>
      <c r="AF195" s="19">
        <f t="shared" si="82"/>
        <v>10</v>
      </c>
      <c r="AG195" s="19">
        <f t="shared" si="83"/>
        <v>170</v>
      </c>
      <c r="AH195" s="7">
        <f t="shared" si="84"/>
        <v>1</v>
      </c>
      <c r="AI195" s="19">
        <f t="shared" si="85"/>
        <v>0</v>
      </c>
      <c r="AJ195" s="19">
        <f t="shared" si="86"/>
        <v>0</v>
      </c>
      <c r="AK195" s="19">
        <f t="shared" si="87"/>
        <v>0</v>
      </c>
      <c r="AL195" s="19">
        <f t="shared" si="88"/>
        <v>10</v>
      </c>
      <c r="AM195" s="19">
        <f t="shared" si="89"/>
        <v>344</v>
      </c>
      <c r="AN195" s="25">
        <f>MAX(AM$4:AM195)</f>
        <v>344</v>
      </c>
      <c r="AO195" s="25">
        <f t="shared" si="90"/>
        <v>0</v>
      </c>
      <c r="AP195" s="20">
        <f t="shared" si="91"/>
        <v>1</v>
      </c>
      <c r="AR195" s="12">
        <f t="shared" si="93"/>
        <v>319.14</v>
      </c>
      <c r="AS195" s="12">
        <f t="shared" si="94"/>
        <v>26</v>
      </c>
      <c r="AT195" s="12">
        <f t="shared" si="95"/>
        <v>260</v>
      </c>
      <c r="AU195" s="12">
        <f t="shared" si="96"/>
        <v>10898</v>
      </c>
      <c r="AV195" s="12">
        <f>MAX(AU$4:AU195)</f>
        <v>10898</v>
      </c>
      <c r="AW195" s="8">
        <f t="shared" si="97"/>
        <v>0</v>
      </c>
    </row>
    <row r="196" spans="1:49" x14ac:dyDescent="0.3">
      <c r="A196" s="1">
        <v>42744</v>
      </c>
      <c r="B196" s="1">
        <v>42744</v>
      </c>
      <c r="C196" s="1" t="s">
        <v>44</v>
      </c>
      <c r="D196" s="3">
        <v>1745</v>
      </c>
      <c r="E196" s="3">
        <v>-200</v>
      </c>
      <c r="F196" s="3">
        <f t="shared" si="67"/>
        <v>1545</v>
      </c>
      <c r="G196" s="20">
        <f t="shared" si="68"/>
        <v>0</v>
      </c>
      <c r="H196" s="3" t="s">
        <v>43</v>
      </c>
      <c r="L196" s="20">
        <f t="shared" si="69"/>
        <v>1</v>
      </c>
      <c r="M196" s="20" t="s">
        <v>21</v>
      </c>
      <c r="N196" s="20">
        <v>10</v>
      </c>
      <c r="O196" s="20">
        <v>132150</v>
      </c>
      <c r="P196" s="20">
        <f t="shared" si="70"/>
        <v>132160</v>
      </c>
      <c r="Q196" s="20">
        <f t="shared" si="71"/>
        <v>132160</v>
      </c>
      <c r="R196" s="20">
        <v>131961</v>
      </c>
      <c r="S196" s="20">
        <v>132343</v>
      </c>
      <c r="T196" s="19">
        <f t="shared" si="72"/>
        <v>20.9</v>
      </c>
      <c r="U196" s="19">
        <f t="shared" si="73"/>
        <v>18.3</v>
      </c>
      <c r="W196" s="19">
        <f t="shared" si="74"/>
        <v>-20.9</v>
      </c>
      <c r="X196" s="19">
        <f t="shared" si="75"/>
        <v>18.3</v>
      </c>
      <c r="Y196" s="7">
        <f t="shared" si="76"/>
        <v>1</v>
      </c>
      <c r="Z196" s="7">
        <f t="shared" si="77"/>
        <v>0</v>
      </c>
      <c r="AA196" s="7">
        <f t="shared" si="78"/>
        <v>1</v>
      </c>
      <c r="AB196" s="7">
        <f t="shared" si="79"/>
        <v>1</v>
      </c>
      <c r="AC196" s="19">
        <f t="shared" si="80"/>
        <v>-12</v>
      </c>
      <c r="AD196" s="7">
        <f t="shared" si="92"/>
        <v>0</v>
      </c>
      <c r="AE196" s="19">
        <f t="shared" si="81"/>
        <v>-12</v>
      </c>
      <c r="AF196" s="19">
        <f t="shared" si="82"/>
        <v>-12</v>
      </c>
      <c r="AG196" s="19">
        <f t="shared" si="83"/>
        <v>158</v>
      </c>
      <c r="AH196" s="7">
        <f t="shared" si="84"/>
        <v>0</v>
      </c>
      <c r="AI196" s="19">
        <f t="shared" si="85"/>
        <v>0</v>
      </c>
      <c r="AJ196" s="19">
        <f t="shared" si="86"/>
        <v>0</v>
      </c>
      <c r="AK196" s="19">
        <f t="shared" si="87"/>
        <v>0</v>
      </c>
      <c r="AL196" s="19">
        <f t="shared" si="88"/>
        <v>-12</v>
      </c>
      <c r="AM196" s="19">
        <f t="shared" si="89"/>
        <v>332</v>
      </c>
      <c r="AN196" s="25">
        <f>MAX(AM$4:AM196)</f>
        <v>344</v>
      </c>
      <c r="AO196" s="25">
        <f t="shared" si="90"/>
        <v>-12</v>
      </c>
      <c r="AP196" s="20">
        <f t="shared" si="91"/>
        <v>0</v>
      </c>
      <c r="AR196" s="12">
        <f t="shared" si="93"/>
        <v>319.14</v>
      </c>
      <c r="AS196" s="12">
        <f t="shared" si="94"/>
        <v>26</v>
      </c>
      <c r="AT196" s="12">
        <f t="shared" si="95"/>
        <v>-312</v>
      </c>
      <c r="AU196" s="12">
        <f t="shared" si="96"/>
        <v>10586</v>
      </c>
      <c r="AV196" s="12">
        <f>MAX(AU$4:AU196)</f>
        <v>10898</v>
      </c>
      <c r="AW196" s="8">
        <f t="shared" si="97"/>
        <v>-2.8629106258028995E-2</v>
      </c>
    </row>
    <row r="197" spans="1:49" x14ac:dyDescent="0.3">
      <c r="A197" s="1">
        <v>42744</v>
      </c>
      <c r="B197" s="1">
        <v>42744</v>
      </c>
      <c r="C197" s="1" t="s">
        <v>44</v>
      </c>
      <c r="D197" s="3">
        <v>1840</v>
      </c>
      <c r="E197" s="3">
        <v>-200</v>
      </c>
      <c r="F197" s="3">
        <f t="shared" ref="F197:F260" si="98">D197+E197</f>
        <v>1640</v>
      </c>
      <c r="G197" s="20">
        <f t="shared" ref="G197:G260" si="99">B197-A197</f>
        <v>0</v>
      </c>
      <c r="H197" s="3" t="s">
        <v>38</v>
      </c>
      <c r="I197" s="20">
        <v>1</v>
      </c>
      <c r="J197" s="20">
        <v>40</v>
      </c>
      <c r="L197" s="20">
        <f t="shared" ref="L197:L260" si="100">IF(AND(F197&gt;=L$3,F197&lt;=L$4),0,1)</f>
        <v>1</v>
      </c>
      <c r="M197" s="20" t="s">
        <v>21</v>
      </c>
      <c r="N197" s="20">
        <v>7</v>
      </c>
      <c r="O197" s="20">
        <v>116090</v>
      </c>
      <c r="P197" s="20">
        <f t="shared" ref="P197:P260" si="101">IF(M197="short",O197,O197+N197)</f>
        <v>116097</v>
      </c>
      <c r="Q197" s="20">
        <f t="shared" ref="Q197:Q260" si="102">IF(M197="short",P197+Q$3,P197-Q$3)</f>
        <v>116097</v>
      </c>
      <c r="R197" s="20">
        <v>115947</v>
      </c>
      <c r="S197" s="20">
        <v>116284</v>
      </c>
      <c r="T197" s="19">
        <f t="shared" ref="T197:T260" si="103">IF(M197="short",((R197-P197)+N197)/10,((P197-R197)+N197)/10)</f>
        <v>15.7</v>
      </c>
      <c r="U197" s="19">
        <f t="shared" ref="U197:U260" si="104">IF(M197="long",((S197-O197)-N197)/10,((O197-S197)-N197)/10)</f>
        <v>18.7</v>
      </c>
      <c r="W197" s="19">
        <f t="shared" ref="W197:W260" si="105">-T197+(Q$3/10)</f>
        <v>-15.7</v>
      </c>
      <c r="X197" s="19">
        <f t="shared" ref="X197:X260" si="106">U197+(Q$3/10)</f>
        <v>18.7</v>
      </c>
      <c r="Y197" s="7">
        <f t="shared" ref="Y197:Y260" si="107">IF(AND(M197="long",R197&lt;Q197),1, )</f>
        <v>1</v>
      </c>
      <c r="Z197" s="7">
        <f t="shared" ref="Z197:Z260" si="108">IF(AND(M197="short",R197&gt;Q197),1, )</f>
        <v>0</v>
      </c>
      <c r="AA197" s="7">
        <f t="shared" ref="AA197:AA260" si="109">Y197+Z197</f>
        <v>1</v>
      </c>
      <c r="AB197" s="7">
        <f t="shared" ref="AB197:AB260" si="110">IF(OR(I197=1,K197=1),0,L197*AA197)</f>
        <v>0</v>
      </c>
      <c r="AC197" s="19">
        <f t="shared" ref="AC197:AC260" si="111">IF(W197&lt;=-AC$3,-AC$3,0)</f>
        <v>-12</v>
      </c>
      <c r="AD197" s="7">
        <f t="shared" si="92"/>
        <v>0</v>
      </c>
      <c r="AE197" s="19">
        <f t="shared" ref="AE197:AE260" si="112">IF(AND(AC197=0,U197&gt;=AE$3-(N197/10)),0,-AC$3*AA197)</f>
        <v>-12</v>
      </c>
      <c r="AF197" s="19">
        <f t="shared" ref="AF197:AF260" si="113">IF(AND(AC197=0,X197&gt;AF$3),AF$3*AA197,AE197*AA197)</f>
        <v>-12</v>
      </c>
      <c r="AG197" s="19">
        <f t="shared" ref="AG197:AG260" si="114">AG196+AF197</f>
        <v>146</v>
      </c>
      <c r="AH197" s="7">
        <f t="shared" ref="AH197:AH260" si="115">IF(AF197&gt;0,1, )</f>
        <v>0</v>
      </c>
      <c r="AI197" s="19">
        <f t="shared" ref="AI197:AI260" si="116">IF(I197=1,AF197,)</f>
        <v>-12</v>
      </c>
      <c r="AJ197" s="19">
        <f t="shared" ref="AJ197:AJ260" si="117">IF(K197=1,AF197, )</f>
        <v>0</v>
      </c>
      <c r="AK197" s="19">
        <f t="shared" ref="AK197:AK260" si="118">IF(L197=1, ,AF197)</f>
        <v>0</v>
      </c>
      <c r="AL197" s="19">
        <f t="shared" ref="AL197:AL260" si="119">AB197*AF197</f>
        <v>0</v>
      </c>
      <c r="AM197" s="19">
        <f t="shared" ref="AM197:AM260" si="120">AM196+AL197</f>
        <v>332</v>
      </c>
      <c r="AN197" s="25">
        <f>MAX(AM$4:AM197)</f>
        <v>344</v>
      </c>
      <c r="AO197" s="25">
        <f t="shared" ref="AO197:AO260" si="121">AM197-AN197</f>
        <v>-12</v>
      </c>
      <c r="AP197" s="20">
        <f t="shared" ref="AP197:AP260" si="122">IF(AL197&gt;0,1, )</f>
        <v>0</v>
      </c>
      <c r="AR197" s="12">
        <f t="shared" si="93"/>
        <v>319.14</v>
      </c>
      <c r="AS197" s="12">
        <f t="shared" si="94"/>
        <v>26</v>
      </c>
      <c r="AT197" s="12">
        <f t="shared" si="95"/>
        <v>0</v>
      </c>
      <c r="AU197" s="12">
        <f t="shared" si="96"/>
        <v>10586</v>
      </c>
      <c r="AV197" s="12">
        <f>MAX(AU$4:AU197)</f>
        <v>10898</v>
      </c>
      <c r="AW197" s="8">
        <f t="shared" si="97"/>
        <v>-2.8629106258028995E-2</v>
      </c>
    </row>
    <row r="198" spans="1:49" x14ac:dyDescent="0.3">
      <c r="A198" s="1">
        <v>42745</v>
      </c>
      <c r="B198" s="1">
        <v>42745</v>
      </c>
      <c r="C198" s="1" t="s">
        <v>45</v>
      </c>
      <c r="D198" s="3">
        <v>1200</v>
      </c>
      <c r="E198" s="3">
        <v>0</v>
      </c>
      <c r="F198" s="3">
        <f t="shared" si="98"/>
        <v>1200</v>
      </c>
      <c r="G198" s="20">
        <f t="shared" si="99"/>
        <v>0</v>
      </c>
      <c r="H198" s="3" t="s">
        <v>17</v>
      </c>
      <c r="L198" s="20">
        <f t="shared" si="100"/>
        <v>1</v>
      </c>
      <c r="M198" s="20" t="s">
        <v>21</v>
      </c>
      <c r="N198" s="20">
        <v>7</v>
      </c>
      <c r="O198" s="20">
        <v>105680</v>
      </c>
      <c r="P198" s="20">
        <f t="shared" si="101"/>
        <v>105687</v>
      </c>
      <c r="Q198" s="20">
        <f t="shared" si="102"/>
        <v>105687</v>
      </c>
      <c r="R198" s="20">
        <v>105675</v>
      </c>
      <c r="S198" s="20">
        <v>105845</v>
      </c>
      <c r="T198" s="19">
        <f t="shared" si="103"/>
        <v>1.9</v>
      </c>
      <c r="U198" s="19">
        <f t="shared" si="104"/>
        <v>15.8</v>
      </c>
      <c r="W198" s="19">
        <f t="shared" si="105"/>
        <v>-1.9</v>
      </c>
      <c r="X198" s="19">
        <f t="shared" si="106"/>
        <v>15.8</v>
      </c>
      <c r="Y198" s="7">
        <f t="shared" si="107"/>
        <v>1</v>
      </c>
      <c r="Z198" s="7">
        <f t="shared" si="108"/>
        <v>0</v>
      </c>
      <c r="AA198" s="7">
        <f t="shared" si="109"/>
        <v>1</v>
      </c>
      <c r="AB198" s="7">
        <f t="shared" si="110"/>
        <v>1</v>
      </c>
      <c r="AC198" s="19">
        <f t="shared" si="111"/>
        <v>0</v>
      </c>
      <c r="AD198" s="7">
        <f t="shared" ref="AD198:AD261" si="123">IF(AND(K198=1,AA198=1),1, )</f>
        <v>0</v>
      </c>
      <c r="AE198" s="19">
        <f t="shared" si="112"/>
        <v>-12</v>
      </c>
      <c r="AF198" s="19">
        <f t="shared" si="113"/>
        <v>10</v>
      </c>
      <c r="AG198" s="19">
        <f t="shared" si="114"/>
        <v>156</v>
      </c>
      <c r="AH198" s="7">
        <f t="shared" si="115"/>
        <v>1</v>
      </c>
      <c r="AI198" s="19">
        <f t="shared" si="116"/>
        <v>0</v>
      </c>
      <c r="AJ198" s="19">
        <f t="shared" si="117"/>
        <v>0</v>
      </c>
      <c r="AK198" s="19">
        <f t="shared" si="118"/>
        <v>0</v>
      </c>
      <c r="AL198" s="19">
        <f t="shared" si="119"/>
        <v>10</v>
      </c>
      <c r="AM198" s="19">
        <f t="shared" si="120"/>
        <v>342</v>
      </c>
      <c r="AN198" s="25">
        <f>MAX(AM$4:AM198)</f>
        <v>344</v>
      </c>
      <c r="AO198" s="25">
        <f t="shared" si="121"/>
        <v>-2</v>
      </c>
      <c r="AP198" s="20">
        <f t="shared" si="122"/>
        <v>1</v>
      </c>
      <c r="AR198" s="12">
        <f t="shared" si="93"/>
        <v>317.58</v>
      </c>
      <c r="AS198" s="12">
        <f t="shared" si="94"/>
        <v>26</v>
      </c>
      <c r="AT198" s="12">
        <f t="shared" si="95"/>
        <v>260</v>
      </c>
      <c r="AU198" s="12">
        <f t="shared" si="96"/>
        <v>10846</v>
      </c>
      <c r="AV198" s="12">
        <f>MAX(AU$4:AU198)</f>
        <v>10898</v>
      </c>
      <c r="AW198" s="8">
        <f t="shared" si="97"/>
        <v>-4.7715177096714989E-3</v>
      </c>
    </row>
    <row r="199" spans="1:49" x14ac:dyDescent="0.3">
      <c r="A199" s="1">
        <v>42745</v>
      </c>
      <c r="B199" s="1">
        <v>42746</v>
      </c>
      <c r="C199" s="1" t="s">
        <v>44</v>
      </c>
      <c r="D199" s="3">
        <v>435</v>
      </c>
      <c r="E199" s="3">
        <v>-200</v>
      </c>
      <c r="F199" s="3">
        <f t="shared" si="98"/>
        <v>235</v>
      </c>
      <c r="G199" s="20">
        <f t="shared" si="99"/>
        <v>1</v>
      </c>
      <c r="H199" s="3" t="s">
        <v>43</v>
      </c>
      <c r="L199" s="20">
        <f t="shared" si="100"/>
        <v>1</v>
      </c>
      <c r="M199" s="20" t="s">
        <v>20</v>
      </c>
      <c r="N199" s="20">
        <v>10</v>
      </c>
      <c r="O199" s="20">
        <v>132510</v>
      </c>
      <c r="P199" s="20">
        <f t="shared" si="101"/>
        <v>132510</v>
      </c>
      <c r="Q199" s="20">
        <f t="shared" si="102"/>
        <v>132510</v>
      </c>
      <c r="R199" s="20">
        <v>132534</v>
      </c>
      <c r="S199" s="20">
        <v>132145</v>
      </c>
      <c r="T199" s="19">
        <f t="shared" si="103"/>
        <v>3.4</v>
      </c>
      <c r="U199" s="19">
        <f t="shared" si="104"/>
        <v>35.5</v>
      </c>
      <c r="W199" s="19">
        <f t="shared" si="105"/>
        <v>-3.4</v>
      </c>
      <c r="X199" s="19">
        <f t="shared" si="106"/>
        <v>35.5</v>
      </c>
      <c r="Y199" s="7">
        <f t="shared" si="107"/>
        <v>0</v>
      </c>
      <c r="Z199" s="7">
        <f t="shared" si="108"/>
        <v>1</v>
      </c>
      <c r="AA199" s="7">
        <f t="shared" si="109"/>
        <v>1</v>
      </c>
      <c r="AB199" s="7">
        <f t="shared" si="110"/>
        <v>1</v>
      </c>
      <c r="AC199" s="19">
        <f t="shared" si="111"/>
        <v>0</v>
      </c>
      <c r="AD199" s="7">
        <f t="shared" si="123"/>
        <v>0</v>
      </c>
      <c r="AE199" s="19">
        <f t="shared" si="112"/>
        <v>0</v>
      </c>
      <c r="AF199" s="19">
        <f t="shared" si="113"/>
        <v>10</v>
      </c>
      <c r="AG199" s="19">
        <f t="shared" si="114"/>
        <v>166</v>
      </c>
      <c r="AH199" s="7">
        <f t="shared" si="115"/>
        <v>1</v>
      </c>
      <c r="AI199" s="19">
        <f t="shared" si="116"/>
        <v>0</v>
      </c>
      <c r="AJ199" s="19">
        <f t="shared" si="117"/>
        <v>0</v>
      </c>
      <c r="AK199" s="19">
        <f t="shared" si="118"/>
        <v>0</v>
      </c>
      <c r="AL199" s="19">
        <f t="shared" si="119"/>
        <v>10</v>
      </c>
      <c r="AM199" s="19">
        <f t="shared" si="120"/>
        <v>352</v>
      </c>
      <c r="AN199" s="25">
        <f>MAX(AM$4:AM199)</f>
        <v>352</v>
      </c>
      <c r="AO199" s="25">
        <f t="shared" si="121"/>
        <v>0</v>
      </c>
      <c r="AP199" s="20">
        <f t="shared" si="122"/>
        <v>1</v>
      </c>
      <c r="AR199" s="12">
        <f t="shared" si="93"/>
        <v>325.38</v>
      </c>
      <c r="AS199" s="12">
        <f t="shared" si="94"/>
        <v>27</v>
      </c>
      <c r="AT199" s="12">
        <f t="shared" si="95"/>
        <v>270</v>
      </c>
      <c r="AU199" s="12">
        <f t="shared" si="96"/>
        <v>11116</v>
      </c>
      <c r="AV199" s="12">
        <f>MAX(AU$4:AU199)</f>
        <v>11116</v>
      </c>
      <c r="AW199" s="8">
        <f t="shared" si="97"/>
        <v>0</v>
      </c>
    </row>
    <row r="200" spans="1:49" x14ac:dyDescent="0.3">
      <c r="A200" s="1">
        <v>42745</v>
      </c>
      <c r="B200" s="1">
        <v>42746</v>
      </c>
      <c r="C200" s="1" t="s">
        <v>45</v>
      </c>
      <c r="D200" s="3">
        <v>310</v>
      </c>
      <c r="E200" s="3">
        <v>0</v>
      </c>
      <c r="F200" s="3">
        <f t="shared" si="98"/>
        <v>310</v>
      </c>
      <c r="G200" s="20">
        <f t="shared" si="99"/>
        <v>1</v>
      </c>
      <c r="H200" s="3" t="s">
        <v>17</v>
      </c>
      <c r="I200" s="20">
        <v>1</v>
      </c>
      <c r="J200" s="20">
        <v>31</v>
      </c>
      <c r="L200" s="20">
        <f t="shared" si="100"/>
        <v>1</v>
      </c>
      <c r="M200" s="20" t="s">
        <v>21</v>
      </c>
      <c r="N200" s="20">
        <v>7</v>
      </c>
      <c r="O200" s="20">
        <v>105370</v>
      </c>
      <c r="P200" s="20">
        <f t="shared" si="101"/>
        <v>105377</v>
      </c>
      <c r="Q200" s="20">
        <f t="shared" si="102"/>
        <v>105377</v>
      </c>
      <c r="R200" s="20">
        <v>105357</v>
      </c>
      <c r="S200" s="20">
        <v>105662</v>
      </c>
      <c r="T200" s="19">
        <f t="shared" si="103"/>
        <v>2.7</v>
      </c>
      <c r="U200" s="19">
        <f t="shared" si="104"/>
        <v>28.5</v>
      </c>
      <c r="W200" s="19">
        <f t="shared" si="105"/>
        <v>-2.7</v>
      </c>
      <c r="X200" s="19">
        <f t="shared" si="106"/>
        <v>28.5</v>
      </c>
      <c r="Y200" s="7">
        <f t="shared" si="107"/>
        <v>1</v>
      </c>
      <c r="Z200" s="7">
        <f t="shared" si="108"/>
        <v>0</v>
      </c>
      <c r="AA200" s="7">
        <f t="shared" si="109"/>
        <v>1</v>
      </c>
      <c r="AB200" s="7">
        <f t="shared" si="110"/>
        <v>0</v>
      </c>
      <c r="AC200" s="19">
        <f t="shared" si="111"/>
        <v>0</v>
      </c>
      <c r="AD200" s="7">
        <f t="shared" si="123"/>
        <v>0</v>
      </c>
      <c r="AE200" s="19">
        <f t="shared" si="112"/>
        <v>0</v>
      </c>
      <c r="AF200" s="19">
        <f t="shared" si="113"/>
        <v>10</v>
      </c>
      <c r="AG200" s="19">
        <f t="shared" si="114"/>
        <v>176</v>
      </c>
      <c r="AH200" s="7">
        <f t="shared" si="115"/>
        <v>1</v>
      </c>
      <c r="AI200" s="19">
        <f t="shared" si="116"/>
        <v>10</v>
      </c>
      <c r="AJ200" s="19">
        <f t="shared" si="117"/>
        <v>0</v>
      </c>
      <c r="AK200" s="19">
        <f t="shared" si="118"/>
        <v>0</v>
      </c>
      <c r="AL200" s="19">
        <f t="shared" si="119"/>
        <v>0</v>
      </c>
      <c r="AM200" s="19">
        <f t="shared" si="120"/>
        <v>352</v>
      </c>
      <c r="AN200" s="25">
        <f>MAX(AM$4:AM200)</f>
        <v>352</v>
      </c>
      <c r="AO200" s="25">
        <f t="shared" si="121"/>
        <v>0</v>
      </c>
      <c r="AP200" s="20">
        <f t="shared" si="122"/>
        <v>0</v>
      </c>
      <c r="AR200" s="12">
        <f t="shared" ref="AR200:AR263" si="124">IF(B200=B199,AR199,AU199*AR$3)</f>
        <v>325.38</v>
      </c>
      <c r="AS200" s="12">
        <f t="shared" ref="AS200:AS263" si="125">INT(AR200/AS$3)</f>
        <v>27</v>
      </c>
      <c r="AT200" s="12">
        <f t="shared" ref="AT200:AT263" si="126">AL200*AS200</f>
        <v>0</v>
      </c>
      <c r="AU200" s="12">
        <f t="shared" ref="AU200:AU263" si="127">AU199+AT200</f>
        <v>11116</v>
      </c>
      <c r="AV200" s="12">
        <f>MAX(AU$4:AU200)</f>
        <v>11116</v>
      </c>
      <c r="AW200" s="8">
        <f t="shared" ref="AW200:AW263" si="128">(AU200-AV200)/AV200</f>
        <v>0</v>
      </c>
    </row>
    <row r="201" spans="1:49" x14ac:dyDescent="0.3">
      <c r="A201" s="1">
        <v>42746</v>
      </c>
      <c r="B201" s="1">
        <v>42746</v>
      </c>
      <c r="C201" s="1" t="s">
        <v>44</v>
      </c>
      <c r="D201" s="3">
        <v>1240</v>
      </c>
      <c r="E201" s="3">
        <v>-200</v>
      </c>
      <c r="F201" s="3">
        <f t="shared" si="98"/>
        <v>1040</v>
      </c>
      <c r="G201" s="20">
        <f t="shared" si="99"/>
        <v>0</v>
      </c>
      <c r="H201" s="3" t="s">
        <v>38</v>
      </c>
      <c r="L201" s="20">
        <f t="shared" si="100"/>
        <v>1</v>
      </c>
      <c r="M201" s="20" t="s">
        <v>20</v>
      </c>
      <c r="N201" s="20">
        <v>7</v>
      </c>
      <c r="O201" s="20">
        <v>116460</v>
      </c>
      <c r="P201" s="20">
        <f t="shared" si="101"/>
        <v>116460</v>
      </c>
      <c r="Q201" s="20">
        <f t="shared" si="102"/>
        <v>116460</v>
      </c>
      <c r="R201" s="20">
        <v>116455</v>
      </c>
      <c r="S201" s="20">
        <v>116053</v>
      </c>
      <c r="T201" s="19">
        <f t="shared" si="103"/>
        <v>0.2</v>
      </c>
      <c r="U201" s="19">
        <f t="shared" si="104"/>
        <v>40</v>
      </c>
      <c r="W201" s="19">
        <f t="shared" si="105"/>
        <v>-0.2</v>
      </c>
      <c r="X201" s="19">
        <f t="shared" si="106"/>
        <v>40</v>
      </c>
      <c r="Y201" s="7">
        <f t="shared" si="107"/>
        <v>0</v>
      </c>
      <c r="Z201" s="7">
        <f t="shared" si="108"/>
        <v>0</v>
      </c>
      <c r="AA201" s="7">
        <f t="shared" si="109"/>
        <v>0</v>
      </c>
      <c r="AB201" s="7">
        <f t="shared" si="110"/>
        <v>0</v>
      </c>
      <c r="AC201" s="19">
        <f t="shared" si="111"/>
        <v>0</v>
      </c>
      <c r="AD201" s="7">
        <f t="shared" si="123"/>
        <v>0</v>
      </c>
      <c r="AE201" s="19">
        <f t="shared" si="112"/>
        <v>0</v>
      </c>
      <c r="AF201" s="19">
        <f t="shared" si="113"/>
        <v>0</v>
      </c>
      <c r="AG201" s="19">
        <f t="shared" si="114"/>
        <v>176</v>
      </c>
      <c r="AH201" s="7">
        <f t="shared" si="115"/>
        <v>0</v>
      </c>
      <c r="AI201" s="19">
        <f t="shared" si="116"/>
        <v>0</v>
      </c>
      <c r="AJ201" s="19">
        <f t="shared" si="117"/>
        <v>0</v>
      </c>
      <c r="AK201" s="19">
        <f t="shared" si="118"/>
        <v>0</v>
      </c>
      <c r="AL201" s="19">
        <f t="shared" si="119"/>
        <v>0</v>
      </c>
      <c r="AM201" s="19">
        <f t="shared" si="120"/>
        <v>352</v>
      </c>
      <c r="AN201" s="25">
        <f>MAX(AM$4:AM201)</f>
        <v>352</v>
      </c>
      <c r="AO201" s="25">
        <f t="shared" si="121"/>
        <v>0</v>
      </c>
      <c r="AP201" s="20">
        <f t="shared" si="122"/>
        <v>0</v>
      </c>
      <c r="AR201" s="12">
        <f t="shared" si="124"/>
        <v>325.38</v>
      </c>
      <c r="AS201" s="12">
        <f t="shared" si="125"/>
        <v>27</v>
      </c>
      <c r="AT201" s="12">
        <f t="shared" si="126"/>
        <v>0</v>
      </c>
      <c r="AU201" s="12">
        <f t="shared" si="127"/>
        <v>11116</v>
      </c>
      <c r="AV201" s="12">
        <f>MAX(AU$4:AU201)</f>
        <v>11116</v>
      </c>
      <c r="AW201" s="8">
        <f t="shared" si="128"/>
        <v>0</v>
      </c>
    </row>
    <row r="202" spans="1:49" x14ac:dyDescent="0.3">
      <c r="A202" s="1">
        <v>42746</v>
      </c>
      <c r="B202" s="1">
        <v>42746</v>
      </c>
      <c r="C202" s="1" t="s">
        <v>44</v>
      </c>
      <c r="D202" s="3">
        <v>1700</v>
      </c>
      <c r="E202" s="3">
        <v>-200</v>
      </c>
      <c r="F202" s="3">
        <f t="shared" si="98"/>
        <v>1500</v>
      </c>
      <c r="G202" s="20">
        <f t="shared" si="99"/>
        <v>0</v>
      </c>
      <c r="H202" s="3" t="s">
        <v>37</v>
      </c>
      <c r="I202" s="20">
        <v>1</v>
      </c>
      <c r="J202" s="20">
        <v>19</v>
      </c>
      <c r="L202" s="20">
        <f t="shared" si="100"/>
        <v>1</v>
      </c>
      <c r="M202" s="20" t="s">
        <v>21</v>
      </c>
      <c r="N202" s="20">
        <v>8</v>
      </c>
      <c r="O202" s="20">
        <v>73670</v>
      </c>
      <c r="P202" s="20">
        <f t="shared" si="101"/>
        <v>73678</v>
      </c>
      <c r="Q202" s="20">
        <f t="shared" si="102"/>
        <v>73678</v>
      </c>
      <c r="R202" s="20">
        <v>73513</v>
      </c>
      <c r="S202" s="20">
        <v>74710</v>
      </c>
      <c r="T202" s="19">
        <f t="shared" si="103"/>
        <v>17.3</v>
      </c>
      <c r="U202" s="19">
        <f t="shared" si="104"/>
        <v>103.2</v>
      </c>
      <c r="W202" s="19">
        <f t="shared" si="105"/>
        <v>-17.3</v>
      </c>
      <c r="X202" s="19">
        <f t="shared" si="106"/>
        <v>103.2</v>
      </c>
      <c r="Y202" s="7">
        <f t="shared" si="107"/>
        <v>1</v>
      </c>
      <c r="Z202" s="7">
        <f t="shared" si="108"/>
        <v>0</v>
      </c>
      <c r="AA202" s="7">
        <f t="shared" si="109"/>
        <v>1</v>
      </c>
      <c r="AB202" s="7">
        <f t="shared" si="110"/>
        <v>0</v>
      </c>
      <c r="AC202" s="19">
        <f t="shared" si="111"/>
        <v>-12</v>
      </c>
      <c r="AD202" s="7">
        <f t="shared" si="123"/>
        <v>0</v>
      </c>
      <c r="AE202" s="19">
        <f t="shared" si="112"/>
        <v>-12</v>
      </c>
      <c r="AF202" s="19">
        <f t="shared" si="113"/>
        <v>-12</v>
      </c>
      <c r="AG202" s="19">
        <f t="shared" si="114"/>
        <v>164</v>
      </c>
      <c r="AH202" s="7">
        <f t="shared" si="115"/>
        <v>0</v>
      </c>
      <c r="AI202" s="19">
        <f t="shared" si="116"/>
        <v>-12</v>
      </c>
      <c r="AJ202" s="19">
        <f t="shared" si="117"/>
        <v>0</v>
      </c>
      <c r="AK202" s="19">
        <f t="shared" si="118"/>
        <v>0</v>
      </c>
      <c r="AL202" s="19">
        <f t="shared" si="119"/>
        <v>0</v>
      </c>
      <c r="AM202" s="19">
        <f t="shared" si="120"/>
        <v>352</v>
      </c>
      <c r="AN202" s="25">
        <f>MAX(AM$4:AM202)</f>
        <v>352</v>
      </c>
      <c r="AO202" s="25">
        <f t="shared" si="121"/>
        <v>0</v>
      </c>
      <c r="AP202" s="20">
        <f t="shared" si="122"/>
        <v>0</v>
      </c>
      <c r="AR202" s="12">
        <f t="shared" si="124"/>
        <v>325.38</v>
      </c>
      <c r="AS202" s="12">
        <f t="shared" si="125"/>
        <v>27</v>
      </c>
      <c r="AT202" s="12">
        <f t="shared" si="126"/>
        <v>0</v>
      </c>
      <c r="AU202" s="12">
        <f t="shared" si="127"/>
        <v>11116</v>
      </c>
      <c r="AV202" s="12">
        <f>MAX(AU$4:AU202)</f>
        <v>11116</v>
      </c>
      <c r="AW202" s="8">
        <f t="shared" si="128"/>
        <v>0</v>
      </c>
    </row>
    <row r="203" spans="1:49" x14ac:dyDescent="0.3">
      <c r="A203" s="1">
        <v>42745</v>
      </c>
      <c r="B203" s="1">
        <v>42746</v>
      </c>
      <c r="C203" s="1" t="s">
        <v>45</v>
      </c>
      <c r="D203" s="3">
        <v>1515</v>
      </c>
      <c r="E203" s="3">
        <v>0</v>
      </c>
      <c r="F203" s="3">
        <f t="shared" si="98"/>
        <v>1515</v>
      </c>
      <c r="G203" s="20">
        <f t="shared" si="99"/>
        <v>1</v>
      </c>
      <c r="H203" s="3" t="s">
        <v>17</v>
      </c>
      <c r="L203" s="20">
        <f t="shared" si="100"/>
        <v>1</v>
      </c>
      <c r="M203" s="20" t="s">
        <v>21</v>
      </c>
      <c r="N203" s="20">
        <v>7</v>
      </c>
      <c r="O203" s="20">
        <v>104670</v>
      </c>
      <c r="P203" s="20">
        <f t="shared" si="101"/>
        <v>104677</v>
      </c>
      <c r="Q203" s="20">
        <f t="shared" si="102"/>
        <v>104677</v>
      </c>
      <c r="R203" s="20">
        <v>104534</v>
      </c>
      <c r="S203" s="20">
        <v>106224</v>
      </c>
      <c r="T203" s="19">
        <f t="shared" si="103"/>
        <v>15</v>
      </c>
      <c r="U203" s="19">
        <f t="shared" si="104"/>
        <v>154.69999999999999</v>
      </c>
      <c r="W203" s="19">
        <f t="shared" si="105"/>
        <v>-15</v>
      </c>
      <c r="X203" s="19">
        <f t="shared" si="106"/>
        <v>154.69999999999999</v>
      </c>
      <c r="Y203" s="7">
        <f t="shared" si="107"/>
        <v>1</v>
      </c>
      <c r="Z203" s="7">
        <f t="shared" si="108"/>
        <v>0</v>
      </c>
      <c r="AA203" s="7">
        <f t="shared" si="109"/>
        <v>1</v>
      </c>
      <c r="AB203" s="7">
        <f t="shared" si="110"/>
        <v>1</v>
      </c>
      <c r="AC203" s="19">
        <f t="shared" si="111"/>
        <v>-12</v>
      </c>
      <c r="AD203" s="7">
        <f t="shared" si="123"/>
        <v>0</v>
      </c>
      <c r="AE203" s="19">
        <f t="shared" si="112"/>
        <v>-12</v>
      </c>
      <c r="AF203" s="19">
        <f t="shared" si="113"/>
        <v>-12</v>
      </c>
      <c r="AG203" s="19">
        <f t="shared" si="114"/>
        <v>152</v>
      </c>
      <c r="AH203" s="7">
        <f t="shared" si="115"/>
        <v>0</v>
      </c>
      <c r="AI203" s="19">
        <f t="shared" si="116"/>
        <v>0</v>
      </c>
      <c r="AJ203" s="19">
        <f t="shared" si="117"/>
        <v>0</v>
      </c>
      <c r="AK203" s="19">
        <f t="shared" si="118"/>
        <v>0</v>
      </c>
      <c r="AL203" s="19">
        <f t="shared" si="119"/>
        <v>-12</v>
      </c>
      <c r="AM203" s="19">
        <f t="shared" si="120"/>
        <v>340</v>
      </c>
      <c r="AN203" s="25">
        <f>MAX(AM$4:AM203)</f>
        <v>352</v>
      </c>
      <c r="AO203" s="25">
        <f t="shared" si="121"/>
        <v>-12</v>
      </c>
      <c r="AP203" s="20">
        <f t="shared" si="122"/>
        <v>0</v>
      </c>
      <c r="AR203" s="12">
        <f t="shared" si="124"/>
        <v>325.38</v>
      </c>
      <c r="AS203" s="12">
        <f t="shared" si="125"/>
        <v>27</v>
      </c>
      <c r="AT203" s="12">
        <f t="shared" si="126"/>
        <v>-324</v>
      </c>
      <c r="AU203" s="12">
        <f t="shared" si="127"/>
        <v>10792</v>
      </c>
      <c r="AV203" s="12">
        <f>MAX(AU$4:AU203)</f>
        <v>11116</v>
      </c>
      <c r="AW203" s="8">
        <f t="shared" si="128"/>
        <v>-2.9147175242893127E-2</v>
      </c>
    </row>
    <row r="204" spans="1:49" x14ac:dyDescent="0.3">
      <c r="A204" s="1">
        <v>42746</v>
      </c>
      <c r="B204" s="1">
        <v>42746</v>
      </c>
      <c r="C204" s="1" t="s">
        <v>44</v>
      </c>
      <c r="D204" s="3">
        <v>1730</v>
      </c>
      <c r="E204" s="3">
        <v>-200</v>
      </c>
      <c r="F204" s="3">
        <f t="shared" si="98"/>
        <v>1530</v>
      </c>
      <c r="G204" s="20">
        <f t="shared" si="99"/>
        <v>0</v>
      </c>
      <c r="H204" s="3" t="s">
        <v>43</v>
      </c>
      <c r="K204" s="20">
        <v>1</v>
      </c>
      <c r="L204" s="20">
        <f t="shared" si="100"/>
        <v>1</v>
      </c>
      <c r="M204" s="20" t="s">
        <v>20</v>
      </c>
      <c r="N204" s="20">
        <v>10</v>
      </c>
      <c r="O204" s="20">
        <v>132940</v>
      </c>
      <c r="P204" s="20">
        <f t="shared" si="101"/>
        <v>132940</v>
      </c>
      <c r="Q204" s="20">
        <f t="shared" si="102"/>
        <v>132940</v>
      </c>
      <c r="R204" s="20">
        <v>132933</v>
      </c>
      <c r="S204" s="20">
        <v>131185</v>
      </c>
      <c r="T204" s="19">
        <f t="shared" si="103"/>
        <v>0.3</v>
      </c>
      <c r="U204" s="19">
        <f t="shared" si="104"/>
        <v>174.5</v>
      </c>
      <c r="W204" s="19">
        <f t="shared" si="105"/>
        <v>-0.3</v>
      </c>
      <c r="X204" s="19">
        <f t="shared" si="106"/>
        <v>174.5</v>
      </c>
      <c r="Y204" s="7">
        <f t="shared" si="107"/>
        <v>0</v>
      </c>
      <c r="Z204" s="7">
        <f t="shared" si="108"/>
        <v>0</v>
      </c>
      <c r="AA204" s="7">
        <f t="shared" si="109"/>
        <v>0</v>
      </c>
      <c r="AB204" s="7">
        <f t="shared" si="110"/>
        <v>0</v>
      </c>
      <c r="AC204" s="19">
        <f t="shared" si="111"/>
        <v>0</v>
      </c>
      <c r="AD204" s="7">
        <f t="shared" si="123"/>
        <v>0</v>
      </c>
      <c r="AE204" s="19">
        <f t="shared" si="112"/>
        <v>0</v>
      </c>
      <c r="AF204" s="19">
        <f t="shared" si="113"/>
        <v>0</v>
      </c>
      <c r="AG204" s="19">
        <f t="shared" si="114"/>
        <v>152</v>
      </c>
      <c r="AH204" s="7">
        <f t="shared" si="115"/>
        <v>0</v>
      </c>
      <c r="AI204" s="19">
        <f t="shared" si="116"/>
        <v>0</v>
      </c>
      <c r="AJ204" s="19">
        <f t="shared" si="117"/>
        <v>0</v>
      </c>
      <c r="AK204" s="19">
        <f t="shared" si="118"/>
        <v>0</v>
      </c>
      <c r="AL204" s="19">
        <f t="shared" si="119"/>
        <v>0</v>
      </c>
      <c r="AM204" s="19">
        <f t="shared" si="120"/>
        <v>340</v>
      </c>
      <c r="AN204" s="25">
        <f>MAX(AM$4:AM204)</f>
        <v>352</v>
      </c>
      <c r="AO204" s="25">
        <f t="shared" si="121"/>
        <v>-12</v>
      </c>
      <c r="AP204" s="20">
        <f t="shared" si="122"/>
        <v>0</v>
      </c>
      <c r="AR204" s="12">
        <f t="shared" si="124"/>
        <v>325.38</v>
      </c>
      <c r="AS204" s="12">
        <f t="shared" si="125"/>
        <v>27</v>
      </c>
      <c r="AT204" s="12">
        <f t="shared" si="126"/>
        <v>0</v>
      </c>
      <c r="AU204" s="12">
        <f t="shared" si="127"/>
        <v>10792</v>
      </c>
      <c r="AV204" s="12">
        <f>MAX(AU$4:AU204)</f>
        <v>11116</v>
      </c>
      <c r="AW204" s="8">
        <f t="shared" si="128"/>
        <v>-2.9147175242893127E-2</v>
      </c>
    </row>
    <row r="205" spans="1:49" x14ac:dyDescent="0.3">
      <c r="A205" s="1">
        <v>42747</v>
      </c>
      <c r="B205" s="1">
        <v>42748</v>
      </c>
      <c r="C205" s="1" t="s">
        <v>44</v>
      </c>
      <c r="D205" s="3">
        <v>255</v>
      </c>
      <c r="E205" s="3">
        <v>-200</v>
      </c>
      <c r="F205" s="3">
        <f t="shared" si="98"/>
        <v>55</v>
      </c>
      <c r="G205" s="20">
        <f t="shared" si="99"/>
        <v>1</v>
      </c>
      <c r="H205" s="3" t="s">
        <v>38</v>
      </c>
      <c r="K205" s="20">
        <v>1</v>
      </c>
      <c r="L205" s="20">
        <f t="shared" si="100"/>
        <v>1</v>
      </c>
      <c r="M205" s="20" t="s">
        <v>20</v>
      </c>
      <c r="N205" s="20">
        <v>7</v>
      </c>
      <c r="O205" s="20">
        <v>115060</v>
      </c>
      <c r="P205" s="20">
        <f t="shared" si="101"/>
        <v>115060</v>
      </c>
      <c r="Q205" s="20">
        <f t="shared" si="102"/>
        <v>115060</v>
      </c>
      <c r="R205" s="20">
        <v>115108</v>
      </c>
      <c r="S205" s="20">
        <v>114809</v>
      </c>
      <c r="T205" s="19">
        <f t="shared" si="103"/>
        <v>5.5</v>
      </c>
      <c r="U205" s="19">
        <f t="shared" si="104"/>
        <v>24.4</v>
      </c>
      <c r="W205" s="19">
        <f t="shared" si="105"/>
        <v>-5.5</v>
      </c>
      <c r="X205" s="19">
        <f t="shared" si="106"/>
        <v>24.4</v>
      </c>
      <c r="Y205" s="7">
        <f t="shared" si="107"/>
        <v>0</v>
      </c>
      <c r="Z205" s="7">
        <f t="shared" si="108"/>
        <v>1</v>
      </c>
      <c r="AA205" s="7">
        <f t="shared" si="109"/>
        <v>1</v>
      </c>
      <c r="AB205" s="7">
        <f t="shared" si="110"/>
        <v>0</v>
      </c>
      <c r="AC205" s="19">
        <f t="shared" si="111"/>
        <v>0</v>
      </c>
      <c r="AD205" s="7">
        <f t="shared" si="123"/>
        <v>1</v>
      </c>
      <c r="AE205" s="19">
        <f t="shared" si="112"/>
        <v>0</v>
      </c>
      <c r="AF205" s="19">
        <f t="shared" si="113"/>
        <v>10</v>
      </c>
      <c r="AG205" s="19">
        <f t="shared" si="114"/>
        <v>162</v>
      </c>
      <c r="AH205" s="7">
        <f t="shared" si="115"/>
        <v>1</v>
      </c>
      <c r="AI205" s="19">
        <f t="shared" si="116"/>
        <v>0</v>
      </c>
      <c r="AJ205" s="19">
        <f t="shared" si="117"/>
        <v>10</v>
      </c>
      <c r="AK205" s="19">
        <f t="shared" si="118"/>
        <v>0</v>
      </c>
      <c r="AL205" s="19">
        <f t="shared" si="119"/>
        <v>0</v>
      </c>
      <c r="AM205" s="19">
        <f t="shared" si="120"/>
        <v>340</v>
      </c>
      <c r="AN205" s="25">
        <f>MAX(AM$4:AM205)</f>
        <v>352</v>
      </c>
      <c r="AO205" s="25">
        <f t="shared" si="121"/>
        <v>-12</v>
      </c>
      <c r="AP205" s="20">
        <f t="shared" si="122"/>
        <v>0</v>
      </c>
      <c r="AR205" s="12">
        <f t="shared" si="124"/>
        <v>323.76</v>
      </c>
      <c r="AS205" s="12">
        <f t="shared" si="125"/>
        <v>26</v>
      </c>
      <c r="AT205" s="12">
        <f t="shared" si="126"/>
        <v>0</v>
      </c>
      <c r="AU205" s="12">
        <f t="shared" si="127"/>
        <v>10792</v>
      </c>
      <c r="AV205" s="12">
        <f>MAX(AU$4:AU205)</f>
        <v>11116</v>
      </c>
      <c r="AW205" s="8">
        <f t="shared" si="128"/>
        <v>-2.9147175242893127E-2</v>
      </c>
    </row>
    <row r="206" spans="1:49" x14ac:dyDescent="0.3">
      <c r="A206" s="1">
        <v>42747</v>
      </c>
      <c r="B206" s="1">
        <v>42748</v>
      </c>
      <c r="C206" s="1" t="s">
        <v>45</v>
      </c>
      <c r="D206" s="3">
        <v>255</v>
      </c>
      <c r="E206" s="3">
        <v>0</v>
      </c>
      <c r="F206" s="3">
        <f t="shared" si="98"/>
        <v>255</v>
      </c>
      <c r="G206" s="20">
        <f t="shared" si="99"/>
        <v>1</v>
      </c>
      <c r="H206" s="3" t="s">
        <v>17</v>
      </c>
      <c r="I206" s="20">
        <v>1</v>
      </c>
      <c r="J206" s="20">
        <v>66</v>
      </c>
      <c r="L206" s="20">
        <f t="shared" si="100"/>
        <v>1</v>
      </c>
      <c r="M206" s="20" t="s">
        <v>21</v>
      </c>
      <c r="N206" s="20">
        <v>7</v>
      </c>
      <c r="O206" s="20">
        <v>106030</v>
      </c>
      <c r="P206" s="20">
        <f t="shared" si="101"/>
        <v>106037</v>
      </c>
      <c r="Q206" s="20">
        <f t="shared" si="102"/>
        <v>106037</v>
      </c>
      <c r="R206" s="20">
        <v>106030</v>
      </c>
      <c r="S206" s="20">
        <v>106740</v>
      </c>
      <c r="T206" s="19">
        <f t="shared" si="103"/>
        <v>1.4</v>
      </c>
      <c r="U206" s="19">
        <f t="shared" si="104"/>
        <v>70.3</v>
      </c>
      <c r="W206" s="19">
        <f t="shared" si="105"/>
        <v>-1.4</v>
      </c>
      <c r="X206" s="19">
        <f t="shared" si="106"/>
        <v>70.3</v>
      </c>
      <c r="Y206" s="7">
        <f t="shared" si="107"/>
        <v>1</v>
      </c>
      <c r="Z206" s="7">
        <f t="shared" si="108"/>
        <v>0</v>
      </c>
      <c r="AA206" s="7">
        <f t="shared" si="109"/>
        <v>1</v>
      </c>
      <c r="AB206" s="7">
        <f t="shared" si="110"/>
        <v>0</v>
      </c>
      <c r="AC206" s="19">
        <f t="shared" si="111"/>
        <v>0</v>
      </c>
      <c r="AD206" s="7">
        <f t="shared" si="123"/>
        <v>0</v>
      </c>
      <c r="AE206" s="19">
        <f t="shared" si="112"/>
        <v>0</v>
      </c>
      <c r="AF206" s="19">
        <f t="shared" si="113"/>
        <v>10</v>
      </c>
      <c r="AG206" s="19">
        <f t="shared" si="114"/>
        <v>172</v>
      </c>
      <c r="AH206" s="7">
        <f t="shared" si="115"/>
        <v>1</v>
      </c>
      <c r="AI206" s="19">
        <f t="shared" si="116"/>
        <v>10</v>
      </c>
      <c r="AJ206" s="19">
        <f t="shared" si="117"/>
        <v>0</v>
      </c>
      <c r="AK206" s="19">
        <f t="shared" si="118"/>
        <v>0</v>
      </c>
      <c r="AL206" s="19">
        <f t="shared" si="119"/>
        <v>0</v>
      </c>
      <c r="AM206" s="19">
        <f t="shared" si="120"/>
        <v>340</v>
      </c>
      <c r="AN206" s="25">
        <f>MAX(AM$4:AM206)</f>
        <v>352</v>
      </c>
      <c r="AO206" s="25">
        <f t="shared" si="121"/>
        <v>-12</v>
      </c>
      <c r="AP206" s="20">
        <f t="shared" si="122"/>
        <v>0</v>
      </c>
      <c r="AR206" s="12">
        <f t="shared" si="124"/>
        <v>323.76</v>
      </c>
      <c r="AS206" s="12">
        <f t="shared" si="125"/>
        <v>26</v>
      </c>
      <c r="AT206" s="12">
        <f t="shared" si="126"/>
        <v>0</v>
      </c>
      <c r="AU206" s="12">
        <f t="shared" si="127"/>
        <v>10792</v>
      </c>
      <c r="AV206" s="12">
        <f>MAX(AU$4:AU206)</f>
        <v>11116</v>
      </c>
      <c r="AW206" s="8">
        <f t="shared" si="128"/>
        <v>-2.9147175242893127E-2</v>
      </c>
    </row>
    <row r="207" spans="1:49" x14ac:dyDescent="0.3">
      <c r="A207" s="1">
        <v>42748</v>
      </c>
      <c r="B207" s="1">
        <v>42748</v>
      </c>
      <c r="C207" s="1" t="s">
        <v>45</v>
      </c>
      <c r="D207" s="3">
        <v>1120</v>
      </c>
      <c r="E207" s="3">
        <v>0</v>
      </c>
      <c r="F207" s="3">
        <f t="shared" si="98"/>
        <v>1120</v>
      </c>
      <c r="G207" s="20">
        <f t="shared" si="99"/>
        <v>0</v>
      </c>
      <c r="H207" s="3" t="s">
        <v>17</v>
      </c>
      <c r="I207" s="20">
        <v>1</v>
      </c>
      <c r="J207" s="20">
        <v>11</v>
      </c>
      <c r="L207" s="20">
        <f t="shared" si="100"/>
        <v>1</v>
      </c>
      <c r="M207" s="20" t="s">
        <v>20</v>
      </c>
      <c r="N207" s="20">
        <v>7</v>
      </c>
      <c r="O207" s="20">
        <v>106590</v>
      </c>
      <c r="P207" s="20">
        <f t="shared" si="101"/>
        <v>106590</v>
      </c>
      <c r="Q207" s="20">
        <f t="shared" si="102"/>
        <v>106590</v>
      </c>
      <c r="R207" s="20">
        <v>106582</v>
      </c>
      <c r="S207" s="20">
        <v>106431</v>
      </c>
      <c r="T207" s="19">
        <f t="shared" si="103"/>
        <v>-0.1</v>
      </c>
      <c r="U207" s="19">
        <f t="shared" si="104"/>
        <v>15.2</v>
      </c>
      <c r="W207" s="19">
        <f t="shared" si="105"/>
        <v>0.1</v>
      </c>
      <c r="X207" s="19">
        <f t="shared" si="106"/>
        <v>15.2</v>
      </c>
      <c r="Y207" s="7">
        <f t="shared" si="107"/>
        <v>0</v>
      </c>
      <c r="Z207" s="7">
        <f t="shared" si="108"/>
        <v>0</v>
      </c>
      <c r="AA207" s="7">
        <f t="shared" si="109"/>
        <v>0</v>
      </c>
      <c r="AB207" s="7">
        <f t="shared" si="110"/>
        <v>0</v>
      </c>
      <c r="AC207" s="19">
        <f t="shared" si="111"/>
        <v>0</v>
      </c>
      <c r="AD207" s="7">
        <f t="shared" si="123"/>
        <v>0</v>
      </c>
      <c r="AE207" s="19">
        <f t="shared" si="112"/>
        <v>0</v>
      </c>
      <c r="AF207" s="19">
        <f t="shared" si="113"/>
        <v>0</v>
      </c>
      <c r="AG207" s="19">
        <f t="shared" si="114"/>
        <v>172</v>
      </c>
      <c r="AH207" s="7">
        <f t="shared" si="115"/>
        <v>0</v>
      </c>
      <c r="AI207" s="19">
        <f t="shared" si="116"/>
        <v>0</v>
      </c>
      <c r="AJ207" s="19">
        <f t="shared" si="117"/>
        <v>0</v>
      </c>
      <c r="AK207" s="19">
        <f t="shared" si="118"/>
        <v>0</v>
      </c>
      <c r="AL207" s="19">
        <f t="shared" si="119"/>
        <v>0</v>
      </c>
      <c r="AM207" s="19">
        <f t="shared" si="120"/>
        <v>340</v>
      </c>
      <c r="AN207" s="25">
        <f>MAX(AM$4:AM207)</f>
        <v>352</v>
      </c>
      <c r="AO207" s="25">
        <f t="shared" si="121"/>
        <v>-12</v>
      </c>
      <c r="AP207" s="20">
        <f t="shared" si="122"/>
        <v>0</v>
      </c>
      <c r="AR207" s="12">
        <f t="shared" si="124"/>
        <v>323.76</v>
      </c>
      <c r="AS207" s="12">
        <f t="shared" si="125"/>
        <v>26</v>
      </c>
      <c r="AT207" s="12">
        <f t="shared" si="126"/>
        <v>0</v>
      </c>
      <c r="AU207" s="12">
        <f t="shared" si="127"/>
        <v>10792</v>
      </c>
      <c r="AV207" s="12">
        <f>MAX(AU$4:AU207)</f>
        <v>11116</v>
      </c>
      <c r="AW207" s="8">
        <f t="shared" si="128"/>
        <v>-2.9147175242893127E-2</v>
      </c>
    </row>
    <row r="208" spans="1:49" x14ac:dyDescent="0.3">
      <c r="A208" s="1">
        <v>42748</v>
      </c>
      <c r="B208" s="1">
        <v>42748</v>
      </c>
      <c r="C208" s="1" t="s">
        <v>44</v>
      </c>
      <c r="D208" s="3">
        <v>1520</v>
      </c>
      <c r="E208" s="3">
        <v>-200</v>
      </c>
      <c r="F208" s="3">
        <f t="shared" si="98"/>
        <v>1320</v>
      </c>
      <c r="G208" s="20">
        <f t="shared" si="99"/>
        <v>0</v>
      </c>
      <c r="H208" s="3" t="s">
        <v>38</v>
      </c>
      <c r="K208" s="20">
        <v>1</v>
      </c>
      <c r="L208" s="20">
        <f t="shared" si="100"/>
        <v>1</v>
      </c>
      <c r="M208" s="20" t="s">
        <v>21</v>
      </c>
      <c r="N208" s="20">
        <v>7</v>
      </c>
      <c r="O208" s="20">
        <v>114280</v>
      </c>
      <c r="P208" s="20">
        <f t="shared" si="101"/>
        <v>114287</v>
      </c>
      <c r="Q208" s="20">
        <f t="shared" si="102"/>
        <v>114287</v>
      </c>
      <c r="R208" s="20">
        <v>114256</v>
      </c>
      <c r="S208" s="20">
        <v>114412</v>
      </c>
      <c r="T208" s="19">
        <f t="shared" si="103"/>
        <v>3.8</v>
      </c>
      <c r="U208" s="19">
        <f t="shared" si="104"/>
        <v>12.5</v>
      </c>
      <c r="W208" s="19">
        <f t="shared" si="105"/>
        <v>-3.8</v>
      </c>
      <c r="X208" s="19">
        <f t="shared" si="106"/>
        <v>12.5</v>
      </c>
      <c r="Y208" s="7">
        <f t="shared" si="107"/>
        <v>1</v>
      </c>
      <c r="Z208" s="7">
        <f t="shared" si="108"/>
        <v>0</v>
      </c>
      <c r="AA208" s="7">
        <f t="shared" si="109"/>
        <v>1</v>
      </c>
      <c r="AB208" s="7">
        <f t="shared" si="110"/>
        <v>0</v>
      </c>
      <c r="AC208" s="19">
        <f t="shared" si="111"/>
        <v>0</v>
      </c>
      <c r="AD208" s="7">
        <f t="shared" si="123"/>
        <v>1</v>
      </c>
      <c r="AE208" s="19">
        <f t="shared" si="112"/>
        <v>-12</v>
      </c>
      <c r="AF208" s="19">
        <f t="shared" si="113"/>
        <v>10</v>
      </c>
      <c r="AG208" s="19">
        <f t="shared" si="114"/>
        <v>182</v>
      </c>
      <c r="AH208" s="7">
        <f t="shared" si="115"/>
        <v>1</v>
      </c>
      <c r="AI208" s="19">
        <f t="shared" si="116"/>
        <v>0</v>
      </c>
      <c r="AJ208" s="19">
        <f t="shared" si="117"/>
        <v>10</v>
      </c>
      <c r="AK208" s="19">
        <f t="shared" si="118"/>
        <v>0</v>
      </c>
      <c r="AL208" s="19">
        <f t="shared" si="119"/>
        <v>0</v>
      </c>
      <c r="AM208" s="19">
        <f t="shared" si="120"/>
        <v>340</v>
      </c>
      <c r="AN208" s="25">
        <f>MAX(AM$4:AM208)</f>
        <v>352</v>
      </c>
      <c r="AO208" s="25">
        <f t="shared" si="121"/>
        <v>-12</v>
      </c>
      <c r="AP208" s="20">
        <f t="shared" si="122"/>
        <v>0</v>
      </c>
      <c r="AR208" s="12">
        <f t="shared" si="124"/>
        <v>323.76</v>
      </c>
      <c r="AS208" s="12">
        <f t="shared" si="125"/>
        <v>26</v>
      </c>
      <c r="AT208" s="12">
        <f t="shared" si="126"/>
        <v>0</v>
      </c>
      <c r="AU208" s="12">
        <f t="shared" si="127"/>
        <v>10792</v>
      </c>
      <c r="AV208" s="12">
        <f>MAX(AU$4:AU208)</f>
        <v>11116</v>
      </c>
      <c r="AW208" s="8">
        <f t="shared" si="128"/>
        <v>-2.9147175242893127E-2</v>
      </c>
    </row>
    <row r="209" spans="1:49" x14ac:dyDescent="0.3">
      <c r="A209" s="1">
        <v>42748</v>
      </c>
      <c r="B209" s="1">
        <v>42748</v>
      </c>
      <c r="C209" s="1" t="s">
        <v>44</v>
      </c>
      <c r="D209" s="3">
        <v>1615</v>
      </c>
      <c r="E209" s="3">
        <v>-200</v>
      </c>
      <c r="F209" s="3">
        <f t="shared" si="98"/>
        <v>1415</v>
      </c>
      <c r="G209" s="20">
        <f t="shared" si="99"/>
        <v>0</v>
      </c>
      <c r="H209" s="3" t="s">
        <v>37</v>
      </c>
      <c r="L209" s="20">
        <f t="shared" si="100"/>
        <v>1</v>
      </c>
      <c r="M209" s="20" t="s">
        <v>21</v>
      </c>
      <c r="N209" s="20">
        <v>8</v>
      </c>
      <c r="O209" s="20">
        <v>74630</v>
      </c>
      <c r="P209" s="20">
        <f t="shared" si="101"/>
        <v>74638</v>
      </c>
      <c r="Q209" s="20">
        <f t="shared" si="102"/>
        <v>74638</v>
      </c>
      <c r="R209" s="20">
        <v>74484</v>
      </c>
      <c r="S209" s="20">
        <v>75039</v>
      </c>
      <c r="T209" s="19">
        <f t="shared" si="103"/>
        <v>16.2</v>
      </c>
      <c r="U209" s="19">
        <f t="shared" si="104"/>
        <v>40.1</v>
      </c>
      <c r="W209" s="19">
        <f t="shared" si="105"/>
        <v>-16.2</v>
      </c>
      <c r="X209" s="19">
        <f t="shared" si="106"/>
        <v>40.1</v>
      </c>
      <c r="Y209" s="7">
        <f t="shared" si="107"/>
        <v>1</v>
      </c>
      <c r="Z209" s="7">
        <f t="shared" si="108"/>
        <v>0</v>
      </c>
      <c r="AA209" s="7">
        <f t="shared" si="109"/>
        <v>1</v>
      </c>
      <c r="AB209" s="7">
        <f t="shared" si="110"/>
        <v>1</v>
      </c>
      <c r="AC209" s="19">
        <f t="shared" si="111"/>
        <v>-12</v>
      </c>
      <c r="AD209" s="7">
        <f t="shared" si="123"/>
        <v>0</v>
      </c>
      <c r="AE209" s="19">
        <f t="shared" si="112"/>
        <v>-12</v>
      </c>
      <c r="AF209" s="19">
        <f t="shared" si="113"/>
        <v>-12</v>
      </c>
      <c r="AG209" s="19">
        <f t="shared" si="114"/>
        <v>170</v>
      </c>
      <c r="AH209" s="7">
        <f t="shared" si="115"/>
        <v>0</v>
      </c>
      <c r="AI209" s="19">
        <f t="shared" si="116"/>
        <v>0</v>
      </c>
      <c r="AJ209" s="19">
        <f t="shared" si="117"/>
        <v>0</v>
      </c>
      <c r="AK209" s="19">
        <f t="shared" si="118"/>
        <v>0</v>
      </c>
      <c r="AL209" s="19">
        <f t="shared" si="119"/>
        <v>-12</v>
      </c>
      <c r="AM209" s="19">
        <f t="shared" si="120"/>
        <v>328</v>
      </c>
      <c r="AN209" s="25">
        <f>MAX(AM$4:AM209)</f>
        <v>352</v>
      </c>
      <c r="AO209" s="25">
        <f t="shared" si="121"/>
        <v>-24</v>
      </c>
      <c r="AP209" s="20">
        <f t="shared" si="122"/>
        <v>0</v>
      </c>
      <c r="AR209" s="12">
        <f t="shared" si="124"/>
        <v>323.76</v>
      </c>
      <c r="AS209" s="12">
        <f t="shared" si="125"/>
        <v>26</v>
      </c>
      <c r="AT209" s="12">
        <f t="shared" si="126"/>
        <v>-312</v>
      </c>
      <c r="AU209" s="12">
        <f t="shared" si="127"/>
        <v>10480</v>
      </c>
      <c r="AV209" s="12">
        <f>MAX(AU$4:AU209)</f>
        <v>11116</v>
      </c>
      <c r="AW209" s="8">
        <f t="shared" si="128"/>
        <v>-5.7214825476790215E-2</v>
      </c>
    </row>
    <row r="210" spans="1:49" x14ac:dyDescent="0.3">
      <c r="A210" s="1">
        <v>42748</v>
      </c>
      <c r="B210" s="1">
        <v>42751</v>
      </c>
      <c r="C210" s="1" t="s">
        <v>44</v>
      </c>
      <c r="D210" s="3">
        <v>430</v>
      </c>
      <c r="E210" s="3">
        <v>-200</v>
      </c>
      <c r="F210" s="3">
        <f t="shared" si="98"/>
        <v>230</v>
      </c>
      <c r="G210" s="20">
        <f t="shared" si="99"/>
        <v>3</v>
      </c>
      <c r="H210" s="3" t="s">
        <v>38</v>
      </c>
      <c r="I210" s="20">
        <v>1</v>
      </c>
      <c r="J210" s="20">
        <v>35</v>
      </c>
      <c r="L210" s="20">
        <f t="shared" si="100"/>
        <v>1</v>
      </c>
      <c r="M210" s="20" t="s">
        <v>21</v>
      </c>
      <c r="N210" s="20">
        <v>7</v>
      </c>
      <c r="O210" s="20">
        <v>114030</v>
      </c>
      <c r="P210" s="20">
        <f t="shared" si="101"/>
        <v>114037</v>
      </c>
      <c r="Q210" s="20">
        <f t="shared" si="102"/>
        <v>114037</v>
      </c>
      <c r="R210" s="20">
        <v>113966</v>
      </c>
      <c r="S210" s="20">
        <v>114310</v>
      </c>
      <c r="T210" s="19">
        <f t="shared" si="103"/>
        <v>7.8</v>
      </c>
      <c r="U210" s="19">
        <f t="shared" si="104"/>
        <v>27.3</v>
      </c>
      <c r="W210" s="19">
        <f t="shared" si="105"/>
        <v>-7.8</v>
      </c>
      <c r="X210" s="19">
        <f t="shared" si="106"/>
        <v>27.3</v>
      </c>
      <c r="Y210" s="7">
        <f t="shared" si="107"/>
        <v>1</v>
      </c>
      <c r="Z210" s="7">
        <f t="shared" si="108"/>
        <v>0</v>
      </c>
      <c r="AA210" s="7">
        <f t="shared" si="109"/>
        <v>1</v>
      </c>
      <c r="AB210" s="7">
        <f t="shared" si="110"/>
        <v>0</v>
      </c>
      <c r="AC210" s="19">
        <f t="shared" si="111"/>
        <v>0</v>
      </c>
      <c r="AD210" s="7">
        <f t="shared" si="123"/>
        <v>0</v>
      </c>
      <c r="AE210" s="19">
        <f t="shared" si="112"/>
        <v>0</v>
      </c>
      <c r="AF210" s="19">
        <f t="shared" si="113"/>
        <v>10</v>
      </c>
      <c r="AG210" s="19">
        <f t="shared" si="114"/>
        <v>180</v>
      </c>
      <c r="AH210" s="7">
        <f t="shared" si="115"/>
        <v>1</v>
      </c>
      <c r="AI210" s="19">
        <f t="shared" si="116"/>
        <v>10</v>
      </c>
      <c r="AJ210" s="19">
        <f t="shared" si="117"/>
        <v>0</v>
      </c>
      <c r="AK210" s="19">
        <f t="shared" si="118"/>
        <v>0</v>
      </c>
      <c r="AL210" s="19">
        <f t="shared" si="119"/>
        <v>0</v>
      </c>
      <c r="AM210" s="19">
        <f t="shared" si="120"/>
        <v>328</v>
      </c>
      <c r="AN210" s="25">
        <f>MAX(AM$4:AM210)</f>
        <v>352</v>
      </c>
      <c r="AO210" s="25">
        <f t="shared" si="121"/>
        <v>-24</v>
      </c>
      <c r="AP210" s="20">
        <f t="shared" si="122"/>
        <v>0</v>
      </c>
      <c r="AR210" s="12">
        <f t="shared" si="124"/>
        <v>314.39999999999998</v>
      </c>
      <c r="AS210" s="12">
        <f t="shared" si="125"/>
        <v>26</v>
      </c>
      <c r="AT210" s="12">
        <f t="shared" si="126"/>
        <v>0</v>
      </c>
      <c r="AU210" s="12">
        <f t="shared" si="127"/>
        <v>10480</v>
      </c>
      <c r="AV210" s="12">
        <f>MAX(AU$4:AU210)</f>
        <v>11116</v>
      </c>
      <c r="AW210" s="8">
        <f t="shared" si="128"/>
        <v>-5.7214825476790215E-2</v>
      </c>
    </row>
    <row r="211" spans="1:49" x14ac:dyDescent="0.3">
      <c r="A211" s="1">
        <v>42748</v>
      </c>
      <c r="B211" s="1">
        <v>42751</v>
      </c>
      <c r="C211" s="1" t="s">
        <v>44</v>
      </c>
      <c r="D211" s="3">
        <v>1055</v>
      </c>
      <c r="E211" s="3">
        <v>-200</v>
      </c>
      <c r="F211" s="3">
        <f t="shared" si="98"/>
        <v>855</v>
      </c>
      <c r="G211" s="20">
        <f t="shared" si="99"/>
        <v>3</v>
      </c>
      <c r="H211" s="3" t="s">
        <v>17</v>
      </c>
      <c r="L211" s="20">
        <f t="shared" si="100"/>
        <v>1</v>
      </c>
      <c r="M211" s="20" t="s">
        <v>21</v>
      </c>
      <c r="N211" s="20">
        <v>7</v>
      </c>
      <c r="O211" s="20">
        <v>105860</v>
      </c>
      <c r="P211" s="20">
        <f t="shared" si="101"/>
        <v>105867</v>
      </c>
      <c r="Q211" s="20">
        <f t="shared" si="102"/>
        <v>105867</v>
      </c>
      <c r="R211" s="20">
        <v>105792</v>
      </c>
      <c r="S211" s="20">
        <v>106709</v>
      </c>
      <c r="T211" s="19">
        <f t="shared" si="103"/>
        <v>8.1999999999999993</v>
      </c>
      <c r="U211" s="19">
        <f t="shared" si="104"/>
        <v>84.2</v>
      </c>
      <c r="W211" s="19">
        <f t="shared" si="105"/>
        <v>-8.1999999999999993</v>
      </c>
      <c r="X211" s="19">
        <f t="shared" si="106"/>
        <v>84.2</v>
      </c>
      <c r="Y211" s="7">
        <f t="shared" si="107"/>
        <v>1</v>
      </c>
      <c r="Z211" s="7">
        <f t="shared" si="108"/>
        <v>0</v>
      </c>
      <c r="AA211" s="7">
        <f t="shared" si="109"/>
        <v>1</v>
      </c>
      <c r="AB211" s="7">
        <f t="shared" si="110"/>
        <v>1</v>
      </c>
      <c r="AC211" s="19">
        <f t="shared" si="111"/>
        <v>0</v>
      </c>
      <c r="AD211" s="7">
        <f t="shared" si="123"/>
        <v>0</v>
      </c>
      <c r="AE211" s="19">
        <f t="shared" si="112"/>
        <v>0</v>
      </c>
      <c r="AF211" s="19">
        <f t="shared" si="113"/>
        <v>10</v>
      </c>
      <c r="AG211" s="19">
        <f t="shared" si="114"/>
        <v>190</v>
      </c>
      <c r="AH211" s="7">
        <f t="shared" si="115"/>
        <v>1</v>
      </c>
      <c r="AI211" s="19">
        <f t="shared" si="116"/>
        <v>0</v>
      </c>
      <c r="AJ211" s="19">
        <f t="shared" si="117"/>
        <v>0</v>
      </c>
      <c r="AK211" s="19">
        <f t="shared" si="118"/>
        <v>0</v>
      </c>
      <c r="AL211" s="19">
        <f t="shared" si="119"/>
        <v>10</v>
      </c>
      <c r="AM211" s="19">
        <f t="shared" si="120"/>
        <v>338</v>
      </c>
      <c r="AN211" s="25">
        <f>MAX(AM$4:AM211)</f>
        <v>352</v>
      </c>
      <c r="AO211" s="25">
        <f t="shared" si="121"/>
        <v>-14</v>
      </c>
      <c r="AP211" s="20">
        <f t="shared" si="122"/>
        <v>1</v>
      </c>
      <c r="AR211" s="12">
        <f t="shared" si="124"/>
        <v>314.39999999999998</v>
      </c>
      <c r="AS211" s="12">
        <f t="shared" si="125"/>
        <v>26</v>
      </c>
      <c r="AT211" s="12">
        <f t="shared" si="126"/>
        <v>260</v>
      </c>
      <c r="AU211" s="12">
        <f t="shared" si="127"/>
        <v>10740</v>
      </c>
      <c r="AV211" s="12">
        <f>MAX(AU$4:AU211)</f>
        <v>11116</v>
      </c>
      <c r="AW211" s="8">
        <f t="shared" si="128"/>
        <v>-3.3825116948542643E-2</v>
      </c>
    </row>
    <row r="212" spans="1:49" x14ac:dyDescent="0.3">
      <c r="A212" s="1">
        <v>42748</v>
      </c>
      <c r="B212" s="1">
        <v>42751</v>
      </c>
      <c r="C212" s="1" t="s">
        <v>44</v>
      </c>
      <c r="D212" s="3">
        <v>2200</v>
      </c>
      <c r="E212" s="3">
        <v>-200</v>
      </c>
      <c r="F212" s="3">
        <f t="shared" si="98"/>
        <v>2000</v>
      </c>
      <c r="G212" s="20">
        <f t="shared" si="99"/>
        <v>3</v>
      </c>
      <c r="H212" s="3" t="s">
        <v>43</v>
      </c>
      <c r="I212" s="20">
        <v>1</v>
      </c>
      <c r="J212" s="20">
        <v>26</v>
      </c>
      <c r="L212" s="20">
        <f t="shared" si="100"/>
        <v>1</v>
      </c>
      <c r="M212" s="20" t="s">
        <v>20</v>
      </c>
      <c r="N212" s="20">
        <v>10</v>
      </c>
      <c r="O212" s="20">
        <v>131780</v>
      </c>
      <c r="P212" s="20">
        <f t="shared" si="101"/>
        <v>131780</v>
      </c>
      <c r="Q212" s="20">
        <f t="shared" si="102"/>
        <v>131780</v>
      </c>
      <c r="R212" s="20">
        <v>131873</v>
      </c>
      <c r="S212" s="20">
        <v>131623</v>
      </c>
      <c r="T212" s="19">
        <f t="shared" si="103"/>
        <v>10.3</v>
      </c>
      <c r="U212" s="19">
        <f t="shared" si="104"/>
        <v>14.7</v>
      </c>
      <c r="W212" s="19">
        <f t="shared" si="105"/>
        <v>-10.3</v>
      </c>
      <c r="X212" s="19">
        <f t="shared" si="106"/>
        <v>14.7</v>
      </c>
      <c r="Y212" s="7">
        <f t="shared" si="107"/>
        <v>0</v>
      </c>
      <c r="Z212" s="7">
        <f t="shared" si="108"/>
        <v>1</v>
      </c>
      <c r="AA212" s="7">
        <f t="shared" si="109"/>
        <v>1</v>
      </c>
      <c r="AB212" s="7">
        <f t="shared" si="110"/>
        <v>0</v>
      </c>
      <c r="AC212" s="19">
        <f t="shared" si="111"/>
        <v>0</v>
      </c>
      <c r="AD212" s="7">
        <f t="shared" si="123"/>
        <v>0</v>
      </c>
      <c r="AE212" s="19">
        <f t="shared" si="112"/>
        <v>-12</v>
      </c>
      <c r="AF212" s="19">
        <f t="shared" si="113"/>
        <v>10</v>
      </c>
      <c r="AG212" s="19">
        <f t="shared" si="114"/>
        <v>200</v>
      </c>
      <c r="AH212" s="7">
        <f t="shared" si="115"/>
        <v>1</v>
      </c>
      <c r="AI212" s="19">
        <f t="shared" si="116"/>
        <v>10</v>
      </c>
      <c r="AJ212" s="19">
        <f t="shared" si="117"/>
        <v>0</v>
      </c>
      <c r="AK212" s="19">
        <f t="shared" si="118"/>
        <v>0</v>
      </c>
      <c r="AL212" s="19">
        <f t="shared" si="119"/>
        <v>0</v>
      </c>
      <c r="AM212" s="19">
        <f t="shared" si="120"/>
        <v>338</v>
      </c>
      <c r="AN212" s="25">
        <f>MAX(AM$4:AM212)</f>
        <v>352</v>
      </c>
      <c r="AO212" s="25">
        <f t="shared" si="121"/>
        <v>-14</v>
      </c>
      <c r="AP212" s="20">
        <f t="shared" si="122"/>
        <v>0</v>
      </c>
      <c r="AR212" s="12">
        <f t="shared" si="124"/>
        <v>314.39999999999998</v>
      </c>
      <c r="AS212" s="12">
        <f t="shared" si="125"/>
        <v>26</v>
      </c>
      <c r="AT212" s="12">
        <f t="shared" si="126"/>
        <v>0</v>
      </c>
      <c r="AU212" s="12">
        <f t="shared" si="127"/>
        <v>10740</v>
      </c>
      <c r="AV212" s="12">
        <f>MAX(AU$4:AU212)</f>
        <v>11116</v>
      </c>
      <c r="AW212" s="8">
        <f t="shared" si="128"/>
        <v>-3.3825116948542643E-2</v>
      </c>
    </row>
    <row r="213" spans="1:49" x14ac:dyDescent="0.3">
      <c r="A213" s="1">
        <v>42752</v>
      </c>
      <c r="B213" s="1">
        <v>42752</v>
      </c>
      <c r="C213" s="1" t="s">
        <v>44</v>
      </c>
      <c r="D213" s="3">
        <v>800</v>
      </c>
      <c r="E213" s="3">
        <v>-200</v>
      </c>
      <c r="F213" s="3">
        <f t="shared" si="98"/>
        <v>600</v>
      </c>
      <c r="G213" s="20">
        <f t="shared" si="99"/>
        <v>0</v>
      </c>
      <c r="H213" s="3" t="s">
        <v>17</v>
      </c>
      <c r="L213" s="20">
        <f t="shared" si="100"/>
        <v>1</v>
      </c>
      <c r="M213" s="20" t="s">
        <v>20</v>
      </c>
      <c r="N213" s="20">
        <v>7</v>
      </c>
      <c r="O213" s="20">
        <v>106590</v>
      </c>
      <c r="P213" s="20">
        <f t="shared" si="101"/>
        <v>106590</v>
      </c>
      <c r="Q213" s="20">
        <f t="shared" si="102"/>
        <v>106590</v>
      </c>
      <c r="R213" s="20">
        <v>106650</v>
      </c>
      <c r="S213" s="20">
        <v>106395</v>
      </c>
      <c r="T213" s="19">
        <f t="shared" si="103"/>
        <v>6.7</v>
      </c>
      <c r="U213" s="19">
        <f t="shared" si="104"/>
        <v>18.8</v>
      </c>
      <c r="W213" s="19">
        <f t="shared" si="105"/>
        <v>-6.7</v>
      </c>
      <c r="X213" s="19">
        <f t="shared" si="106"/>
        <v>18.8</v>
      </c>
      <c r="Y213" s="7">
        <f t="shared" si="107"/>
        <v>0</v>
      </c>
      <c r="Z213" s="7">
        <f t="shared" si="108"/>
        <v>1</v>
      </c>
      <c r="AA213" s="7">
        <f t="shared" si="109"/>
        <v>1</v>
      </c>
      <c r="AB213" s="7">
        <f t="shared" si="110"/>
        <v>1</v>
      </c>
      <c r="AC213" s="19">
        <f t="shared" si="111"/>
        <v>0</v>
      </c>
      <c r="AD213" s="7">
        <f t="shared" si="123"/>
        <v>0</v>
      </c>
      <c r="AE213" s="19">
        <f t="shared" si="112"/>
        <v>-12</v>
      </c>
      <c r="AF213" s="19">
        <f t="shared" si="113"/>
        <v>10</v>
      </c>
      <c r="AG213" s="19">
        <f t="shared" si="114"/>
        <v>210</v>
      </c>
      <c r="AH213" s="7">
        <f t="shared" si="115"/>
        <v>1</v>
      </c>
      <c r="AI213" s="19">
        <f t="shared" si="116"/>
        <v>0</v>
      </c>
      <c r="AJ213" s="19">
        <f t="shared" si="117"/>
        <v>0</v>
      </c>
      <c r="AK213" s="19">
        <f t="shared" si="118"/>
        <v>0</v>
      </c>
      <c r="AL213" s="19">
        <f t="shared" si="119"/>
        <v>10</v>
      </c>
      <c r="AM213" s="19">
        <f t="shared" si="120"/>
        <v>348</v>
      </c>
      <c r="AN213" s="25">
        <f>MAX(AM$4:AM213)</f>
        <v>352</v>
      </c>
      <c r="AO213" s="25">
        <f t="shared" si="121"/>
        <v>-4</v>
      </c>
      <c r="AP213" s="20">
        <f t="shared" si="122"/>
        <v>1</v>
      </c>
      <c r="AR213" s="12">
        <f t="shared" si="124"/>
        <v>322.2</v>
      </c>
      <c r="AS213" s="12">
        <f t="shared" si="125"/>
        <v>26</v>
      </c>
      <c r="AT213" s="12">
        <f t="shared" si="126"/>
        <v>260</v>
      </c>
      <c r="AU213" s="12">
        <f t="shared" si="127"/>
        <v>11000</v>
      </c>
      <c r="AV213" s="12">
        <f>MAX(AU$4:AU213)</f>
        <v>11116</v>
      </c>
      <c r="AW213" s="8">
        <f t="shared" si="128"/>
        <v>-1.043540842029507E-2</v>
      </c>
    </row>
    <row r="214" spans="1:49" x14ac:dyDescent="0.3">
      <c r="A214" s="1">
        <v>42748</v>
      </c>
      <c r="B214" s="1">
        <v>42752</v>
      </c>
      <c r="C214" s="1" t="s">
        <v>44</v>
      </c>
      <c r="D214" s="3">
        <v>955</v>
      </c>
      <c r="E214" s="3">
        <v>-200</v>
      </c>
      <c r="F214" s="3">
        <f t="shared" si="98"/>
        <v>755</v>
      </c>
      <c r="G214" s="20">
        <f t="shared" si="99"/>
        <v>4</v>
      </c>
      <c r="H214" s="3" t="s">
        <v>43</v>
      </c>
      <c r="I214" s="20">
        <v>1</v>
      </c>
      <c r="J214" s="20">
        <v>15</v>
      </c>
      <c r="L214" s="20">
        <f t="shared" si="100"/>
        <v>1</v>
      </c>
      <c r="M214" s="20" t="s">
        <v>21</v>
      </c>
      <c r="N214" s="20">
        <v>10</v>
      </c>
      <c r="O214" s="20">
        <v>130930</v>
      </c>
      <c r="P214" s="20">
        <f t="shared" si="101"/>
        <v>130940</v>
      </c>
      <c r="Q214" s="20">
        <f t="shared" si="102"/>
        <v>130940</v>
      </c>
      <c r="R214" s="20">
        <v>130177</v>
      </c>
      <c r="S214" s="20">
        <v>131194</v>
      </c>
      <c r="T214" s="19">
        <f t="shared" si="103"/>
        <v>77.3</v>
      </c>
      <c r="U214" s="19">
        <f t="shared" si="104"/>
        <v>25.4</v>
      </c>
      <c r="W214" s="19">
        <f t="shared" si="105"/>
        <v>-77.3</v>
      </c>
      <c r="X214" s="19">
        <f t="shared" si="106"/>
        <v>25.4</v>
      </c>
      <c r="Y214" s="7">
        <f t="shared" si="107"/>
        <v>1</v>
      </c>
      <c r="Z214" s="7">
        <f t="shared" si="108"/>
        <v>0</v>
      </c>
      <c r="AA214" s="7">
        <f t="shared" si="109"/>
        <v>1</v>
      </c>
      <c r="AB214" s="7">
        <f t="shared" si="110"/>
        <v>0</v>
      </c>
      <c r="AC214" s="19">
        <f t="shared" si="111"/>
        <v>-12</v>
      </c>
      <c r="AD214" s="7">
        <f t="shared" si="123"/>
        <v>0</v>
      </c>
      <c r="AE214" s="19">
        <f t="shared" si="112"/>
        <v>-12</v>
      </c>
      <c r="AF214" s="19">
        <f t="shared" si="113"/>
        <v>-12</v>
      </c>
      <c r="AG214" s="19">
        <f t="shared" si="114"/>
        <v>198</v>
      </c>
      <c r="AH214" s="7">
        <f t="shared" si="115"/>
        <v>0</v>
      </c>
      <c r="AI214" s="19">
        <f t="shared" si="116"/>
        <v>-12</v>
      </c>
      <c r="AJ214" s="19">
        <f t="shared" si="117"/>
        <v>0</v>
      </c>
      <c r="AK214" s="19">
        <f t="shared" si="118"/>
        <v>0</v>
      </c>
      <c r="AL214" s="19">
        <f t="shared" si="119"/>
        <v>0</v>
      </c>
      <c r="AM214" s="19">
        <f t="shared" si="120"/>
        <v>348</v>
      </c>
      <c r="AN214" s="25">
        <f>MAX(AM$4:AM214)</f>
        <v>352</v>
      </c>
      <c r="AO214" s="25">
        <f t="shared" si="121"/>
        <v>-4</v>
      </c>
      <c r="AP214" s="20">
        <f t="shared" si="122"/>
        <v>0</v>
      </c>
      <c r="AR214" s="12">
        <f t="shared" si="124"/>
        <v>322.2</v>
      </c>
      <c r="AS214" s="12">
        <f t="shared" si="125"/>
        <v>26</v>
      </c>
      <c r="AT214" s="12">
        <f t="shared" si="126"/>
        <v>0</v>
      </c>
      <c r="AU214" s="12">
        <f t="shared" si="127"/>
        <v>11000</v>
      </c>
      <c r="AV214" s="12">
        <f>MAX(AU$4:AU214)</f>
        <v>11116</v>
      </c>
      <c r="AW214" s="8">
        <f t="shared" si="128"/>
        <v>-1.043540842029507E-2</v>
      </c>
    </row>
    <row r="215" spans="1:49" x14ac:dyDescent="0.3">
      <c r="A215" s="1">
        <v>42748</v>
      </c>
      <c r="B215" s="1">
        <v>42752</v>
      </c>
      <c r="C215" s="1" t="s">
        <v>44</v>
      </c>
      <c r="D215" s="3">
        <v>1050</v>
      </c>
      <c r="E215" s="3">
        <v>-200</v>
      </c>
      <c r="F215" s="3">
        <f t="shared" si="98"/>
        <v>850</v>
      </c>
      <c r="G215" s="20">
        <f t="shared" si="99"/>
        <v>4</v>
      </c>
      <c r="H215" s="3" t="s">
        <v>43</v>
      </c>
      <c r="I215" s="20">
        <v>1</v>
      </c>
      <c r="J215" s="20">
        <v>11</v>
      </c>
      <c r="L215" s="20">
        <f t="shared" si="100"/>
        <v>1</v>
      </c>
      <c r="M215" s="20" t="s">
        <v>21</v>
      </c>
      <c r="N215" s="20">
        <v>10</v>
      </c>
      <c r="O215" s="20">
        <v>130630</v>
      </c>
      <c r="P215" s="20">
        <f t="shared" si="101"/>
        <v>130640</v>
      </c>
      <c r="Q215" s="20">
        <f t="shared" si="102"/>
        <v>130640</v>
      </c>
      <c r="R215" s="20">
        <v>130621</v>
      </c>
      <c r="S215" s="20">
        <v>130854</v>
      </c>
      <c r="T215" s="19">
        <f t="shared" si="103"/>
        <v>2.9</v>
      </c>
      <c r="U215" s="19">
        <f t="shared" si="104"/>
        <v>21.4</v>
      </c>
      <c r="W215" s="19">
        <f t="shared" si="105"/>
        <v>-2.9</v>
      </c>
      <c r="X215" s="19">
        <f t="shared" si="106"/>
        <v>21.4</v>
      </c>
      <c r="Y215" s="7">
        <f t="shared" si="107"/>
        <v>1</v>
      </c>
      <c r="Z215" s="7">
        <f t="shared" si="108"/>
        <v>0</v>
      </c>
      <c r="AA215" s="7">
        <f t="shared" si="109"/>
        <v>1</v>
      </c>
      <c r="AB215" s="7">
        <f t="shared" si="110"/>
        <v>0</v>
      </c>
      <c r="AC215" s="19">
        <f t="shared" si="111"/>
        <v>0</v>
      </c>
      <c r="AD215" s="7">
        <f t="shared" si="123"/>
        <v>0</v>
      </c>
      <c r="AE215" s="19">
        <f t="shared" si="112"/>
        <v>0</v>
      </c>
      <c r="AF215" s="19">
        <f t="shared" si="113"/>
        <v>10</v>
      </c>
      <c r="AG215" s="19">
        <f t="shared" si="114"/>
        <v>208</v>
      </c>
      <c r="AH215" s="7">
        <f t="shared" si="115"/>
        <v>1</v>
      </c>
      <c r="AI215" s="19">
        <f t="shared" si="116"/>
        <v>10</v>
      </c>
      <c r="AJ215" s="19">
        <f t="shared" si="117"/>
        <v>0</v>
      </c>
      <c r="AK215" s="19">
        <f t="shared" si="118"/>
        <v>0</v>
      </c>
      <c r="AL215" s="19">
        <f t="shared" si="119"/>
        <v>0</v>
      </c>
      <c r="AM215" s="19">
        <f t="shared" si="120"/>
        <v>348</v>
      </c>
      <c r="AN215" s="25">
        <f>MAX(AM$4:AM215)</f>
        <v>352</v>
      </c>
      <c r="AO215" s="25">
        <f t="shared" si="121"/>
        <v>-4</v>
      </c>
      <c r="AP215" s="20">
        <f t="shared" si="122"/>
        <v>0</v>
      </c>
      <c r="AR215" s="12">
        <f t="shared" si="124"/>
        <v>322.2</v>
      </c>
      <c r="AS215" s="12">
        <f t="shared" si="125"/>
        <v>26</v>
      </c>
      <c r="AT215" s="12">
        <f t="shared" si="126"/>
        <v>0</v>
      </c>
      <c r="AU215" s="12">
        <f t="shared" si="127"/>
        <v>11000</v>
      </c>
      <c r="AV215" s="12">
        <f>MAX(AU$4:AU215)</f>
        <v>11116</v>
      </c>
      <c r="AW215" s="8">
        <f t="shared" si="128"/>
        <v>-1.043540842029507E-2</v>
      </c>
    </row>
    <row r="216" spans="1:49" x14ac:dyDescent="0.3">
      <c r="A216" s="1">
        <v>42753</v>
      </c>
      <c r="B216" s="1">
        <v>42753</v>
      </c>
      <c r="C216" s="1" t="s">
        <v>44</v>
      </c>
      <c r="D216" s="3">
        <v>1500</v>
      </c>
      <c r="E216" s="3">
        <v>-200</v>
      </c>
      <c r="F216" s="3">
        <f t="shared" si="98"/>
        <v>1300</v>
      </c>
      <c r="G216" s="20">
        <f t="shared" si="99"/>
        <v>0</v>
      </c>
      <c r="H216" s="3" t="s">
        <v>17</v>
      </c>
      <c r="K216" s="20">
        <v>1</v>
      </c>
      <c r="L216" s="20">
        <f t="shared" si="100"/>
        <v>1</v>
      </c>
      <c r="M216" s="20" t="s">
        <v>21</v>
      </c>
      <c r="N216" s="20">
        <v>7</v>
      </c>
      <c r="O216" s="20">
        <v>106640</v>
      </c>
      <c r="P216" s="20">
        <f t="shared" si="101"/>
        <v>106647</v>
      </c>
      <c r="Q216" s="20">
        <f t="shared" si="102"/>
        <v>106647</v>
      </c>
      <c r="R216" s="20">
        <v>106548</v>
      </c>
      <c r="S216" s="20">
        <v>107022</v>
      </c>
      <c r="T216" s="19">
        <f t="shared" si="103"/>
        <v>10.6</v>
      </c>
      <c r="U216" s="19">
        <f t="shared" si="104"/>
        <v>37.5</v>
      </c>
      <c r="W216" s="19">
        <f t="shared" si="105"/>
        <v>-10.6</v>
      </c>
      <c r="X216" s="19">
        <f t="shared" si="106"/>
        <v>37.5</v>
      </c>
      <c r="Y216" s="7">
        <f t="shared" si="107"/>
        <v>1</v>
      </c>
      <c r="Z216" s="7">
        <f t="shared" si="108"/>
        <v>0</v>
      </c>
      <c r="AA216" s="7">
        <f t="shared" si="109"/>
        <v>1</v>
      </c>
      <c r="AB216" s="7">
        <f t="shared" si="110"/>
        <v>0</v>
      </c>
      <c r="AC216" s="19">
        <f t="shared" si="111"/>
        <v>0</v>
      </c>
      <c r="AD216" s="7">
        <f t="shared" si="123"/>
        <v>1</v>
      </c>
      <c r="AE216" s="19">
        <f t="shared" si="112"/>
        <v>0</v>
      </c>
      <c r="AF216" s="19">
        <f t="shared" si="113"/>
        <v>10</v>
      </c>
      <c r="AG216" s="19">
        <f t="shared" si="114"/>
        <v>218</v>
      </c>
      <c r="AH216" s="7">
        <f t="shared" si="115"/>
        <v>1</v>
      </c>
      <c r="AI216" s="19">
        <f t="shared" si="116"/>
        <v>0</v>
      </c>
      <c r="AJ216" s="19">
        <f t="shared" si="117"/>
        <v>10</v>
      </c>
      <c r="AK216" s="19">
        <f t="shared" si="118"/>
        <v>0</v>
      </c>
      <c r="AL216" s="19">
        <f t="shared" si="119"/>
        <v>0</v>
      </c>
      <c r="AM216" s="19">
        <f t="shared" si="120"/>
        <v>348</v>
      </c>
      <c r="AN216" s="25">
        <f>MAX(AM$4:AM216)</f>
        <v>352</v>
      </c>
      <c r="AO216" s="25">
        <f t="shared" si="121"/>
        <v>-4</v>
      </c>
      <c r="AP216" s="20">
        <f t="shared" si="122"/>
        <v>0</v>
      </c>
      <c r="AR216" s="12">
        <f t="shared" si="124"/>
        <v>330</v>
      </c>
      <c r="AS216" s="12">
        <f t="shared" si="125"/>
        <v>27</v>
      </c>
      <c r="AT216" s="12">
        <f t="shared" si="126"/>
        <v>0</v>
      </c>
      <c r="AU216" s="12">
        <f t="shared" si="127"/>
        <v>11000</v>
      </c>
      <c r="AV216" s="12">
        <f>MAX(AU$4:AU216)</f>
        <v>11116</v>
      </c>
      <c r="AW216" s="8">
        <f t="shared" si="128"/>
        <v>-1.043540842029507E-2</v>
      </c>
    </row>
    <row r="217" spans="1:49" x14ac:dyDescent="0.3">
      <c r="A217" s="1">
        <v>42753</v>
      </c>
      <c r="B217" s="1">
        <v>42753</v>
      </c>
      <c r="C217" s="1" t="s">
        <v>44</v>
      </c>
      <c r="D217" s="3">
        <v>1510</v>
      </c>
      <c r="E217" s="3">
        <v>-200</v>
      </c>
      <c r="F217" s="3">
        <f t="shared" si="98"/>
        <v>1310</v>
      </c>
      <c r="G217" s="20">
        <f t="shared" si="99"/>
        <v>0</v>
      </c>
      <c r="H217" s="3" t="s">
        <v>43</v>
      </c>
      <c r="I217" s="20">
        <v>1</v>
      </c>
      <c r="J217" s="20">
        <v>16</v>
      </c>
      <c r="K217" s="20">
        <v>1</v>
      </c>
      <c r="L217" s="20">
        <f t="shared" si="100"/>
        <v>1</v>
      </c>
      <c r="M217" s="20" t="s">
        <v>20</v>
      </c>
      <c r="N217" s="20">
        <v>10</v>
      </c>
      <c r="O217" s="20">
        <v>131130</v>
      </c>
      <c r="P217" s="20">
        <f t="shared" si="101"/>
        <v>131130</v>
      </c>
      <c r="Q217" s="20">
        <f t="shared" si="102"/>
        <v>131130</v>
      </c>
      <c r="R217" s="20">
        <v>131194</v>
      </c>
      <c r="S217" s="20">
        <v>130545</v>
      </c>
      <c r="T217" s="19">
        <f t="shared" si="103"/>
        <v>7.4</v>
      </c>
      <c r="U217" s="19">
        <f t="shared" si="104"/>
        <v>57.5</v>
      </c>
      <c r="W217" s="19">
        <f t="shared" si="105"/>
        <v>-7.4</v>
      </c>
      <c r="X217" s="19">
        <f t="shared" si="106"/>
        <v>57.5</v>
      </c>
      <c r="Y217" s="7">
        <f t="shared" si="107"/>
        <v>0</v>
      </c>
      <c r="Z217" s="7">
        <f t="shared" si="108"/>
        <v>1</v>
      </c>
      <c r="AA217" s="7">
        <f t="shared" si="109"/>
        <v>1</v>
      </c>
      <c r="AB217" s="7">
        <f t="shared" si="110"/>
        <v>0</v>
      </c>
      <c r="AC217" s="19">
        <f t="shared" si="111"/>
        <v>0</v>
      </c>
      <c r="AD217" s="7">
        <f t="shared" si="123"/>
        <v>1</v>
      </c>
      <c r="AE217" s="19">
        <f t="shared" si="112"/>
        <v>0</v>
      </c>
      <c r="AF217" s="19">
        <f t="shared" si="113"/>
        <v>10</v>
      </c>
      <c r="AG217" s="19">
        <f t="shared" si="114"/>
        <v>228</v>
      </c>
      <c r="AH217" s="7">
        <f t="shared" si="115"/>
        <v>1</v>
      </c>
      <c r="AI217" s="19">
        <f t="shared" si="116"/>
        <v>10</v>
      </c>
      <c r="AJ217" s="19">
        <f t="shared" si="117"/>
        <v>10</v>
      </c>
      <c r="AK217" s="19">
        <f t="shared" si="118"/>
        <v>0</v>
      </c>
      <c r="AL217" s="19">
        <f t="shared" si="119"/>
        <v>0</v>
      </c>
      <c r="AM217" s="19">
        <f t="shared" si="120"/>
        <v>348</v>
      </c>
      <c r="AN217" s="25">
        <f>MAX(AM$4:AM217)</f>
        <v>352</v>
      </c>
      <c r="AO217" s="25">
        <f t="shared" si="121"/>
        <v>-4</v>
      </c>
      <c r="AP217" s="20">
        <f t="shared" si="122"/>
        <v>0</v>
      </c>
      <c r="AR217" s="12">
        <f t="shared" si="124"/>
        <v>330</v>
      </c>
      <c r="AS217" s="12">
        <f t="shared" si="125"/>
        <v>27</v>
      </c>
      <c r="AT217" s="12">
        <f t="shared" si="126"/>
        <v>0</v>
      </c>
      <c r="AU217" s="12">
        <f t="shared" si="127"/>
        <v>11000</v>
      </c>
      <c r="AV217" s="12">
        <f>MAX(AU$4:AU217)</f>
        <v>11116</v>
      </c>
      <c r="AW217" s="8">
        <f t="shared" si="128"/>
        <v>-1.043540842029507E-2</v>
      </c>
    </row>
    <row r="218" spans="1:49" x14ac:dyDescent="0.3">
      <c r="A218" s="1">
        <v>42753</v>
      </c>
      <c r="B218" s="1">
        <v>42753</v>
      </c>
      <c r="C218" s="1" t="s">
        <v>44</v>
      </c>
      <c r="D218" s="3">
        <v>1935</v>
      </c>
      <c r="E218" s="3">
        <v>-200</v>
      </c>
      <c r="F218" s="3">
        <f t="shared" si="98"/>
        <v>1735</v>
      </c>
      <c r="G218" s="20">
        <f t="shared" si="99"/>
        <v>0</v>
      </c>
      <c r="H218" s="3" t="s">
        <v>43</v>
      </c>
      <c r="I218" s="20">
        <v>1</v>
      </c>
      <c r="J218" s="20">
        <v>11</v>
      </c>
      <c r="K218" s="20">
        <v>1</v>
      </c>
      <c r="L218" s="20">
        <f t="shared" si="100"/>
        <v>1</v>
      </c>
      <c r="M218" s="20" t="s">
        <v>20</v>
      </c>
      <c r="N218" s="20">
        <v>10</v>
      </c>
      <c r="O218" s="20">
        <v>132150</v>
      </c>
      <c r="P218" s="20">
        <f t="shared" si="101"/>
        <v>132150</v>
      </c>
      <c r="Q218" s="20">
        <f t="shared" si="102"/>
        <v>132150</v>
      </c>
      <c r="R218" s="20">
        <v>132345</v>
      </c>
      <c r="S218" s="20">
        <v>132069</v>
      </c>
      <c r="T218" s="19">
        <f t="shared" si="103"/>
        <v>20.5</v>
      </c>
      <c r="U218" s="19">
        <f t="shared" si="104"/>
        <v>7.1</v>
      </c>
      <c r="W218" s="19">
        <f t="shared" si="105"/>
        <v>-20.5</v>
      </c>
      <c r="X218" s="19">
        <f t="shared" si="106"/>
        <v>7.1</v>
      </c>
      <c r="Y218" s="7">
        <f t="shared" si="107"/>
        <v>0</v>
      </c>
      <c r="Z218" s="7">
        <f t="shared" si="108"/>
        <v>1</v>
      </c>
      <c r="AA218" s="7">
        <f t="shared" si="109"/>
        <v>1</v>
      </c>
      <c r="AB218" s="7">
        <f t="shared" si="110"/>
        <v>0</v>
      </c>
      <c r="AC218" s="19">
        <f t="shared" si="111"/>
        <v>-12</v>
      </c>
      <c r="AD218" s="7">
        <f t="shared" si="123"/>
        <v>1</v>
      </c>
      <c r="AE218" s="19">
        <f t="shared" si="112"/>
        <v>-12</v>
      </c>
      <c r="AF218" s="19">
        <f t="shared" si="113"/>
        <v>-12</v>
      </c>
      <c r="AG218" s="19">
        <f t="shared" si="114"/>
        <v>216</v>
      </c>
      <c r="AH218" s="7">
        <f t="shared" si="115"/>
        <v>0</v>
      </c>
      <c r="AI218" s="19">
        <f t="shared" si="116"/>
        <v>-12</v>
      </c>
      <c r="AJ218" s="19">
        <f t="shared" si="117"/>
        <v>-12</v>
      </c>
      <c r="AK218" s="19">
        <f t="shared" si="118"/>
        <v>0</v>
      </c>
      <c r="AL218" s="19">
        <f t="shared" si="119"/>
        <v>0</v>
      </c>
      <c r="AM218" s="19">
        <f t="shared" si="120"/>
        <v>348</v>
      </c>
      <c r="AN218" s="25">
        <f>MAX(AM$4:AM218)</f>
        <v>352</v>
      </c>
      <c r="AO218" s="25">
        <f t="shared" si="121"/>
        <v>-4</v>
      </c>
      <c r="AP218" s="20">
        <f t="shared" si="122"/>
        <v>0</v>
      </c>
      <c r="AR218" s="12">
        <f t="shared" si="124"/>
        <v>330</v>
      </c>
      <c r="AS218" s="12">
        <f t="shared" si="125"/>
        <v>27</v>
      </c>
      <c r="AT218" s="12">
        <f t="shared" si="126"/>
        <v>0</v>
      </c>
      <c r="AU218" s="12">
        <f t="shared" si="127"/>
        <v>11000</v>
      </c>
      <c r="AV218" s="12">
        <f>MAX(AU$4:AU218)</f>
        <v>11116</v>
      </c>
      <c r="AW218" s="8">
        <f t="shared" si="128"/>
        <v>-1.043540842029507E-2</v>
      </c>
    </row>
    <row r="219" spans="1:49" x14ac:dyDescent="0.3">
      <c r="A219" s="1">
        <v>42753</v>
      </c>
      <c r="B219" s="1">
        <v>42753</v>
      </c>
      <c r="C219" s="1" t="s">
        <v>44</v>
      </c>
      <c r="D219" s="3">
        <v>2205</v>
      </c>
      <c r="E219" s="3">
        <v>-200</v>
      </c>
      <c r="F219" s="3">
        <f t="shared" si="98"/>
        <v>2005</v>
      </c>
      <c r="G219" s="20">
        <f t="shared" si="99"/>
        <v>0</v>
      </c>
      <c r="H219" s="3" t="s">
        <v>17</v>
      </c>
      <c r="K219" s="20">
        <v>1</v>
      </c>
      <c r="L219" s="20">
        <f t="shared" si="100"/>
        <v>1</v>
      </c>
      <c r="M219" s="20" t="s">
        <v>21</v>
      </c>
      <c r="N219" s="20">
        <v>7</v>
      </c>
      <c r="O219" s="20">
        <v>106450</v>
      </c>
      <c r="P219" s="20">
        <f t="shared" si="101"/>
        <v>106457</v>
      </c>
      <c r="Q219" s="20">
        <f t="shared" si="102"/>
        <v>106457</v>
      </c>
      <c r="R219" s="20">
        <v>106390</v>
      </c>
      <c r="S219" s="20">
        <v>106561</v>
      </c>
      <c r="T219" s="19">
        <f t="shared" si="103"/>
        <v>7.4</v>
      </c>
      <c r="U219" s="19">
        <f t="shared" si="104"/>
        <v>10.4</v>
      </c>
      <c r="W219" s="19">
        <f t="shared" si="105"/>
        <v>-7.4</v>
      </c>
      <c r="X219" s="19">
        <f t="shared" si="106"/>
        <v>10.4</v>
      </c>
      <c r="Y219" s="7">
        <f t="shared" si="107"/>
        <v>1</v>
      </c>
      <c r="Z219" s="7">
        <f t="shared" si="108"/>
        <v>0</v>
      </c>
      <c r="AA219" s="7">
        <f t="shared" si="109"/>
        <v>1</v>
      </c>
      <c r="AB219" s="7">
        <f t="shared" si="110"/>
        <v>0</v>
      </c>
      <c r="AC219" s="19">
        <f t="shared" si="111"/>
        <v>0</v>
      </c>
      <c r="AD219" s="7">
        <f t="shared" si="123"/>
        <v>1</v>
      </c>
      <c r="AE219" s="19">
        <f t="shared" si="112"/>
        <v>-12</v>
      </c>
      <c r="AF219" s="19">
        <f t="shared" si="113"/>
        <v>10</v>
      </c>
      <c r="AG219" s="19">
        <f t="shared" si="114"/>
        <v>226</v>
      </c>
      <c r="AH219" s="7">
        <f t="shared" si="115"/>
        <v>1</v>
      </c>
      <c r="AI219" s="19">
        <f t="shared" si="116"/>
        <v>0</v>
      </c>
      <c r="AJ219" s="19">
        <f t="shared" si="117"/>
        <v>10</v>
      </c>
      <c r="AK219" s="19">
        <f t="shared" si="118"/>
        <v>0</v>
      </c>
      <c r="AL219" s="19">
        <f t="shared" si="119"/>
        <v>0</v>
      </c>
      <c r="AM219" s="19">
        <f t="shared" si="120"/>
        <v>348</v>
      </c>
      <c r="AN219" s="25">
        <f>MAX(AM$4:AM219)</f>
        <v>352</v>
      </c>
      <c r="AO219" s="25">
        <f t="shared" si="121"/>
        <v>-4</v>
      </c>
      <c r="AP219" s="20">
        <f t="shared" si="122"/>
        <v>0</v>
      </c>
      <c r="AR219" s="12">
        <f t="shared" si="124"/>
        <v>330</v>
      </c>
      <c r="AS219" s="12">
        <f t="shared" si="125"/>
        <v>27</v>
      </c>
      <c r="AT219" s="12">
        <f t="shared" si="126"/>
        <v>0</v>
      </c>
      <c r="AU219" s="12">
        <f t="shared" si="127"/>
        <v>11000</v>
      </c>
      <c r="AV219" s="12">
        <f>MAX(AU$4:AU219)</f>
        <v>11116</v>
      </c>
      <c r="AW219" s="8">
        <f t="shared" si="128"/>
        <v>-1.043540842029507E-2</v>
      </c>
    </row>
    <row r="220" spans="1:49" x14ac:dyDescent="0.3">
      <c r="A220" s="1">
        <v>42753</v>
      </c>
      <c r="B220" s="1">
        <v>42753</v>
      </c>
      <c r="C220" s="1" t="s">
        <v>44</v>
      </c>
      <c r="D220" s="3">
        <v>2205</v>
      </c>
      <c r="E220" s="3">
        <v>-200</v>
      </c>
      <c r="F220" s="3">
        <f t="shared" si="98"/>
        <v>2005</v>
      </c>
      <c r="G220" s="20">
        <f t="shared" si="99"/>
        <v>0</v>
      </c>
      <c r="H220" s="3" t="s">
        <v>38</v>
      </c>
      <c r="K220" s="20">
        <v>1</v>
      </c>
      <c r="L220" s="20">
        <f t="shared" si="100"/>
        <v>1</v>
      </c>
      <c r="M220" s="20" t="s">
        <v>20</v>
      </c>
      <c r="N220" s="20">
        <v>7</v>
      </c>
      <c r="O220" s="20">
        <v>114060</v>
      </c>
      <c r="P220" s="20">
        <f t="shared" si="101"/>
        <v>114060</v>
      </c>
      <c r="Q220" s="20">
        <f t="shared" si="102"/>
        <v>114060</v>
      </c>
      <c r="R220" s="20">
        <v>114114</v>
      </c>
      <c r="S220" s="20">
        <v>113920</v>
      </c>
      <c r="T220" s="19">
        <f t="shared" si="103"/>
        <v>6.1</v>
      </c>
      <c r="U220" s="19">
        <f t="shared" si="104"/>
        <v>13.3</v>
      </c>
      <c r="W220" s="19">
        <f t="shared" si="105"/>
        <v>-6.1</v>
      </c>
      <c r="X220" s="19">
        <f t="shared" si="106"/>
        <v>13.3</v>
      </c>
      <c r="Y220" s="7">
        <f t="shared" si="107"/>
        <v>0</v>
      </c>
      <c r="Z220" s="7">
        <f t="shared" si="108"/>
        <v>1</v>
      </c>
      <c r="AA220" s="7">
        <f t="shared" si="109"/>
        <v>1</v>
      </c>
      <c r="AB220" s="7">
        <f t="shared" si="110"/>
        <v>0</v>
      </c>
      <c r="AC220" s="19">
        <f t="shared" si="111"/>
        <v>0</v>
      </c>
      <c r="AD220" s="7">
        <f t="shared" si="123"/>
        <v>1</v>
      </c>
      <c r="AE220" s="19">
        <f t="shared" si="112"/>
        <v>-12</v>
      </c>
      <c r="AF220" s="19">
        <f t="shared" si="113"/>
        <v>10</v>
      </c>
      <c r="AG220" s="19">
        <f t="shared" si="114"/>
        <v>236</v>
      </c>
      <c r="AH220" s="7">
        <f t="shared" si="115"/>
        <v>1</v>
      </c>
      <c r="AI220" s="19">
        <f t="shared" si="116"/>
        <v>0</v>
      </c>
      <c r="AJ220" s="19">
        <f t="shared" si="117"/>
        <v>10</v>
      </c>
      <c r="AK220" s="19">
        <f t="shared" si="118"/>
        <v>0</v>
      </c>
      <c r="AL220" s="19">
        <f t="shared" si="119"/>
        <v>0</v>
      </c>
      <c r="AM220" s="19">
        <f t="shared" si="120"/>
        <v>348</v>
      </c>
      <c r="AN220" s="25">
        <f>MAX(AM$4:AM220)</f>
        <v>352</v>
      </c>
      <c r="AO220" s="25">
        <f t="shared" si="121"/>
        <v>-4</v>
      </c>
      <c r="AP220" s="20">
        <f t="shared" si="122"/>
        <v>0</v>
      </c>
      <c r="AR220" s="12">
        <f t="shared" si="124"/>
        <v>330</v>
      </c>
      <c r="AS220" s="12">
        <f t="shared" si="125"/>
        <v>27</v>
      </c>
      <c r="AT220" s="12">
        <f t="shared" si="126"/>
        <v>0</v>
      </c>
      <c r="AU220" s="12">
        <f t="shared" si="127"/>
        <v>11000</v>
      </c>
      <c r="AV220" s="12">
        <f>MAX(AU$4:AU220)</f>
        <v>11116</v>
      </c>
      <c r="AW220" s="8">
        <f t="shared" si="128"/>
        <v>-1.043540842029507E-2</v>
      </c>
    </row>
    <row r="221" spans="1:49" x14ac:dyDescent="0.3">
      <c r="A221" s="1">
        <v>42753</v>
      </c>
      <c r="B221" s="1">
        <v>42754</v>
      </c>
      <c r="C221" s="1" t="s">
        <v>44</v>
      </c>
      <c r="D221" s="3">
        <v>245</v>
      </c>
      <c r="E221" s="3">
        <v>-200</v>
      </c>
      <c r="F221" s="3">
        <f t="shared" si="98"/>
        <v>45</v>
      </c>
      <c r="G221" s="20">
        <f t="shared" si="99"/>
        <v>1</v>
      </c>
      <c r="H221" s="3" t="s">
        <v>37</v>
      </c>
      <c r="I221" s="20">
        <v>1</v>
      </c>
      <c r="J221" s="20">
        <v>13</v>
      </c>
      <c r="K221" s="20">
        <v>1</v>
      </c>
      <c r="L221" s="20">
        <f t="shared" si="100"/>
        <v>1</v>
      </c>
      <c r="M221" s="20" t="s">
        <v>21</v>
      </c>
      <c r="N221" s="20">
        <v>8</v>
      </c>
      <c r="O221" s="20">
        <v>74990</v>
      </c>
      <c r="P221" s="20">
        <f t="shared" si="101"/>
        <v>74998</v>
      </c>
      <c r="Q221" s="20">
        <f t="shared" si="102"/>
        <v>74998</v>
      </c>
      <c r="R221" s="20">
        <v>74928</v>
      </c>
      <c r="S221" s="20">
        <v>75735</v>
      </c>
      <c r="T221" s="19">
        <f t="shared" si="103"/>
        <v>7.8</v>
      </c>
      <c r="U221" s="19">
        <f t="shared" si="104"/>
        <v>73.7</v>
      </c>
      <c r="W221" s="19">
        <f t="shared" si="105"/>
        <v>-7.8</v>
      </c>
      <c r="X221" s="19">
        <f t="shared" si="106"/>
        <v>73.7</v>
      </c>
      <c r="Y221" s="7">
        <f t="shared" si="107"/>
        <v>1</v>
      </c>
      <c r="Z221" s="7">
        <f t="shared" si="108"/>
        <v>0</v>
      </c>
      <c r="AA221" s="7">
        <f t="shared" si="109"/>
        <v>1</v>
      </c>
      <c r="AB221" s="7">
        <f t="shared" si="110"/>
        <v>0</v>
      </c>
      <c r="AC221" s="19">
        <f t="shared" si="111"/>
        <v>0</v>
      </c>
      <c r="AD221" s="7">
        <f t="shared" si="123"/>
        <v>1</v>
      </c>
      <c r="AE221" s="19">
        <f t="shared" si="112"/>
        <v>0</v>
      </c>
      <c r="AF221" s="19">
        <f t="shared" si="113"/>
        <v>10</v>
      </c>
      <c r="AG221" s="19">
        <f t="shared" si="114"/>
        <v>246</v>
      </c>
      <c r="AH221" s="7">
        <f t="shared" si="115"/>
        <v>1</v>
      </c>
      <c r="AI221" s="19">
        <f t="shared" si="116"/>
        <v>10</v>
      </c>
      <c r="AJ221" s="19">
        <f t="shared" si="117"/>
        <v>10</v>
      </c>
      <c r="AK221" s="19">
        <f t="shared" si="118"/>
        <v>0</v>
      </c>
      <c r="AL221" s="19">
        <f t="shared" si="119"/>
        <v>0</v>
      </c>
      <c r="AM221" s="19">
        <f t="shared" si="120"/>
        <v>348</v>
      </c>
      <c r="AN221" s="25">
        <f>MAX(AM$4:AM221)</f>
        <v>352</v>
      </c>
      <c r="AO221" s="25">
        <f t="shared" si="121"/>
        <v>-4</v>
      </c>
      <c r="AP221" s="20">
        <f t="shared" si="122"/>
        <v>0</v>
      </c>
      <c r="AR221" s="12">
        <f t="shared" si="124"/>
        <v>330</v>
      </c>
      <c r="AS221" s="12">
        <f t="shared" si="125"/>
        <v>27</v>
      </c>
      <c r="AT221" s="12">
        <f t="shared" si="126"/>
        <v>0</v>
      </c>
      <c r="AU221" s="12">
        <f t="shared" si="127"/>
        <v>11000</v>
      </c>
      <c r="AV221" s="12">
        <f>MAX(AU$4:AU221)</f>
        <v>11116</v>
      </c>
      <c r="AW221" s="8">
        <f t="shared" si="128"/>
        <v>-1.043540842029507E-2</v>
      </c>
    </row>
    <row r="222" spans="1:49" x14ac:dyDescent="0.3">
      <c r="A222" s="1">
        <v>42753</v>
      </c>
      <c r="B222" s="1">
        <v>42754</v>
      </c>
      <c r="C222" s="1" t="s">
        <v>44</v>
      </c>
      <c r="D222" s="3">
        <v>1530</v>
      </c>
      <c r="E222" s="3">
        <v>-200</v>
      </c>
      <c r="F222" s="3">
        <f t="shared" si="98"/>
        <v>1330</v>
      </c>
      <c r="G222" s="20">
        <f t="shared" si="99"/>
        <v>1</v>
      </c>
      <c r="H222" s="3" t="s">
        <v>38</v>
      </c>
      <c r="I222" s="20">
        <v>1</v>
      </c>
      <c r="J222" s="20">
        <v>56</v>
      </c>
      <c r="K222" s="20">
        <v>1</v>
      </c>
      <c r="L222" s="20">
        <f t="shared" si="100"/>
        <v>1</v>
      </c>
      <c r="M222" s="20" t="s">
        <v>20</v>
      </c>
      <c r="N222" s="20">
        <v>7</v>
      </c>
      <c r="O222" s="20">
        <v>115000</v>
      </c>
      <c r="P222" s="20">
        <f t="shared" si="101"/>
        <v>115000</v>
      </c>
      <c r="Q222" s="20">
        <f t="shared" si="102"/>
        <v>115000</v>
      </c>
      <c r="R222" s="20">
        <v>115076</v>
      </c>
      <c r="S222" s="20">
        <v>114672</v>
      </c>
      <c r="T222" s="19">
        <f t="shared" si="103"/>
        <v>8.3000000000000007</v>
      </c>
      <c r="U222" s="19">
        <f t="shared" si="104"/>
        <v>32.1</v>
      </c>
      <c r="W222" s="19">
        <f t="shared" si="105"/>
        <v>-8.3000000000000007</v>
      </c>
      <c r="X222" s="19">
        <f t="shared" si="106"/>
        <v>32.1</v>
      </c>
      <c r="Y222" s="7">
        <f t="shared" si="107"/>
        <v>0</v>
      </c>
      <c r="Z222" s="7">
        <f t="shared" si="108"/>
        <v>1</v>
      </c>
      <c r="AA222" s="7">
        <f t="shared" si="109"/>
        <v>1</v>
      </c>
      <c r="AB222" s="7">
        <f t="shared" si="110"/>
        <v>0</v>
      </c>
      <c r="AC222" s="19">
        <f t="shared" si="111"/>
        <v>0</v>
      </c>
      <c r="AD222" s="7">
        <f t="shared" si="123"/>
        <v>1</v>
      </c>
      <c r="AE222" s="19">
        <f t="shared" si="112"/>
        <v>0</v>
      </c>
      <c r="AF222" s="19">
        <f t="shared" si="113"/>
        <v>10</v>
      </c>
      <c r="AG222" s="19">
        <f t="shared" si="114"/>
        <v>256</v>
      </c>
      <c r="AH222" s="7">
        <f t="shared" si="115"/>
        <v>1</v>
      </c>
      <c r="AI222" s="19">
        <f t="shared" si="116"/>
        <v>10</v>
      </c>
      <c r="AJ222" s="19">
        <f t="shared" si="117"/>
        <v>10</v>
      </c>
      <c r="AK222" s="19">
        <f t="shared" si="118"/>
        <v>0</v>
      </c>
      <c r="AL222" s="19">
        <f t="shared" si="119"/>
        <v>0</v>
      </c>
      <c r="AM222" s="19">
        <f t="shared" si="120"/>
        <v>348</v>
      </c>
      <c r="AN222" s="25">
        <f>MAX(AM$4:AM222)</f>
        <v>352</v>
      </c>
      <c r="AO222" s="25">
        <f t="shared" si="121"/>
        <v>-4</v>
      </c>
      <c r="AP222" s="20">
        <f t="shared" si="122"/>
        <v>0</v>
      </c>
      <c r="AR222" s="12">
        <f t="shared" si="124"/>
        <v>330</v>
      </c>
      <c r="AS222" s="12">
        <f t="shared" si="125"/>
        <v>27</v>
      </c>
      <c r="AT222" s="12">
        <f t="shared" si="126"/>
        <v>0</v>
      </c>
      <c r="AU222" s="12">
        <f t="shared" si="127"/>
        <v>11000</v>
      </c>
      <c r="AV222" s="12">
        <f>MAX(AU$4:AU222)</f>
        <v>11116</v>
      </c>
      <c r="AW222" s="8">
        <f t="shared" si="128"/>
        <v>-1.043540842029507E-2</v>
      </c>
    </row>
    <row r="223" spans="1:49" x14ac:dyDescent="0.3">
      <c r="A223" s="1">
        <v>42755</v>
      </c>
      <c r="B223" s="1">
        <v>42755</v>
      </c>
      <c r="C223" s="1" t="s">
        <v>44</v>
      </c>
      <c r="D223" s="3">
        <v>1050</v>
      </c>
      <c r="E223" s="3">
        <v>-200</v>
      </c>
      <c r="F223" s="3">
        <f t="shared" si="98"/>
        <v>850</v>
      </c>
      <c r="G223" s="20">
        <f t="shared" si="99"/>
        <v>0</v>
      </c>
      <c r="H223" s="3" t="s">
        <v>37</v>
      </c>
      <c r="I223" s="20">
        <v>1</v>
      </c>
      <c r="J223" s="20">
        <v>15</v>
      </c>
      <c r="L223" s="20">
        <f t="shared" si="100"/>
        <v>1</v>
      </c>
      <c r="M223" s="20" t="s">
        <v>21</v>
      </c>
      <c r="N223" s="20">
        <v>8</v>
      </c>
      <c r="O223" s="20">
        <v>75430</v>
      </c>
      <c r="P223" s="20">
        <f t="shared" si="101"/>
        <v>75438</v>
      </c>
      <c r="Q223" s="20">
        <f t="shared" si="102"/>
        <v>75438</v>
      </c>
      <c r="R223" s="20">
        <v>75165</v>
      </c>
      <c r="S223" s="20">
        <v>75781</v>
      </c>
      <c r="T223" s="19">
        <f t="shared" si="103"/>
        <v>28.1</v>
      </c>
      <c r="U223" s="19">
        <f t="shared" si="104"/>
        <v>34.299999999999997</v>
      </c>
      <c r="W223" s="19">
        <f t="shared" si="105"/>
        <v>-28.1</v>
      </c>
      <c r="X223" s="19">
        <f t="shared" si="106"/>
        <v>34.299999999999997</v>
      </c>
      <c r="Y223" s="7">
        <f t="shared" si="107"/>
        <v>1</v>
      </c>
      <c r="Z223" s="7">
        <f t="shared" si="108"/>
        <v>0</v>
      </c>
      <c r="AA223" s="7">
        <f t="shared" si="109"/>
        <v>1</v>
      </c>
      <c r="AB223" s="7">
        <f t="shared" si="110"/>
        <v>0</v>
      </c>
      <c r="AC223" s="19">
        <f t="shared" si="111"/>
        <v>-12</v>
      </c>
      <c r="AD223" s="7">
        <f t="shared" si="123"/>
        <v>0</v>
      </c>
      <c r="AE223" s="19">
        <f t="shared" si="112"/>
        <v>-12</v>
      </c>
      <c r="AF223" s="19">
        <f t="shared" si="113"/>
        <v>-12</v>
      </c>
      <c r="AG223" s="19">
        <f t="shared" si="114"/>
        <v>244</v>
      </c>
      <c r="AH223" s="7">
        <f t="shared" si="115"/>
        <v>0</v>
      </c>
      <c r="AI223" s="19">
        <f t="shared" si="116"/>
        <v>-12</v>
      </c>
      <c r="AJ223" s="19">
        <f t="shared" si="117"/>
        <v>0</v>
      </c>
      <c r="AK223" s="19">
        <f t="shared" si="118"/>
        <v>0</v>
      </c>
      <c r="AL223" s="19">
        <f t="shared" si="119"/>
        <v>0</v>
      </c>
      <c r="AM223" s="19">
        <f t="shared" si="120"/>
        <v>348</v>
      </c>
      <c r="AN223" s="25">
        <f>MAX(AM$4:AM223)</f>
        <v>352</v>
      </c>
      <c r="AO223" s="25">
        <f t="shared" si="121"/>
        <v>-4</v>
      </c>
      <c r="AP223" s="20">
        <f t="shared" si="122"/>
        <v>0</v>
      </c>
      <c r="AR223" s="12">
        <f t="shared" si="124"/>
        <v>330</v>
      </c>
      <c r="AS223" s="12">
        <f t="shared" si="125"/>
        <v>27</v>
      </c>
      <c r="AT223" s="12">
        <f t="shared" si="126"/>
        <v>0</v>
      </c>
      <c r="AU223" s="12">
        <f t="shared" si="127"/>
        <v>11000</v>
      </c>
      <c r="AV223" s="12">
        <f>MAX(AU$4:AU223)</f>
        <v>11116</v>
      </c>
      <c r="AW223" s="8">
        <f t="shared" si="128"/>
        <v>-1.043540842029507E-2</v>
      </c>
    </row>
    <row r="224" spans="1:49" x14ac:dyDescent="0.3">
      <c r="A224" s="1">
        <v>42755</v>
      </c>
      <c r="B224" s="1">
        <v>42755</v>
      </c>
      <c r="C224" s="1" t="s">
        <v>44</v>
      </c>
      <c r="D224" s="3">
        <v>1115</v>
      </c>
      <c r="E224" s="3">
        <v>-200</v>
      </c>
      <c r="F224" s="3">
        <f t="shared" si="98"/>
        <v>915</v>
      </c>
      <c r="G224" s="20">
        <f t="shared" si="99"/>
        <v>0</v>
      </c>
      <c r="H224" s="3" t="s">
        <v>17</v>
      </c>
      <c r="L224" s="20">
        <f t="shared" si="100"/>
        <v>1</v>
      </c>
      <c r="M224" s="20" t="s">
        <v>21</v>
      </c>
      <c r="N224" s="20">
        <v>7</v>
      </c>
      <c r="O224" s="20">
        <v>106590</v>
      </c>
      <c r="P224" s="20">
        <f t="shared" si="101"/>
        <v>106597</v>
      </c>
      <c r="Q224" s="20">
        <f t="shared" si="102"/>
        <v>106597</v>
      </c>
      <c r="R224" s="20">
        <v>106246</v>
      </c>
      <c r="S224" s="20">
        <v>106947</v>
      </c>
      <c r="T224" s="19">
        <f t="shared" si="103"/>
        <v>35.799999999999997</v>
      </c>
      <c r="U224" s="19">
        <f t="shared" si="104"/>
        <v>35</v>
      </c>
      <c r="W224" s="19">
        <f t="shared" si="105"/>
        <v>-35.799999999999997</v>
      </c>
      <c r="X224" s="19">
        <f t="shared" si="106"/>
        <v>35</v>
      </c>
      <c r="Y224" s="7">
        <f t="shared" si="107"/>
        <v>1</v>
      </c>
      <c r="Z224" s="7">
        <f t="shared" si="108"/>
        <v>0</v>
      </c>
      <c r="AA224" s="7">
        <f t="shared" si="109"/>
        <v>1</v>
      </c>
      <c r="AB224" s="7">
        <f t="shared" si="110"/>
        <v>1</v>
      </c>
      <c r="AC224" s="19">
        <f t="shared" si="111"/>
        <v>-12</v>
      </c>
      <c r="AD224" s="7">
        <f t="shared" si="123"/>
        <v>0</v>
      </c>
      <c r="AE224" s="19">
        <f t="shared" si="112"/>
        <v>-12</v>
      </c>
      <c r="AF224" s="19">
        <f t="shared" si="113"/>
        <v>-12</v>
      </c>
      <c r="AG224" s="19">
        <f t="shared" si="114"/>
        <v>232</v>
      </c>
      <c r="AH224" s="7">
        <f t="shared" si="115"/>
        <v>0</v>
      </c>
      <c r="AI224" s="19">
        <f t="shared" si="116"/>
        <v>0</v>
      </c>
      <c r="AJ224" s="19">
        <f t="shared" si="117"/>
        <v>0</v>
      </c>
      <c r="AK224" s="19">
        <f t="shared" si="118"/>
        <v>0</v>
      </c>
      <c r="AL224" s="19">
        <f t="shared" si="119"/>
        <v>-12</v>
      </c>
      <c r="AM224" s="19">
        <f t="shared" si="120"/>
        <v>336</v>
      </c>
      <c r="AN224" s="25">
        <f>MAX(AM$4:AM224)</f>
        <v>352</v>
      </c>
      <c r="AO224" s="25">
        <f t="shared" si="121"/>
        <v>-16</v>
      </c>
      <c r="AP224" s="20">
        <f t="shared" si="122"/>
        <v>0</v>
      </c>
      <c r="AR224" s="12">
        <f t="shared" si="124"/>
        <v>330</v>
      </c>
      <c r="AS224" s="12">
        <f t="shared" si="125"/>
        <v>27</v>
      </c>
      <c r="AT224" s="12">
        <f t="shared" si="126"/>
        <v>-324</v>
      </c>
      <c r="AU224" s="12">
        <f t="shared" si="127"/>
        <v>10676</v>
      </c>
      <c r="AV224" s="12">
        <f>MAX(AU$4:AU224)</f>
        <v>11116</v>
      </c>
      <c r="AW224" s="8">
        <f t="shared" si="128"/>
        <v>-3.9582583663188196E-2</v>
      </c>
    </row>
    <row r="225" spans="1:49" x14ac:dyDescent="0.3">
      <c r="A225" s="1">
        <v>42755</v>
      </c>
      <c r="B225" s="1">
        <v>42755</v>
      </c>
      <c r="C225" s="1" t="s">
        <v>44</v>
      </c>
      <c r="D225" s="3">
        <v>1225</v>
      </c>
      <c r="E225" s="3">
        <v>-200</v>
      </c>
      <c r="F225" s="3">
        <f t="shared" si="98"/>
        <v>1025</v>
      </c>
      <c r="G225" s="20">
        <f t="shared" si="99"/>
        <v>0</v>
      </c>
      <c r="H225" s="3" t="s">
        <v>38</v>
      </c>
      <c r="L225" s="20">
        <f t="shared" si="100"/>
        <v>1</v>
      </c>
      <c r="M225" s="20" t="s">
        <v>20</v>
      </c>
      <c r="N225" s="20">
        <v>7</v>
      </c>
      <c r="O225" s="20">
        <v>115290</v>
      </c>
      <c r="P225" s="20">
        <f t="shared" si="101"/>
        <v>115290</v>
      </c>
      <c r="Q225" s="20">
        <f t="shared" si="102"/>
        <v>115290</v>
      </c>
      <c r="R225" s="20">
        <v>115379</v>
      </c>
      <c r="S225" s="20">
        <v>114204</v>
      </c>
      <c r="T225" s="19">
        <f t="shared" si="103"/>
        <v>9.6</v>
      </c>
      <c r="U225" s="19">
        <f t="shared" si="104"/>
        <v>107.9</v>
      </c>
      <c r="W225" s="19">
        <f t="shared" si="105"/>
        <v>-9.6</v>
      </c>
      <c r="X225" s="19">
        <f t="shared" si="106"/>
        <v>107.9</v>
      </c>
      <c r="Y225" s="7">
        <f t="shared" si="107"/>
        <v>0</v>
      </c>
      <c r="Z225" s="7">
        <f t="shared" si="108"/>
        <v>1</v>
      </c>
      <c r="AA225" s="7">
        <f t="shared" si="109"/>
        <v>1</v>
      </c>
      <c r="AB225" s="7">
        <f t="shared" si="110"/>
        <v>1</v>
      </c>
      <c r="AC225" s="19">
        <f t="shared" si="111"/>
        <v>0</v>
      </c>
      <c r="AD225" s="7">
        <f t="shared" si="123"/>
        <v>0</v>
      </c>
      <c r="AE225" s="19">
        <f t="shared" si="112"/>
        <v>0</v>
      </c>
      <c r="AF225" s="19">
        <f t="shared" si="113"/>
        <v>10</v>
      </c>
      <c r="AG225" s="19">
        <f t="shared" si="114"/>
        <v>242</v>
      </c>
      <c r="AH225" s="7">
        <f t="shared" si="115"/>
        <v>1</v>
      </c>
      <c r="AI225" s="19">
        <f t="shared" si="116"/>
        <v>0</v>
      </c>
      <c r="AJ225" s="19">
        <f t="shared" si="117"/>
        <v>0</v>
      </c>
      <c r="AK225" s="19">
        <f t="shared" si="118"/>
        <v>0</v>
      </c>
      <c r="AL225" s="19">
        <f t="shared" si="119"/>
        <v>10</v>
      </c>
      <c r="AM225" s="19">
        <f t="shared" si="120"/>
        <v>346</v>
      </c>
      <c r="AN225" s="25">
        <f>MAX(AM$4:AM225)</f>
        <v>352</v>
      </c>
      <c r="AO225" s="25">
        <f t="shared" si="121"/>
        <v>-6</v>
      </c>
      <c r="AP225" s="20">
        <f t="shared" si="122"/>
        <v>1</v>
      </c>
      <c r="AR225" s="12">
        <f t="shared" si="124"/>
        <v>330</v>
      </c>
      <c r="AS225" s="12">
        <f t="shared" si="125"/>
        <v>27</v>
      </c>
      <c r="AT225" s="12">
        <f t="shared" si="126"/>
        <v>270</v>
      </c>
      <c r="AU225" s="12">
        <f t="shared" si="127"/>
        <v>10946</v>
      </c>
      <c r="AV225" s="12">
        <f>MAX(AU$4:AU225)</f>
        <v>11116</v>
      </c>
      <c r="AW225" s="8">
        <f t="shared" si="128"/>
        <v>-1.5293270960777258E-2</v>
      </c>
    </row>
    <row r="226" spans="1:49" x14ac:dyDescent="0.3">
      <c r="A226" s="1">
        <v>42755</v>
      </c>
      <c r="B226" s="1">
        <v>42755</v>
      </c>
      <c r="C226" s="1" t="s">
        <v>44</v>
      </c>
      <c r="D226" s="3">
        <v>1240</v>
      </c>
      <c r="E226" s="3">
        <v>-200</v>
      </c>
      <c r="F226" s="3">
        <f t="shared" si="98"/>
        <v>1040</v>
      </c>
      <c r="G226" s="20">
        <f t="shared" si="99"/>
        <v>0</v>
      </c>
      <c r="H226" s="3" t="s">
        <v>17</v>
      </c>
      <c r="L226" s="20">
        <f t="shared" si="100"/>
        <v>1</v>
      </c>
      <c r="M226" s="20" t="s">
        <v>21</v>
      </c>
      <c r="N226" s="20">
        <v>7</v>
      </c>
      <c r="O226" s="20">
        <v>106300</v>
      </c>
      <c r="P226" s="20">
        <f t="shared" si="101"/>
        <v>106307</v>
      </c>
      <c r="Q226" s="20">
        <f t="shared" si="102"/>
        <v>106307</v>
      </c>
      <c r="R226" s="20">
        <v>106270</v>
      </c>
      <c r="S226" s="20">
        <v>106458</v>
      </c>
      <c r="T226" s="19">
        <f t="shared" si="103"/>
        <v>4.4000000000000004</v>
      </c>
      <c r="U226" s="19">
        <f t="shared" si="104"/>
        <v>15.1</v>
      </c>
      <c r="W226" s="19">
        <f t="shared" si="105"/>
        <v>-4.4000000000000004</v>
      </c>
      <c r="X226" s="19">
        <f t="shared" si="106"/>
        <v>15.1</v>
      </c>
      <c r="Y226" s="7">
        <f t="shared" si="107"/>
        <v>1</v>
      </c>
      <c r="Z226" s="7">
        <f t="shared" si="108"/>
        <v>0</v>
      </c>
      <c r="AA226" s="7">
        <f t="shared" si="109"/>
        <v>1</v>
      </c>
      <c r="AB226" s="7">
        <f t="shared" si="110"/>
        <v>1</v>
      </c>
      <c r="AC226" s="19">
        <f t="shared" si="111"/>
        <v>0</v>
      </c>
      <c r="AD226" s="7">
        <f t="shared" si="123"/>
        <v>0</v>
      </c>
      <c r="AE226" s="19">
        <f t="shared" si="112"/>
        <v>-12</v>
      </c>
      <c r="AF226" s="19">
        <f t="shared" si="113"/>
        <v>10</v>
      </c>
      <c r="AG226" s="19">
        <f t="shared" si="114"/>
        <v>252</v>
      </c>
      <c r="AH226" s="7">
        <f t="shared" si="115"/>
        <v>1</v>
      </c>
      <c r="AI226" s="19">
        <f t="shared" si="116"/>
        <v>0</v>
      </c>
      <c r="AJ226" s="19">
        <f t="shared" si="117"/>
        <v>0</v>
      </c>
      <c r="AK226" s="19">
        <f t="shared" si="118"/>
        <v>0</v>
      </c>
      <c r="AL226" s="19">
        <f t="shared" si="119"/>
        <v>10</v>
      </c>
      <c r="AM226" s="19">
        <f t="shared" si="120"/>
        <v>356</v>
      </c>
      <c r="AN226" s="25">
        <f>MAX(AM$4:AM226)</f>
        <v>356</v>
      </c>
      <c r="AO226" s="25">
        <f t="shared" si="121"/>
        <v>0</v>
      </c>
      <c r="AP226" s="20">
        <f t="shared" si="122"/>
        <v>1</v>
      </c>
      <c r="AR226" s="12">
        <f t="shared" si="124"/>
        <v>330</v>
      </c>
      <c r="AS226" s="12">
        <f t="shared" si="125"/>
        <v>27</v>
      </c>
      <c r="AT226" s="12">
        <f t="shared" si="126"/>
        <v>270</v>
      </c>
      <c r="AU226" s="12">
        <f t="shared" si="127"/>
        <v>11216</v>
      </c>
      <c r="AV226" s="12">
        <f>MAX(AU$4:AU226)</f>
        <v>11216</v>
      </c>
      <c r="AW226" s="8">
        <f t="shared" si="128"/>
        <v>0</v>
      </c>
    </row>
    <row r="227" spans="1:49" x14ac:dyDescent="0.3">
      <c r="A227" s="1">
        <v>42758</v>
      </c>
      <c r="B227" s="1">
        <v>42758</v>
      </c>
      <c r="C227" s="1" t="s">
        <v>44</v>
      </c>
      <c r="D227" s="3">
        <v>1305</v>
      </c>
      <c r="E227" s="3">
        <v>-200</v>
      </c>
      <c r="F227" s="3">
        <f t="shared" si="98"/>
        <v>1105</v>
      </c>
      <c r="G227" s="20">
        <f t="shared" si="99"/>
        <v>0</v>
      </c>
      <c r="H227" s="3" t="s">
        <v>17</v>
      </c>
      <c r="L227" s="20">
        <f t="shared" si="100"/>
        <v>1</v>
      </c>
      <c r="M227" s="20" t="s">
        <v>21</v>
      </c>
      <c r="N227" s="20">
        <v>7</v>
      </c>
      <c r="O227" s="20">
        <v>107110</v>
      </c>
      <c r="P227" s="20">
        <f t="shared" si="101"/>
        <v>107117</v>
      </c>
      <c r="Q227" s="20">
        <f t="shared" si="102"/>
        <v>107117</v>
      </c>
      <c r="R227" s="20">
        <v>107087</v>
      </c>
      <c r="S227" s="20">
        <v>107371</v>
      </c>
      <c r="T227" s="19">
        <f t="shared" si="103"/>
        <v>3.7</v>
      </c>
      <c r="U227" s="19">
        <f t="shared" si="104"/>
        <v>25.4</v>
      </c>
      <c r="W227" s="19">
        <f t="shared" si="105"/>
        <v>-3.7</v>
      </c>
      <c r="X227" s="19">
        <f t="shared" si="106"/>
        <v>25.4</v>
      </c>
      <c r="Y227" s="7">
        <f t="shared" si="107"/>
        <v>1</v>
      </c>
      <c r="Z227" s="7">
        <f t="shared" si="108"/>
        <v>0</v>
      </c>
      <c r="AA227" s="7">
        <f t="shared" si="109"/>
        <v>1</v>
      </c>
      <c r="AB227" s="7">
        <f t="shared" si="110"/>
        <v>1</v>
      </c>
      <c r="AC227" s="19">
        <f t="shared" si="111"/>
        <v>0</v>
      </c>
      <c r="AD227" s="7">
        <f t="shared" si="123"/>
        <v>0</v>
      </c>
      <c r="AE227" s="19">
        <f t="shared" si="112"/>
        <v>0</v>
      </c>
      <c r="AF227" s="19">
        <f t="shared" si="113"/>
        <v>10</v>
      </c>
      <c r="AG227" s="19">
        <f t="shared" si="114"/>
        <v>262</v>
      </c>
      <c r="AH227" s="7">
        <f t="shared" si="115"/>
        <v>1</v>
      </c>
      <c r="AI227" s="19">
        <f t="shared" si="116"/>
        <v>0</v>
      </c>
      <c r="AJ227" s="19">
        <f t="shared" si="117"/>
        <v>0</v>
      </c>
      <c r="AK227" s="19">
        <f t="shared" si="118"/>
        <v>0</v>
      </c>
      <c r="AL227" s="19">
        <f t="shared" si="119"/>
        <v>10</v>
      </c>
      <c r="AM227" s="19">
        <f t="shared" si="120"/>
        <v>366</v>
      </c>
      <c r="AN227" s="25">
        <f>MAX(AM$4:AM227)</f>
        <v>366</v>
      </c>
      <c r="AO227" s="25">
        <f t="shared" si="121"/>
        <v>0</v>
      </c>
      <c r="AP227" s="20">
        <f t="shared" si="122"/>
        <v>1</v>
      </c>
      <c r="AR227" s="12">
        <f t="shared" si="124"/>
        <v>336.47999999999996</v>
      </c>
      <c r="AS227" s="12">
        <f t="shared" si="125"/>
        <v>28</v>
      </c>
      <c r="AT227" s="12">
        <f t="shared" si="126"/>
        <v>280</v>
      </c>
      <c r="AU227" s="12">
        <f t="shared" si="127"/>
        <v>11496</v>
      </c>
      <c r="AV227" s="12">
        <f>MAX(AU$4:AU227)</f>
        <v>11496</v>
      </c>
      <c r="AW227" s="8">
        <f t="shared" si="128"/>
        <v>0</v>
      </c>
    </row>
    <row r="228" spans="1:49" x14ac:dyDescent="0.3">
      <c r="A228" s="1">
        <v>42758</v>
      </c>
      <c r="B228" s="1">
        <v>42758</v>
      </c>
      <c r="C228" s="1" t="s">
        <v>45</v>
      </c>
      <c r="D228" s="3">
        <v>2140</v>
      </c>
      <c r="E228" s="3">
        <v>0</v>
      </c>
      <c r="F228" s="3">
        <f t="shared" si="98"/>
        <v>2140</v>
      </c>
      <c r="G228" s="20">
        <f t="shared" si="99"/>
        <v>0</v>
      </c>
      <c r="H228" s="3" t="s">
        <v>43</v>
      </c>
      <c r="L228" s="20">
        <f t="shared" si="100"/>
        <v>1</v>
      </c>
      <c r="M228" s="20" t="s">
        <v>21</v>
      </c>
      <c r="N228" s="20">
        <v>10</v>
      </c>
      <c r="O228" s="20">
        <v>132190</v>
      </c>
      <c r="P228" s="20">
        <f t="shared" si="101"/>
        <v>132200</v>
      </c>
      <c r="Q228" s="20">
        <f t="shared" si="102"/>
        <v>132200</v>
      </c>
      <c r="R228" s="20">
        <v>132194</v>
      </c>
      <c r="S228" s="20">
        <v>132432</v>
      </c>
      <c r="T228" s="19">
        <f t="shared" si="103"/>
        <v>1.6</v>
      </c>
      <c r="U228" s="19">
        <f t="shared" si="104"/>
        <v>23.2</v>
      </c>
      <c r="W228" s="19">
        <f t="shared" si="105"/>
        <v>-1.6</v>
      </c>
      <c r="X228" s="19">
        <f t="shared" si="106"/>
        <v>23.2</v>
      </c>
      <c r="Y228" s="7">
        <f t="shared" si="107"/>
        <v>1</v>
      </c>
      <c r="Z228" s="7">
        <f t="shared" si="108"/>
        <v>0</v>
      </c>
      <c r="AA228" s="7">
        <f t="shared" si="109"/>
        <v>1</v>
      </c>
      <c r="AB228" s="7">
        <f t="shared" si="110"/>
        <v>1</v>
      </c>
      <c r="AC228" s="19">
        <f t="shared" si="111"/>
        <v>0</v>
      </c>
      <c r="AD228" s="7">
        <f t="shared" si="123"/>
        <v>0</v>
      </c>
      <c r="AE228" s="19">
        <f t="shared" si="112"/>
        <v>0</v>
      </c>
      <c r="AF228" s="19">
        <f t="shared" si="113"/>
        <v>10</v>
      </c>
      <c r="AG228" s="19">
        <f t="shared" si="114"/>
        <v>272</v>
      </c>
      <c r="AH228" s="7">
        <f t="shared" si="115"/>
        <v>1</v>
      </c>
      <c r="AI228" s="19">
        <f t="shared" si="116"/>
        <v>0</v>
      </c>
      <c r="AJ228" s="19">
        <f t="shared" si="117"/>
        <v>0</v>
      </c>
      <c r="AK228" s="19">
        <f t="shared" si="118"/>
        <v>0</v>
      </c>
      <c r="AL228" s="19">
        <f t="shared" si="119"/>
        <v>10</v>
      </c>
      <c r="AM228" s="19">
        <f t="shared" si="120"/>
        <v>376</v>
      </c>
      <c r="AN228" s="25">
        <f>MAX(AM$4:AM228)</f>
        <v>376</v>
      </c>
      <c r="AO228" s="25">
        <f t="shared" si="121"/>
        <v>0</v>
      </c>
      <c r="AP228" s="20">
        <f t="shared" si="122"/>
        <v>1</v>
      </c>
      <c r="AR228" s="12">
        <f t="shared" si="124"/>
        <v>336.47999999999996</v>
      </c>
      <c r="AS228" s="12">
        <f t="shared" si="125"/>
        <v>28</v>
      </c>
      <c r="AT228" s="12">
        <f t="shared" si="126"/>
        <v>280</v>
      </c>
      <c r="AU228" s="12">
        <f t="shared" si="127"/>
        <v>11776</v>
      </c>
      <c r="AV228" s="12">
        <f>MAX(AU$4:AU228)</f>
        <v>11776</v>
      </c>
      <c r="AW228" s="8">
        <f t="shared" si="128"/>
        <v>0</v>
      </c>
    </row>
    <row r="229" spans="1:49" x14ac:dyDescent="0.3">
      <c r="A229" s="1">
        <v>42759</v>
      </c>
      <c r="B229" s="1">
        <v>42759</v>
      </c>
      <c r="C229" s="1" t="s">
        <v>45</v>
      </c>
      <c r="D229" s="3">
        <v>1500</v>
      </c>
      <c r="E229" s="3">
        <v>0</v>
      </c>
      <c r="F229" s="3">
        <f t="shared" si="98"/>
        <v>1500</v>
      </c>
      <c r="G229" s="20">
        <f t="shared" si="99"/>
        <v>0</v>
      </c>
      <c r="H229" s="3" t="s">
        <v>43</v>
      </c>
      <c r="L229" s="20">
        <f t="shared" si="100"/>
        <v>1</v>
      </c>
      <c r="M229" s="20" t="s">
        <v>21</v>
      </c>
      <c r="N229" s="20">
        <v>10</v>
      </c>
      <c r="O229" s="20">
        <v>131780</v>
      </c>
      <c r="P229" s="20">
        <f t="shared" si="101"/>
        <v>131790</v>
      </c>
      <c r="Q229" s="20">
        <f t="shared" si="102"/>
        <v>131790</v>
      </c>
      <c r="R229" s="20">
        <v>131770</v>
      </c>
      <c r="S229" s="20">
        <v>133780</v>
      </c>
      <c r="T229" s="19">
        <f t="shared" si="103"/>
        <v>3</v>
      </c>
      <c r="U229" s="19">
        <f t="shared" si="104"/>
        <v>199</v>
      </c>
      <c r="W229" s="19">
        <f t="shared" si="105"/>
        <v>-3</v>
      </c>
      <c r="X229" s="19">
        <f t="shared" si="106"/>
        <v>199</v>
      </c>
      <c r="Y229" s="7">
        <f t="shared" si="107"/>
        <v>1</v>
      </c>
      <c r="Z229" s="7">
        <f t="shared" si="108"/>
        <v>0</v>
      </c>
      <c r="AA229" s="7">
        <f t="shared" si="109"/>
        <v>1</v>
      </c>
      <c r="AB229" s="7">
        <f t="shared" si="110"/>
        <v>1</v>
      </c>
      <c r="AC229" s="19">
        <f t="shared" si="111"/>
        <v>0</v>
      </c>
      <c r="AD229" s="7">
        <f t="shared" si="123"/>
        <v>0</v>
      </c>
      <c r="AE229" s="19">
        <f t="shared" si="112"/>
        <v>0</v>
      </c>
      <c r="AF229" s="19">
        <f t="shared" si="113"/>
        <v>10</v>
      </c>
      <c r="AG229" s="19">
        <f t="shared" si="114"/>
        <v>282</v>
      </c>
      <c r="AH229" s="7">
        <f t="shared" si="115"/>
        <v>1</v>
      </c>
      <c r="AI229" s="19">
        <f t="shared" si="116"/>
        <v>0</v>
      </c>
      <c r="AJ229" s="19">
        <f t="shared" si="117"/>
        <v>0</v>
      </c>
      <c r="AK229" s="19">
        <f t="shared" si="118"/>
        <v>0</v>
      </c>
      <c r="AL229" s="19">
        <f t="shared" si="119"/>
        <v>10</v>
      </c>
      <c r="AM229" s="19">
        <f t="shared" si="120"/>
        <v>386</v>
      </c>
      <c r="AN229" s="25">
        <f>MAX(AM$4:AM229)</f>
        <v>386</v>
      </c>
      <c r="AO229" s="25">
        <f t="shared" si="121"/>
        <v>0</v>
      </c>
      <c r="AP229" s="20">
        <f t="shared" si="122"/>
        <v>1</v>
      </c>
      <c r="AR229" s="12">
        <f t="shared" si="124"/>
        <v>353.28</v>
      </c>
      <c r="AS229" s="12">
        <f t="shared" si="125"/>
        <v>29</v>
      </c>
      <c r="AT229" s="12">
        <f t="shared" si="126"/>
        <v>290</v>
      </c>
      <c r="AU229" s="12">
        <f t="shared" si="127"/>
        <v>12066</v>
      </c>
      <c r="AV229" s="12">
        <f>MAX(AU$4:AU229)</f>
        <v>12066</v>
      </c>
      <c r="AW229" s="8">
        <f t="shared" si="128"/>
        <v>0</v>
      </c>
    </row>
    <row r="230" spans="1:49" x14ac:dyDescent="0.3">
      <c r="A230" s="1">
        <v>42759</v>
      </c>
      <c r="B230" s="1">
        <v>42759</v>
      </c>
      <c r="C230" s="1" t="s">
        <v>45</v>
      </c>
      <c r="D230" s="3">
        <v>1700</v>
      </c>
      <c r="E230" s="3">
        <v>0</v>
      </c>
      <c r="F230" s="3">
        <f t="shared" si="98"/>
        <v>1700</v>
      </c>
      <c r="G230" s="20">
        <f t="shared" si="99"/>
        <v>0</v>
      </c>
      <c r="H230" s="3" t="s">
        <v>38</v>
      </c>
      <c r="I230" s="20">
        <v>1</v>
      </c>
      <c r="J230" s="20">
        <v>10</v>
      </c>
      <c r="L230" s="20">
        <f t="shared" si="100"/>
        <v>1</v>
      </c>
      <c r="M230" s="20" t="s">
        <v>20</v>
      </c>
      <c r="N230" s="20">
        <v>7</v>
      </c>
      <c r="O230" s="20">
        <v>113580</v>
      </c>
      <c r="P230" s="20">
        <f t="shared" si="101"/>
        <v>113580</v>
      </c>
      <c r="Q230" s="20">
        <f t="shared" si="102"/>
        <v>113580</v>
      </c>
      <c r="R230" s="20">
        <v>113653</v>
      </c>
      <c r="S230" s="20">
        <v>113478</v>
      </c>
      <c r="T230" s="19">
        <f t="shared" si="103"/>
        <v>8</v>
      </c>
      <c r="U230" s="19">
        <f t="shared" si="104"/>
        <v>9.5</v>
      </c>
      <c r="W230" s="19">
        <f t="shared" si="105"/>
        <v>-8</v>
      </c>
      <c r="X230" s="19">
        <f t="shared" si="106"/>
        <v>9.5</v>
      </c>
      <c r="Y230" s="7">
        <f t="shared" si="107"/>
        <v>0</v>
      </c>
      <c r="Z230" s="7">
        <f t="shared" si="108"/>
        <v>1</v>
      </c>
      <c r="AA230" s="7">
        <f t="shared" si="109"/>
        <v>1</v>
      </c>
      <c r="AB230" s="7">
        <f t="shared" si="110"/>
        <v>0</v>
      </c>
      <c r="AC230" s="19">
        <f t="shared" si="111"/>
        <v>0</v>
      </c>
      <c r="AD230" s="7">
        <f t="shared" si="123"/>
        <v>0</v>
      </c>
      <c r="AE230" s="19">
        <f t="shared" si="112"/>
        <v>-12</v>
      </c>
      <c r="AF230" s="19">
        <f t="shared" si="113"/>
        <v>-12</v>
      </c>
      <c r="AG230" s="19">
        <f t="shared" si="114"/>
        <v>270</v>
      </c>
      <c r="AH230" s="7">
        <f t="shared" si="115"/>
        <v>0</v>
      </c>
      <c r="AI230" s="19">
        <f t="shared" si="116"/>
        <v>-12</v>
      </c>
      <c r="AJ230" s="19">
        <f t="shared" si="117"/>
        <v>0</v>
      </c>
      <c r="AK230" s="19">
        <f t="shared" si="118"/>
        <v>0</v>
      </c>
      <c r="AL230" s="19">
        <f t="shared" si="119"/>
        <v>0</v>
      </c>
      <c r="AM230" s="19">
        <f t="shared" si="120"/>
        <v>386</v>
      </c>
      <c r="AN230" s="25">
        <f>MAX(AM$4:AM230)</f>
        <v>386</v>
      </c>
      <c r="AO230" s="25">
        <f t="shared" si="121"/>
        <v>0</v>
      </c>
      <c r="AP230" s="20">
        <f t="shared" si="122"/>
        <v>0</v>
      </c>
      <c r="AR230" s="12">
        <f t="shared" si="124"/>
        <v>353.28</v>
      </c>
      <c r="AS230" s="12">
        <f t="shared" si="125"/>
        <v>29</v>
      </c>
      <c r="AT230" s="12">
        <f t="shared" si="126"/>
        <v>0</v>
      </c>
      <c r="AU230" s="12">
        <f t="shared" si="127"/>
        <v>12066</v>
      </c>
      <c r="AV230" s="12">
        <f>MAX(AU$4:AU230)</f>
        <v>12066</v>
      </c>
      <c r="AW230" s="8">
        <f t="shared" si="128"/>
        <v>0</v>
      </c>
    </row>
    <row r="231" spans="1:49" x14ac:dyDescent="0.3">
      <c r="A231" s="1">
        <v>42759</v>
      </c>
      <c r="B231" s="1">
        <v>42759</v>
      </c>
      <c r="C231" s="1" t="s">
        <v>45</v>
      </c>
      <c r="D231" s="3">
        <v>2300</v>
      </c>
      <c r="E231" s="3">
        <v>0</v>
      </c>
      <c r="F231" s="3">
        <f t="shared" si="98"/>
        <v>2300</v>
      </c>
      <c r="G231" s="20">
        <f t="shared" si="99"/>
        <v>0</v>
      </c>
      <c r="H231" s="3" t="s">
        <v>38</v>
      </c>
      <c r="I231" s="20">
        <v>1</v>
      </c>
      <c r="J231" s="20">
        <v>11</v>
      </c>
      <c r="L231" s="20">
        <f t="shared" si="100"/>
        <v>1</v>
      </c>
      <c r="M231" s="20" t="s">
        <v>20</v>
      </c>
      <c r="N231" s="20">
        <v>7</v>
      </c>
      <c r="O231" s="20">
        <v>113900</v>
      </c>
      <c r="P231" s="20">
        <f t="shared" si="101"/>
        <v>113900</v>
      </c>
      <c r="Q231" s="20">
        <f t="shared" si="102"/>
        <v>113900</v>
      </c>
      <c r="R231" s="20">
        <v>113983</v>
      </c>
      <c r="S231" s="20">
        <v>113033</v>
      </c>
      <c r="T231" s="19">
        <f t="shared" si="103"/>
        <v>9</v>
      </c>
      <c r="U231" s="19">
        <f t="shared" si="104"/>
        <v>86</v>
      </c>
      <c r="W231" s="19">
        <f t="shared" si="105"/>
        <v>-9</v>
      </c>
      <c r="X231" s="19">
        <f t="shared" si="106"/>
        <v>86</v>
      </c>
      <c r="Y231" s="7">
        <f t="shared" si="107"/>
        <v>0</v>
      </c>
      <c r="Z231" s="7">
        <f t="shared" si="108"/>
        <v>1</v>
      </c>
      <c r="AA231" s="7">
        <f t="shared" si="109"/>
        <v>1</v>
      </c>
      <c r="AB231" s="7">
        <f t="shared" si="110"/>
        <v>0</v>
      </c>
      <c r="AC231" s="19">
        <f t="shared" si="111"/>
        <v>0</v>
      </c>
      <c r="AD231" s="7">
        <f t="shared" si="123"/>
        <v>0</v>
      </c>
      <c r="AE231" s="19">
        <f t="shared" si="112"/>
        <v>0</v>
      </c>
      <c r="AF231" s="19">
        <f t="shared" si="113"/>
        <v>10</v>
      </c>
      <c r="AG231" s="19">
        <f t="shared" si="114"/>
        <v>280</v>
      </c>
      <c r="AH231" s="7">
        <f t="shared" si="115"/>
        <v>1</v>
      </c>
      <c r="AI231" s="19">
        <f t="shared" si="116"/>
        <v>10</v>
      </c>
      <c r="AJ231" s="19">
        <f t="shared" si="117"/>
        <v>0</v>
      </c>
      <c r="AK231" s="19">
        <f t="shared" si="118"/>
        <v>0</v>
      </c>
      <c r="AL231" s="19">
        <f t="shared" si="119"/>
        <v>0</v>
      </c>
      <c r="AM231" s="19">
        <f t="shared" si="120"/>
        <v>386</v>
      </c>
      <c r="AN231" s="25">
        <f>MAX(AM$4:AM231)</f>
        <v>386</v>
      </c>
      <c r="AO231" s="25">
        <f t="shared" si="121"/>
        <v>0</v>
      </c>
      <c r="AP231" s="20">
        <f t="shared" si="122"/>
        <v>0</v>
      </c>
      <c r="AR231" s="12">
        <f t="shared" si="124"/>
        <v>353.28</v>
      </c>
      <c r="AS231" s="12">
        <f t="shared" si="125"/>
        <v>29</v>
      </c>
      <c r="AT231" s="12">
        <f t="shared" si="126"/>
        <v>0</v>
      </c>
      <c r="AU231" s="12">
        <f t="shared" si="127"/>
        <v>12066</v>
      </c>
      <c r="AV231" s="12">
        <f>MAX(AU$4:AU231)</f>
        <v>12066</v>
      </c>
      <c r="AW231" s="8">
        <f t="shared" si="128"/>
        <v>0</v>
      </c>
    </row>
    <row r="232" spans="1:49" x14ac:dyDescent="0.3">
      <c r="A232" s="1">
        <v>42759</v>
      </c>
      <c r="B232" s="1">
        <v>42760</v>
      </c>
      <c r="C232" s="1" t="s">
        <v>45</v>
      </c>
      <c r="D232" s="3">
        <v>100</v>
      </c>
      <c r="E232" s="3">
        <v>0</v>
      </c>
      <c r="F232" s="3">
        <f t="shared" si="98"/>
        <v>100</v>
      </c>
      <c r="G232" s="20">
        <f t="shared" si="99"/>
        <v>1</v>
      </c>
      <c r="H232" s="3" t="s">
        <v>37</v>
      </c>
      <c r="K232" s="20">
        <v>1</v>
      </c>
      <c r="L232" s="20">
        <f t="shared" si="100"/>
        <v>1</v>
      </c>
      <c r="M232" s="20" t="s">
        <v>21</v>
      </c>
      <c r="N232" s="20">
        <v>8</v>
      </c>
      <c r="O232" s="20">
        <v>75390</v>
      </c>
      <c r="P232" s="20">
        <f t="shared" si="101"/>
        <v>75398</v>
      </c>
      <c r="Q232" s="20">
        <f t="shared" si="102"/>
        <v>75398</v>
      </c>
      <c r="R232" s="20">
        <v>75336</v>
      </c>
      <c r="S232" s="20">
        <v>75513</v>
      </c>
      <c r="T232" s="19">
        <f t="shared" si="103"/>
        <v>7</v>
      </c>
      <c r="U232" s="19">
        <f t="shared" si="104"/>
        <v>11.5</v>
      </c>
      <c r="W232" s="19">
        <f t="shared" si="105"/>
        <v>-7</v>
      </c>
      <c r="X232" s="19">
        <f t="shared" si="106"/>
        <v>11.5</v>
      </c>
      <c r="Y232" s="7">
        <f t="shared" si="107"/>
        <v>1</v>
      </c>
      <c r="Z232" s="7">
        <f t="shared" si="108"/>
        <v>0</v>
      </c>
      <c r="AA232" s="7">
        <f t="shared" si="109"/>
        <v>1</v>
      </c>
      <c r="AB232" s="7">
        <f t="shared" si="110"/>
        <v>0</v>
      </c>
      <c r="AC232" s="19">
        <f t="shared" si="111"/>
        <v>0</v>
      </c>
      <c r="AD232" s="7">
        <f t="shared" si="123"/>
        <v>1</v>
      </c>
      <c r="AE232" s="19">
        <f t="shared" si="112"/>
        <v>-12</v>
      </c>
      <c r="AF232" s="19">
        <f t="shared" si="113"/>
        <v>10</v>
      </c>
      <c r="AG232" s="19">
        <f t="shared" si="114"/>
        <v>290</v>
      </c>
      <c r="AH232" s="7">
        <f t="shared" si="115"/>
        <v>1</v>
      </c>
      <c r="AI232" s="19">
        <f t="shared" si="116"/>
        <v>0</v>
      </c>
      <c r="AJ232" s="19">
        <f t="shared" si="117"/>
        <v>10</v>
      </c>
      <c r="AK232" s="19">
        <f t="shared" si="118"/>
        <v>0</v>
      </c>
      <c r="AL232" s="19">
        <f t="shared" si="119"/>
        <v>0</v>
      </c>
      <c r="AM232" s="19">
        <f t="shared" si="120"/>
        <v>386</v>
      </c>
      <c r="AN232" s="25">
        <f>MAX(AM$4:AM232)</f>
        <v>386</v>
      </c>
      <c r="AO232" s="25">
        <f t="shared" si="121"/>
        <v>0</v>
      </c>
      <c r="AP232" s="20">
        <f t="shared" si="122"/>
        <v>0</v>
      </c>
      <c r="AR232" s="12">
        <f t="shared" si="124"/>
        <v>361.97999999999996</v>
      </c>
      <c r="AS232" s="12">
        <f t="shared" si="125"/>
        <v>30</v>
      </c>
      <c r="AT232" s="12">
        <f t="shared" si="126"/>
        <v>0</v>
      </c>
      <c r="AU232" s="12">
        <f t="shared" si="127"/>
        <v>12066</v>
      </c>
      <c r="AV232" s="12">
        <f>MAX(AU$4:AU232)</f>
        <v>12066</v>
      </c>
      <c r="AW232" s="8">
        <f t="shared" si="128"/>
        <v>0</v>
      </c>
    </row>
    <row r="233" spans="1:49" x14ac:dyDescent="0.3">
      <c r="A233" s="1">
        <v>42760</v>
      </c>
      <c r="B233" s="1">
        <v>42760</v>
      </c>
      <c r="C233" s="1" t="s">
        <v>45</v>
      </c>
      <c r="D233" s="3">
        <v>950</v>
      </c>
      <c r="E233" s="3">
        <v>0</v>
      </c>
      <c r="F233" s="3">
        <f t="shared" si="98"/>
        <v>950</v>
      </c>
      <c r="G233" s="20">
        <f t="shared" si="99"/>
        <v>0</v>
      </c>
      <c r="H233" s="3" t="s">
        <v>17</v>
      </c>
      <c r="L233" s="20">
        <f t="shared" si="100"/>
        <v>1</v>
      </c>
      <c r="M233" s="20" t="s">
        <v>20</v>
      </c>
      <c r="N233" s="20">
        <v>7</v>
      </c>
      <c r="O233" s="20">
        <v>107540</v>
      </c>
      <c r="P233" s="20">
        <f t="shared" si="101"/>
        <v>107540</v>
      </c>
      <c r="Q233" s="20">
        <f t="shared" si="102"/>
        <v>107540</v>
      </c>
      <c r="R233" s="20">
        <v>107541</v>
      </c>
      <c r="S233" s="20">
        <v>107411</v>
      </c>
      <c r="T233" s="19">
        <f t="shared" si="103"/>
        <v>0.8</v>
      </c>
      <c r="U233" s="19">
        <f t="shared" si="104"/>
        <v>12.2</v>
      </c>
      <c r="W233" s="19">
        <f t="shared" si="105"/>
        <v>-0.8</v>
      </c>
      <c r="X233" s="19">
        <f t="shared" si="106"/>
        <v>12.2</v>
      </c>
      <c r="Y233" s="7">
        <f t="shared" si="107"/>
        <v>0</v>
      </c>
      <c r="Z233" s="7">
        <f t="shared" si="108"/>
        <v>1</v>
      </c>
      <c r="AA233" s="7">
        <f t="shared" si="109"/>
        <v>1</v>
      </c>
      <c r="AB233" s="7">
        <f t="shared" si="110"/>
        <v>1</v>
      </c>
      <c r="AC233" s="19">
        <f t="shared" si="111"/>
        <v>0</v>
      </c>
      <c r="AD233" s="7">
        <f t="shared" si="123"/>
        <v>0</v>
      </c>
      <c r="AE233" s="19">
        <f t="shared" si="112"/>
        <v>-12</v>
      </c>
      <c r="AF233" s="19">
        <f t="shared" si="113"/>
        <v>10</v>
      </c>
      <c r="AG233" s="19">
        <f t="shared" si="114"/>
        <v>300</v>
      </c>
      <c r="AH233" s="7">
        <f t="shared" si="115"/>
        <v>1</v>
      </c>
      <c r="AI233" s="19">
        <f t="shared" si="116"/>
        <v>0</v>
      </c>
      <c r="AJ233" s="19">
        <f t="shared" si="117"/>
        <v>0</v>
      </c>
      <c r="AK233" s="19">
        <f t="shared" si="118"/>
        <v>0</v>
      </c>
      <c r="AL233" s="19">
        <f t="shared" si="119"/>
        <v>10</v>
      </c>
      <c r="AM233" s="19">
        <f t="shared" si="120"/>
        <v>396</v>
      </c>
      <c r="AN233" s="25">
        <f>MAX(AM$4:AM233)</f>
        <v>396</v>
      </c>
      <c r="AO233" s="25">
        <f t="shared" si="121"/>
        <v>0</v>
      </c>
      <c r="AP233" s="20">
        <f t="shared" si="122"/>
        <v>1</v>
      </c>
      <c r="AR233" s="12">
        <f t="shared" si="124"/>
        <v>361.97999999999996</v>
      </c>
      <c r="AS233" s="12">
        <f t="shared" si="125"/>
        <v>30</v>
      </c>
      <c r="AT233" s="12">
        <f t="shared" si="126"/>
        <v>300</v>
      </c>
      <c r="AU233" s="12">
        <f t="shared" si="127"/>
        <v>12366</v>
      </c>
      <c r="AV233" s="12">
        <f>MAX(AU$4:AU233)</f>
        <v>12366</v>
      </c>
      <c r="AW233" s="8">
        <f t="shared" si="128"/>
        <v>0</v>
      </c>
    </row>
    <row r="234" spans="1:49" x14ac:dyDescent="0.3">
      <c r="A234" s="1">
        <v>42760</v>
      </c>
      <c r="B234" s="1">
        <v>42760</v>
      </c>
      <c r="C234" s="1" t="s">
        <v>45</v>
      </c>
      <c r="D234" s="3">
        <v>1215</v>
      </c>
      <c r="E234" s="3">
        <v>0</v>
      </c>
      <c r="F234" s="3">
        <f t="shared" si="98"/>
        <v>1215</v>
      </c>
      <c r="G234" s="20">
        <f t="shared" si="99"/>
        <v>0</v>
      </c>
      <c r="H234" s="3" t="s">
        <v>37</v>
      </c>
      <c r="L234" s="20">
        <f t="shared" si="100"/>
        <v>1</v>
      </c>
      <c r="M234" s="20" t="s">
        <v>20</v>
      </c>
      <c r="N234" s="20">
        <v>8</v>
      </c>
      <c r="O234" s="20">
        <v>75590</v>
      </c>
      <c r="P234" s="20">
        <f t="shared" si="101"/>
        <v>75590</v>
      </c>
      <c r="Q234" s="20">
        <f t="shared" si="102"/>
        <v>75590</v>
      </c>
      <c r="R234" s="20">
        <v>75748</v>
      </c>
      <c r="S234" s="20">
        <v>75244</v>
      </c>
      <c r="T234" s="19">
        <f t="shared" si="103"/>
        <v>16.600000000000001</v>
      </c>
      <c r="U234" s="19">
        <f t="shared" si="104"/>
        <v>33.799999999999997</v>
      </c>
      <c r="W234" s="19">
        <f t="shared" si="105"/>
        <v>-16.600000000000001</v>
      </c>
      <c r="X234" s="19">
        <f t="shared" si="106"/>
        <v>33.799999999999997</v>
      </c>
      <c r="Y234" s="7">
        <f t="shared" si="107"/>
        <v>0</v>
      </c>
      <c r="Z234" s="7">
        <f t="shared" si="108"/>
        <v>1</v>
      </c>
      <c r="AA234" s="7">
        <f t="shared" si="109"/>
        <v>1</v>
      </c>
      <c r="AB234" s="7">
        <f t="shared" si="110"/>
        <v>1</v>
      </c>
      <c r="AC234" s="19">
        <f t="shared" si="111"/>
        <v>-12</v>
      </c>
      <c r="AD234" s="7">
        <f t="shared" si="123"/>
        <v>0</v>
      </c>
      <c r="AE234" s="19">
        <f t="shared" si="112"/>
        <v>-12</v>
      </c>
      <c r="AF234" s="19">
        <f t="shared" si="113"/>
        <v>-12</v>
      </c>
      <c r="AG234" s="19">
        <f t="shared" si="114"/>
        <v>288</v>
      </c>
      <c r="AH234" s="7">
        <f t="shared" si="115"/>
        <v>0</v>
      </c>
      <c r="AI234" s="19">
        <f t="shared" si="116"/>
        <v>0</v>
      </c>
      <c r="AJ234" s="19">
        <f t="shared" si="117"/>
        <v>0</v>
      </c>
      <c r="AK234" s="19">
        <f t="shared" si="118"/>
        <v>0</v>
      </c>
      <c r="AL234" s="19">
        <f t="shared" si="119"/>
        <v>-12</v>
      </c>
      <c r="AM234" s="19">
        <f t="shared" si="120"/>
        <v>384</v>
      </c>
      <c r="AN234" s="25">
        <f>MAX(AM$4:AM234)</f>
        <v>396</v>
      </c>
      <c r="AO234" s="25">
        <f t="shared" si="121"/>
        <v>-12</v>
      </c>
      <c r="AP234" s="20">
        <f t="shared" si="122"/>
        <v>0</v>
      </c>
      <c r="AR234" s="12">
        <f t="shared" si="124"/>
        <v>361.97999999999996</v>
      </c>
      <c r="AS234" s="12">
        <f t="shared" si="125"/>
        <v>30</v>
      </c>
      <c r="AT234" s="12">
        <f t="shared" si="126"/>
        <v>-360</v>
      </c>
      <c r="AU234" s="12">
        <f t="shared" si="127"/>
        <v>12006</v>
      </c>
      <c r="AV234" s="12">
        <f>MAX(AU$4:AU234)</f>
        <v>12366</v>
      </c>
      <c r="AW234" s="8">
        <f t="shared" si="128"/>
        <v>-2.9112081513828238E-2</v>
      </c>
    </row>
    <row r="235" spans="1:49" x14ac:dyDescent="0.3">
      <c r="A235" s="1">
        <v>42760</v>
      </c>
      <c r="B235" s="1">
        <v>42760</v>
      </c>
      <c r="C235" s="1" t="s">
        <v>45</v>
      </c>
      <c r="D235" s="3">
        <v>1215</v>
      </c>
      <c r="E235" s="3">
        <v>0</v>
      </c>
      <c r="F235" s="3">
        <f t="shared" si="98"/>
        <v>1215</v>
      </c>
      <c r="G235" s="20">
        <f t="shared" si="99"/>
        <v>0</v>
      </c>
      <c r="H235" s="3" t="s">
        <v>38</v>
      </c>
      <c r="L235" s="20">
        <f t="shared" si="100"/>
        <v>1</v>
      </c>
      <c r="M235" s="20" t="s">
        <v>21</v>
      </c>
      <c r="N235" s="20">
        <v>7</v>
      </c>
      <c r="O235" s="20">
        <v>113300</v>
      </c>
      <c r="P235" s="20">
        <f t="shared" si="101"/>
        <v>113307</v>
      </c>
      <c r="Q235" s="20">
        <f t="shared" si="102"/>
        <v>113307</v>
      </c>
      <c r="R235" s="20">
        <v>113030</v>
      </c>
      <c r="S235" s="20">
        <v>113929</v>
      </c>
      <c r="T235" s="19">
        <f t="shared" si="103"/>
        <v>28.4</v>
      </c>
      <c r="U235" s="19">
        <f t="shared" si="104"/>
        <v>62.2</v>
      </c>
      <c r="W235" s="19">
        <f t="shared" si="105"/>
        <v>-28.4</v>
      </c>
      <c r="X235" s="19">
        <f t="shared" si="106"/>
        <v>62.2</v>
      </c>
      <c r="Y235" s="7">
        <f t="shared" si="107"/>
        <v>1</v>
      </c>
      <c r="Z235" s="7">
        <f t="shared" si="108"/>
        <v>0</v>
      </c>
      <c r="AA235" s="7">
        <f t="shared" si="109"/>
        <v>1</v>
      </c>
      <c r="AB235" s="7">
        <f t="shared" si="110"/>
        <v>1</v>
      </c>
      <c r="AC235" s="19">
        <f t="shared" si="111"/>
        <v>-12</v>
      </c>
      <c r="AD235" s="7">
        <f t="shared" si="123"/>
        <v>0</v>
      </c>
      <c r="AE235" s="19">
        <f t="shared" si="112"/>
        <v>-12</v>
      </c>
      <c r="AF235" s="19">
        <f t="shared" si="113"/>
        <v>-12</v>
      </c>
      <c r="AG235" s="19">
        <f t="shared" si="114"/>
        <v>276</v>
      </c>
      <c r="AH235" s="7">
        <f t="shared" si="115"/>
        <v>0</v>
      </c>
      <c r="AI235" s="19">
        <f t="shared" si="116"/>
        <v>0</v>
      </c>
      <c r="AJ235" s="19">
        <f t="shared" si="117"/>
        <v>0</v>
      </c>
      <c r="AK235" s="19">
        <f t="shared" si="118"/>
        <v>0</v>
      </c>
      <c r="AL235" s="19">
        <f t="shared" si="119"/>
        <v>-12</v>
      </c>
      <c r="AM235" s="19">
        <f t="shared" si="120"/>
        <v>372</v>
      </c>
      <c r="AN235" s="25">
        <f>MAX(AM$4:AM235)</f>
        <v>396</v>
      </c>
      <c r="AO235" s="25">
        <f t="shared" si="121"/>
        <v>-24</v>
      </c>
      <c r="AP235" s="20">
        <f t="shared" si="122"/>
        <v>0</v>
      </c>
      <c r="AR235" s="12">
        <f t="shared" si="124"/>
        <v>361.97999999999996</v>
      </c>
      <c r="AS235" s="12">
        <f t="shared" si="125"/>
        <v>30</v>
      </c>
      <c r="AT235" s="12">
        <f t="shared" si="126"/>
        <v>-360</v>
      </c>
      <c r="AU235" s="12">
        <f t="shared" si="127"/>
        <v>11646</v>
      </c>
      <c r="AV235" s="12">
        <f>MAX(AU$4:AU235)</f>
        <v>12366</v>
      </c>
      <c r="AW235" s="8">
        <f t="shared" si="128"/>
        <v>-5.8224163027656477E-2</v>
      </c>
    </row>
    <row r="236" spans="1:49" x14ac:dyDescent="0.3">
      <c r="A236" s="1">
        <v>42760</v>
      </c>
      <c r="B236" s="1">
        <v>42760</v>
      </c>
      <c r="C236" s="1" t="s">
        <v>45</v>
      </c>
      <c r="D236" s="3">
        <v>1545</v>
      </c>
      <c r="E236" s="3">
        <v>0</v>
      </c>
      <c r="F236" s="3">
        <f t="shared" si="98"/>
        <v>1545</v>
      </c>
      <c r="G236" s="20">
        <f t="shared" si="99"/>
        <v>0</v>
      </c>
      <c r="H236" s="3" t="s">
        <v>43</v>
      </c>
      <c r="I236" s="20">
        <v>1</v>
      </c>
      <c r="J236" s="20">
        <v>44</v>
      </c>
      <c r="L236" s="20">
        <f t="shared" si="100"/>
        <v>1</v>
      </c>
      <c r="M236" s="20" t="s">
        <v>21</v>
      </c>
      <c r="N236" s="20">
        <v>10</v>
      </c>
      <c r="O236" s="20">
        <v>130820</v>
      </c>
      <c r="P236" s="20">
        <f t="shared" si="101"/>
        <v>130830</v>
      </c>
      <c r="Q236" s="20">
        <f t="shared" si="102"/>
        <v>130830</v>
      </c>
      <c r="R236" s="20">
        <v>130817</v>
      </c>
      <c r="S236" s="20">
        <v>131071</v>
      </c>
      <c r="T236" s="19">
        <f t="shared" si="103"/>
        <v>2.2999999999999998</v>
      </c>
      <c r="U236" s="19">
        <f t="shared" si="104"/>
        <v>24.1</v>
      </c>
      <c r="W236" s="19">
        <f t="shared" si="105"/>
        <v>-2.2999999999999998</v>
      </c>
      <c r="X236" s="19">
        <f t="shared" si="106"/>
        <v>24.1</v>
      </c>
      <c r="Y236" s="7">
        <f t="shared" si="107"/>
        <v>1</v>
      </c>
      <c r="Z236" s="7">
        <f t="shared" si="108"/>
        <v>0</v>
      </c>
      <c r="AA236" s="7">
        <f t="shared" si="109"/>
        <v>1</v>
      </c>
      <c r="AB236" s="7">
        <f t="shared" si="110"/>
        <v>0</v>
      </c>
      <c r="AC236" s="19">
        <f t="shared" si="111"/>
        <v>0</v>
      </c>
      <c r="AD236" s="7">
        <f t="shared" si="123"/>
        <v>0</v>
      </c>
      <c r="AE236" s="19">
        <f t="shared" si="112"/>
        <v>0</v>
      </c>
      <c r="AF236" s="19">
        <f t="shared" si="113"/>
        <v>10</v>
      </c>
      <c r="AG236" s="19">
        <f t="shared" si="114"/>
        <v>286</v>
      </c>
      <c r="AH236" s="7">
        <f t="shared" si="115"/>
        <v>1</v>
      </c>
      <c r="AI236" s="19">
        <f t="shared" si="116"/>
        <v>10</v>
      </c>
      <c r="AJ236" s="19">
        <f t="shared" si="117"/>
        <v>0</v>
      </c>
      <c r="AK236" s="19">
        <f t="shared" si="118"/>
        <v>0</v>
      </c>
      <c r="AL236" s="19">
        <f t="shared" si="119"/>
        <v>0</v>
      </c>
      <c r="AM236" s="19">
        <f t="shared" si="120"/>
        <v>372</v>
      </c>
      <c r="AN236" s="25">
        <f>MAX(AM$4:AM236)</f>
        <v>396</v>
      </c>
      <c r="AO236" s="25">
        <f t="shared" si="121"/>
        <v>-24</v>
      </c>
      <c r="AP236" s="20">
        <f t="shared" si="122"/>
        <v>0</v>
      </c>
      <c r="AR236" s="12">
        <f t="shared" si="124"/>
        <v>361.97999999999996</v>
      </c>
      <c r="AS236" s="12">
        <f t="shared" si="125"/>
        <v>30</v>
      </c>
      <c r="AT236" s="12">
        <f t="shared" si="126"/>
        <v>0</v>
      </c>
      <c r="AU236" s="12">
        <f t="shared" si="127"/>
        <v>11646</v>
      </c>
      <c r="AV236" s="12">
        <f>MAX(AU$4:AU236)</f>
        <v>12366</v>
      </c>
      <c r="AW236" s="8">
        <f t="shared" si="128"/>
        <v>-5.8224163027656477E-2</v>
      </c>
    </row>
    <row r="237" spans="1:49" x14ac:dyDescent="0.3">
      <c r="A237" s="1">
        <v>42761</v>
      </c>
      <c r="B237" s="1">
        <v>42761</v>
      </c>
      <c r="C237" s="1" t="s">
        <v>45</v>
      </c>
      <c r="D237" s="3">
        <v>950</v>
      </c>
      <c r="E237" s="3">
        <v>0</v>
      </c>
      <c r="F237" s="3">
        <f t="shared" si="98"/>
        <v>950</v>
      </c>
      <c r="G237" s="20">
        <f t="shared" si="99"/>
        <v>0</v>
      </c>
      <c r="H237" s="3" t="s">
        <v>37</v>
      </c>
      <c r="L237" s="20">
        <f t="shared" si="100"/>
        <v>1</v>
      </c>
      <c r="M237" s="20" t="s">
        <v>21</v>
      </c>
      <c r="N237" s="20">
        <v>8</v>
      </c>
      <c r="O237" s="20">
        <v>75380</v>
      </c>
      <c r="P237" s="20">
        <f t="shared" si="101"/>
        <v>75388</v>
      </c>
      <c r="Q237" s="20">
        <f t="shared" si="102"/>
        <v>75388</v>
      </c>
      <c r="R237" s="20">
        <v>75373</v>
      </c>
      <c r="S237" s="20">
        <v>75520</v>
      </c>
      <c r="T237" s="19">
        <f t="shared" si="103"/>
        <v>2.2999999999999998</v>
      </c>
      <c r="U237" s="19">
        <f t="shared" si="104"/>
        <v>13.2</v>
      </c>
      <c r="W237" s="19">
        <f t="shared" si="105"/>
        <v>-2.2999999999999998</v>
      </c>
      <c r="X237" s="19">
        <f t="shared" si="106"/>
        <v>13.2</v>
      </c>
      <c r="Y237" s="7">
        <f t="shared" si="107"/>
        <v>1</v>
      </c>
      <c r="Z237" s="7">
        <f t="shared" si="108"/>
        <v>0</v>
      </c>
      <c r="AA237" s="7">
        <f t="shared" si="109"/>
        <v>1</v>
      </c>
      <c r="AB237" s="7">
        <f t="shared" si="110"/>
        <v>1</v>
      </c>
      <c r="AC237" s="19">
        <f t="shared" si="111"/>
        <v>0</v>
      </c>
      <c r="AD237" s="7">
        <f t="shared" si="123"/>
        <v>0</v>
      </c>
      <c r="AE237" s="19">
        <f t="shared" si="112"/>
        <v>-12</v>
      </c>
      <c r="AF237" s="19">
        <f t="shared" si="113"/>
        <v>10</v>
      </c>
      <c r="AG237" s="19">
        <f t="shared" si="114"/>
        <v>296</v>
      </c>
      <c r="AH237" s="7">
        <f t="shared" si="115"/>
        <v>1</v>
      </c>
      <c r="AI237" s="19">
        <f t="shared" si="116"/>
        <v>0</v>
      </c>
      <c r="AJ237" s="19">
        <f t="shared" si="117"/>
        <v>0</v>
      </c>
      <c r="AK237" s="19">
        <f t="shared" si="118"/>
        <v>0</v>
      </c>
      <c r="AL237" s="19">
        <f t="shared" si="119"/>
        <v>10</v>
      </c>
      <c r="AM237" s="19">
        <f t="shared" si="120"/>
        <v>382</v>
      </c>
      <c r="AN237" s="25">
        <f>MAX(AM$4:AM237)</f>
        <v>396</v>
      </c>
      <c r="AO237" s="25">
        <f t="shared" si="121"/>
        <v>-14</v>
      </c>
      <c r="AP237" s="20">
        <f t="shared" si="122"/>
        <v>1</v>
      </c>
      <c r="AR237" s="12">
        <f t="shared" si="124"/>
        <v>349.38</v>
      </c>
      <c r="AS237" s="12">
        <f t="shared" si="125"/>
        <v>29</v>
      </c>
      <c r="AT237" s="12">
        <f t="shared" si="126"/>
        <v>290</v>
      </c>
      <c r="AU237" s="12">
        <f t="shared" si="127"/>
        <v>11936</v>
      </c>
      <c r="AV237" s="12">
        <f>MAX(AU$4:AU237)</f>
        <v>12366</v>
      </c>
      <c r="AW237" s="8">
        <f t="shared" si="128"/>
        <v>-3.4772764030405953E-2</v>
      </c>
    </row>
    <row r="238" spans="1:49" x14ac:dyDescent="0.3">
      <c r="A238" s="1">
        <v>42761</v>
      </c>
      <c r="B238" s="1">
        <v>42761</v>
      </c>
      <c r="C238" s="1" t="s">
        <v>45</v>
      </c>
      <c r="D238" s="3">
        <v>1255</v>
      </c>
      <c r="E238" s="3">
        <v>0</v>
      </c>
      <c r="F238" s="3">
        <f t="shared" si="98"/>
        <v>1255</v>
      </c>
      <c r="G238" s="20">
        <f t="shared" si="99"/>
        <v>0</v>
      </c>
      <c r="H238" s="3" t="s">
        <v>43</v>
      </c>
      <c r="I238" s="20">
        <v>1</v>
      </c>
      <c r="J238" s="20">
        <v>11</v>
      </c>
      <c r="L238" s="20">
        <f t="shared" si="100"/>
        <v>1</v>
      </c>
      <c r="M238" s="20" t="s">
        <v>20</v>
      </c>
      <c r="N238" s="20">
        <v>10</v>
      </c>
      <c r="O238" s="20">
        <v>131240</v>
      </c>
      <c r="P238" s="20">
        <f t="shared" si="101"/>
        <v>131240</v>
      </c>
      <c r="Q238" s="20">
        <f t="shared" si="102"/>
        <v>131240</v>
      </c>
      <c r="R238" s="20">
        <v>131299</v>
      </c>
      <c r="S238" s="20">
        <v>130802</v>
      </c>
      <c r="T238" s="19">
        <f t="shared" si="103"/>
        <v>6.9</v>
      </c>
      <c r="U238" s="19">
        <f t="shared" si="104"/>
        <v>42.8</v>
      </c>
      <c r="W238" s="19">
        <f t="shared" si="105"/>
        <v>-6.9</v>
      </c>
      <c r="X238" s="19">
        <f t="shared" si="106"/>
        <v>42.8</v>
      </c>
      <c r="Y238" s="7">
        <f t="shared" si="107"/>
        <v>0</v>
      </c>
      <c r="Z238" s="7">
        <f t="shared" si="108"/>
        <v>1</v>
      </c>
      <c r="AA238" s="7">
        <f t="shared" si="109"/>
        <v>1</v>
      </c>
      <c r="AB238" s="7">
        <f t="shared" si="110"/>
        <v>0</v>
      </c>
      <c r="AC238" s="19">
        <f t="shared" si="111"/>
        <v>0</v>
      </c>
      <c r="AD238" s="7">
        <f t="shared" si="123"/>
        <v>0</v>
      </c>
      <c r="AE238" s="19">
        <f t="shared" si="112"/>
        <v>0</v>
      </c>
      <c r="AF238" s="19">
        <f t="shared" si="113"/>
        <v>10</v>
      </c>
      <c r="AG238" s="19">
        <f t="shared" si="114"/>
        <v>306</v>
      </c>
      <c r="AH238" s="7">
        <f t="shared" si="115"/>
        <v>1</v>
      </c>
      <c r="AI238" s="19">
        <f t="shared" si="116"/>
        <v>10</v>
      </c>
      <c r="AJ238" s="19">
        <f t="shared" si="117"/>
        <v>0</v>
      </c>
      <c r="AK238" s="19">
        <f t="shared" si="118"/>
        <v>0</v>
      </c>
      <c r="AL238" s="19">
        <f t="shared" si="119"/>
        <v>0</v>
      </c>
      <c r="AM238" s="19">
        <f t="shared" si="120"/>
        <v>382</v>
      </c>
      <c r="AN238" s="25">
        <f>MAX(AM$4:AM238)</f>
        <v>396</v>
      </c>
      <c r="AO238" s="25">
        <f t="shared" si="121"/>
        <v>-14</v>
      </c>
      <c r="AP238" s="20">
        <f t="shared" si="122"/>
        <v>0</v>
      </c>
      <c r="AR238" s="12">
        <f t="shared" si="124"/>
        <v>349.38</v>
      </c>
      <c r="AS238" s="12">
        <f t="shared" si="125"/>
        <v>29</v>
      </c>
      <c r="AT238" s="12">
        <f t="shared" si="126"/>
        <v>0</v>
      </c>
      <c r="AU238" s="12">
        <f t="shared" si="127"/>
        <v>11936</v>
      </c>
      <c r="AV238" s="12">
        <f>MAX(AU$4:AU238)</f>
        <v>12366</v>
      </c>
      <c r="AW238" s="8">
        <f t="shared" si="128"/>
        <v>-3.4772764030405953E-2</v>
      </c>
    </row>
    <row r="239" spans="1:49" x14ac:dyDescent="0.3">
      <c r="A239" s="1">
        <v>42761</v>
      </c>
      <c r="B239" s="1">
        <v>42761</v>
      </c>
      <c r="C239" s="1" t="s">
        <v>45</v>
      </c>
      <c r="D239" s="3">
        <v>1310</v>
      </c>
      <c r="E239" s="3">
        <v>0</v>
      </c>
      <c r="F239" s="3">
        <f t="shared" si="98"/>
        <v>1310</v>
      </c>
      <c r="G239" s="20">
        <f t="shared" si="99"/>
        <v>0</v>
      </c>
      <c r="H239" s="3" t="s">
        <v>17</v>
      </c>
      <c r="K239" s="20">
        <v>1</v>
      </c>
      <c r="L239" s="20">
        <f t="shared" si="100"/>
        <v>1</v>
      </c>
      <c r="M239" s="20" t="s">
        <v>21</v>
      </c>
      <c r="N239" s="20">
        <v>7</v>
      </c>
      <c r="O239" s="20">
        <v>106970</v>
      </c>
      <c r="P239" s="20">
        <f t="shared" si="101"/>
        <v>106977</v>
      </c>
      <c r="Q239" s="20">
        <f t="shared" si="102"/>
        <v>106977</v>
      </c>
      <c r="R239" s="20">
        <v>106882</v>
      </c>
      <c r="S239" s="20">
        <v>107063</v>
      </c>
      <c r="T239" s="19">
        <f t="shared" si="103"/>
        <v>10.199999999999999</v>
      </c>
      <c r="U239" s="19">
        <f t="shared" si="104"/>
        <v>8.6</v>
      </c>
      <c r="W239" s="19">
        <f t="shared" si="105"/>
        <v>-10.199999999999999</v>
      </c>
      <c r="X239" s="19">
        <f t="shared" si="106"/>
        <v>8.6</v>
      </c>
      <c r="Y239" s="7">
        <f t="shared" si="107"/>
        <v>1</v>
      </c>
      <c r="Z239" s="7">
        <f t="shared" si="108"/>
        <v>0</v>
      </c>
      <c r="AA239" s="7">
        <f t="shared" si="109"/>
        <v>1</v>
      </c>
      <c r="AB239" s="7">
        <f t="shared" si="110"/>
        <v>0</v>
      </c>
      <c r="AC239" s="19">
        <f t="shared" si="111"/>
        <v>0</v>
      </c>
      <c r="AD239" s="7">
        <f t="shared" si="123"/>
        <v>1</v>
      </c>
      <c r="AE239" s="19">
        <f t="shared" si="112"/>
        <v>-12</v>
      </c>
      <c r="AF239" s="19">
        <f t="shared" si="113"/>
        <v>-12</v>
      </c>
      <c r="AG239" s="19">
        <f t="shared" si="114"/>
        <v>294</v>
      </c>
      <c r="AH239" s="7">
        <f t="shared" si="115"/>
        <v>0</v>
      </c>
      <c r="AI239" s="19">
        <f t="shared" si="116"/>
        <v>0</v>
      </c>
      <c r="AJ239" s="19">
        <f t="shared" si="117"/>
        <v>-12</v>
      </c>
      <c r="AK239" s="19">
        <f t="shared" si="118"/>
        <v>0</v>
      </c>
      <c r="AL239" s="19">
        <f t="shared" si="119"/>
        <v>0</v>
      </c>
      <c r="AM239" s="19">
        <f t="shared" si="120"/>
        <v>382</v>
      </c>
      <c r="AN239" s="25">
        <f>MAX(AM$4:AM239)</f>
        <v>396</v>
      </c>
      <c r="AO239" s="25">
        <f t="shared" si="121"/>
        <v>-14</v>
      </c>
      <c r="AP239" s="20">
        <f t="shared" si="122"/>
        <v>0</v>
      </c>
      <c r="AR239" s="12">
        <f t="shared" si="124"/>
        <v>349.38</v>
      </c>
      <c r="AS239" s="12">
        <f t="shared" si="125"/>
        <v>29</v>
      </c>
      <c r="AT239" s="12">
        <f t="shared" si="126"/>
        <v>0</v>
      </c>
      <c r="AU239" s="12">
        <f t="shared" si="127"/>
        <v>11936</v>
      </c>
      <c r="AV239" s="12">
        <f>MAX(AU$4:AU239)</f>
        <v>12366</v>
      </c>
      <c r="AW239" s="8">
        <f t="shared" si="128"/>
        <v>-3.4772764030405953E-2</v>
      </c>
    </row>
    <row r="240" spans="1:49" x14ac:dyDescent="0.3">
      <c r="A240" s="1">
        <v>42761</v>
      </c>
      <c r="B240" s="1">
        <v>42761</v>
      </c>
      <c r="C240" s="1" t="s">
        <v>45</v>
      </c>
      <c r="D240" s="3">
        <v>1430</v>
      </c>
      <c r="E240" s="3">
        <v>0</v>
      </c>
      <c r="F240" s="3">
        <f t="shared" si="98"/>
        <v>1430</v>
      </c>
      <c r="G240" s="20">
        <f t="shared" si="99"/>
        <v>0</v>
      </c>
      <c r="H240" s="3" t="s">
        <v>17</v>
      </c>
      <c r="L240" s="20">
        <f t="shared" si="100"/>
        <v>1</v>
      </c>
      <c r="M240" s="20" t="s">
        <v>21</v>
      </c>
      <c r="N240" s="20">
        <v>7</v>
      </c>
      <c r="O240" s="20">
        <v>106750</v>
      </c>
      <c r="P240" s="20">
        <f t="shared" si="101"/>
        <v>106757</v>
      </c>
      <c r="Q240" s="20">
        <f t="shared" si="102"/>
        <v>106757</v>
      </c>
      <c r="R240" s="20">
        <v>106723</v>
      </c>
      <c r="S240" s="20">
        <v>106921</v>
      </c>
      <c r="T240" s="19">
        <f t="shared" si="103"/>
        <v>4.0999999999999996</v>
      </c>
      <c r="U240" s="19">
        <f t="shared" si="104"/>
        <v>16.399999999999999</v>
      </c>
      <c r="W240" s="19">
        <f t="shared" si="105"/>
        <v>-4.0999999999999996</v>
      </c>
      <c r="X240" s="19">
        <f t="shared" si="106"/>
        <v>16.399999999999999</v>
      </c>
      <c r="Y240" s="7">
        <f t="shared" si="107"/>
        <v>1</v>
      </c>
      <c r="Z240" s="7">
        <f t="shared" si="108"/>
        <v>0</v>
      </c>
      <c r="AA240" s="7">
        <f t="shared" si="109"/>
        <v>1</v>
      </c>
      <c r="AB240" s="7">
        <f t="shared" si="110"/>
        <v>1</v>
      </c>
      <c r="AC240" s="19">
        <f t="shared" si="111"/>
        <v>0</v>
      </c>
      <c r="AD240" s="7">
        <f t="shared" si="123"/>
        <v>0</v>
      </c>
      <c r="AE240" s="19">
        <f t="shared" si="112"/>
        <v>-12</v>
      </c>
      <c r="AF240" s="19">
        <f t="shared" si="113"/>
        <v>10</v>
      </c>
      <c r="AG240" s="19">
        <f t="shared" si="114"/>
        <v>304</v>
      </c>
      <c r="AH240" s="7">
        <f t="shared" si="115"/>
        <v>1</v>
      </c>
      <c r="AI240" s="19">
        <f t="shared" si="116"/>
        <v>0</v>
      </c>
      <c r="AJ240" s="19">
        <f t="shared" si="117"/>
        <v>0</v>
      </c>
      <c r="AK240" s="19">
        <f t="shared" si="118"/>
        <v>0</v>
      </c>
      <c r="AL240" s="19">
        <f t="shared" si="119"/>
        <v>10</v>
      </c>
      <c r="AM240" s="19">
        <f t="shared" si="120"/>
        <v>392</v>
      </c>
      <c r="AN240" s="25">
        <f>MAX(AM$4:AM240)</f>
        <v>396</v>
      </c>
      <c r="AO240" s="25">
        <f t="shared" si="121"/>
        <v>-4</v>
      </c>
      <c r="AP240" s="20">
        <f t="shared" si="122"/>
        <v>1</v>
      </c>
      <c r="AR240" s="12">
        <f t="shared" si="124"/>
        <v>349.38</v>
      </c>
      <c r="AS240" s="12">
        <f t="shared" si="125"/>
        <v>29</v>
      </c>
      <c r="AT240" s="12">
        <f t="shared" si="126"/>
        <v>290</v>
      </c>
      <c r="AU240" s="12">
        <f t="shared" si="127"/>
        <v>12226</v>
      </c>
      <c r="AV240" s="12">
        <f>MAX(AU$4:AU240)</f>
        <v>12366</v>
      </c>
      <c r="AW240" s="8">
        <f t="shared" si="128"/>
        <v>-1.1321365033155426E-2</v>
      </c>
    </row>
    <row r="241" spans="1:49" x14ac:dyDescent="0.3">
      <c r="A241" s="1">
        <v>42761</v>
      </c>
      <c r="B241" s="1">
        <v>42762</v>
      </c>
      <c r="C241" s="1" t="s">
        <v>45</v>
      </c>
      <c r="D241" s="3">
        <v>100</v>
      </c>
      <c r="E241" s="3">
        <v>0</v>
      </c>
      <c r="F241" s="3">
        <f t="shared" si="98"/>
        <v>100</v>
      </c>
      <c r="G241" s="20">
        <f t="shared" si="99"/>
        <v>1</v>
      </c>
      <c r="H241" s="3" t="s">
        <v>38</v>
      </c>
      <c r="L241" s="20">
        <f t="shared" si="100"/>
        <v>1</v>
      </c>
      <c r="M241" s="20" t="s">
        <v>20</v>
      </c>
      <c r="N241" s="20">
        <v>7</v>
      </c>
      <c r="O241" s="20">
        <v>114930</v>
      </c>
      <c r="P241" s="20">
        <f t="shared" si="101"/>
        <v>114930</v>
      </c>
      <c r="Q241" s="20">
        <f t="shared" si="102"/>
        <v>114930</v>
      </c>
      <c r="R241" s="20">
        <v>115030</v>
      </c>
      <c r="S241" s="20">
        <v>114798</v>
      </c>
      <c r="T241" s="19">
        <f t="shared" si="103"/>
        <v>10.7</v>
      </c>
      <c r="U241" s="19">
        <f t="shared" si="104"/>
        <v>12.5</v>
      </c>
      <c r="W241" s="19">
        <f t="shared" si="105"/>
        <v>-10.7</v>
      </c>
      <c r="X241" s="19">
        <f t="shared" si="106"/>
        <v>12.5</v>
      </c>
      <c r="Y241" s="7">
        <f t="shared" si="107"/>
        <v>0</v>
      </c>
      <c r="Z241" s="7">
        <f t="shared" si="108"/>
        <v>1</v>
      </c>
      <c r="AA241" s="7">
        <f t="shared" si="109"/>
        <v>1</v>
      </c>
      <c r="AB241" s="7">
        <f t="shared" si="110"/>
        <v>1</v>
      </c>
      <c r="AC241" s="19">
        <f t="shared" si="111"/>
        <v>0</v>
      </c>
      <c r="AD241" s="7">
        <f t="shared" si="123"/>
        <v>0</v>
      </c>
      <c r="AE241" s="19">
        <f t="shared" si="112"/>
        <v>-12</v>
      </c>
      <c r="AF241" s="19">
        <f t="shared" si="113"/>
        <v>10</v>
      </c>
      <c r="AG241" s="19">
        <f t="shared" si="114"/>
        <v>314</v>
      </c>
      <c r="AH241" s="7">
        <f t="shared" si="115"/>
        <v>1</v>
      </c>
      <c r="AI241" s="19">
        <f t="shared" si="116"/>
        <v>0</v>
      </c>
      <c r="AJ241" s="19">
        <f t="shared" si="117"/>
        <v>0</v>
      </c>
      <c r="AK241" s="19">
        <f t="shared" si="118"/>
        <v>0</v>
      </c>
      <c r="AL241" s="19">
        <f t="shared" si="119"/>
        <v>10</v>
      </c>
      <c r="AM241" s="19">
        <f t="shared" si="120"/>
        <v>402</v>
      </c>
      <c r="AN241" s="25">
        <f>MAX(AM$4:AM241)</f>
        <v>402</v>
      </c>
      <c r="AO241" s="25">
        <f t="shared" si="121"/>
        <v>0</v>
      </c>
      <c r="AP241" s="20">
        <f t="shared" si="122"/>
        <v>1</v>
      </c>
      <c r="AR241" s="12">
        <f t="shared" si="124"/>
        <v>366.78</v>
      </c>
      <c r="AS241" s="12">
        <f t="shared" si="125"/>
        <v>30</v>
      </c>
      <c r="AT241" s="12">
        <f t="shared" si="126"/>
        <v>300</v>
      </c>
      <c r="AU241" s="12">
        <f t="shared" si="127"/>
        <v>12526</v>
      </c>
      <c r="AV241" s="12">
        <f>MAX(AU$4:AU241)</f>
        <v>12526</v>
      </c>
      <c r="AW241" s="8">
        <f t="shared" si="128"/>
        <v>0</v>
      </c>
    </row>
    <row r="242" spans="1:49" x14ac:dyDescent="0.3">
      <c r="A242" s="1">
        <v>42762</v>
      </c>
      <c r="B242" s="1">
        <v>42762</v>
      </c>
      <c r="C242" s="1" t="s">
        <v>45</v>
      </c>
      <c r="D242" s="3">
        <v>1410</v>
      </c>
      <c r="E242" s="3">
        <v>0</v>
      </c>
      <c r="F242" s="3">
        <f t="shared" si="98"/>
        <v>1410</v>
      </c>
      <c r="G242" s="20">
        <f t="shared" si="99"/>
        <v>0</v>
      </c>
      <c r="H242" s="3" t="s">
        <v>37</v>
      </c>
      <c r="L242" s="20">
        <f t="shared" si="100"/>
        <v>1</v>
      </c>
      <c r="M242" s="20" t="s">
        <v>20</v>
      </c>
      <c r="N242" s="20">
        <v>8</v>
      </c>
      <c r="O242" s="20">
        <v>75720</v>
      </c>
      <c r="P242" s="20">
        <f t="shared" si="101"/>
        <v>75720</v>
      </c>
      <c r="Q242" s="20">
        <f t="shared" si="102"/>
        <v>75720</v>
      </c>
      <c r="R242" s="20">
        <v>75721</v>
      </c>
      <c r="S242" s="20">
        <v>75397</v>
      </c>
      <c r="T242" s="19">
        <f t="shared" si="103"/>
        <v>0.9</v>
      </c>
      <c r="U242" s="19">
        <f t="shared" si="104"/>
        <v>31.5</v>
      </c>
      <c r="W242" s="19">
        <f t="shared" si="105"/>
        <v>-0.9</v>
      </c>
      <c r="X242" s="19">
        <f t="shared" si="106"/>
        <v>31.5</v>
      </c>
      <c r="Y242" s="7">
        <f t="shared" si="107"/>
        <v>0</v>
      </c>
      <c r="Z242" s="7">
        <f t="shared" si="108"/>
        <v>1</v>
      </c>
      <c r="AA242" s="7">
        <f t="shared" si="109"/>
        <v>1</v>
      </c>
      <c r="AB242" s="7">
        <f t="shared" si="110"/>
        <v>1</v>
      </c>
      <c r="AC242" s="19">
        <f t="shared" si="111"/>
        <v>0</v>
      </c>
      <c r="AD242" s="7">
        <f t="shared" si="123"/>
        <v>0</v>
      </c>
      <c r="AE242" s="19">
        <f t="shared" si="112"/>
        <v>0</v>
      </c>
      <c r="AF242" s="19">
        <f t="shared" si="113"/>
        <v>10</v>
      </c>
      <c r="AG242" s="19">
        <f t="shared" si="114"/>
        <v>324</v>
      </c>
      <c r="AH242" s="7">
        <f t="shared" si="115"/>
        <v>1</v>
      </c>
      <c r="AI242" s="19">
        <f t="shared" si="116"/>
        <v>0</v>
      </c>
      <c r="AJ242" s="19">
        <f t="shared" si="117"/>
        <v>0</v>
      </c>
      <c r="AK242" s="19">
        <f t="shared" si="118"/>
        <v>0</v>
      </c>
      <c r="AL242" s="19">
        <f t="shared" si="119"/>
        <v>10</v>
      </c>
      <c r="AM242" s="19">
        <f t="shared" si="120"/>
        <v>412</v>
      </c>
      <c r="AN242" s="25">
        <f>MAX(AM$4:AM242)</f>
        <v>412</v>
      </c>
      <c r="AO242" s="25">
        <f t="shared" si="121"/>
        <v>0</v>
      </c>
      <c r="AP242" s="20">
        <f t="shared" si="122"/>
        <v>1</v>
      </c>
      <c r="AR242" s="12">
        <f t="shared" si="124"/>
        <v>366.78</v>
      </c>
      <c r="AS242" s="12">
        <f t="shared" si="125"/>
        <v>30</v>
      </c>
      <c r="AT242" s="12">
        <f t="shared" si="126"/>
        <v>300</v>
      </c>
      <c r="AU242" s="12">
        <f t="shared" si="127"/>
        <v>12826</v>
      </c>
      <c r="AV242" s="12">
        <f>MAX(AU$4:AU242)</f>
        <v>12826</v>
      </c>
      <c r="AW242" s="8">
        <f t="shared" si="128"/>
        <v>0</v>
      </c>
    </row>
    <row r="243" spans="1:49" x14ac:dyDescent="0.3">
      <c r="A243" s="1">
        <v>42765</v>
      </c>
      <c r="B243" s="1">
        <v>42765</v>
      </c>
      <c r="C243" s="1" t="s">
        <v>45</v>
      </c>
      <c r="D243" s="3">
        <v>800</v>
      </c>
      <c r="E243" s="3">
        <v>0</v>
      </c>
      <c r="F243" s="3">
        <f t="shared" si="98"/>
        <v>800</v>
      </c>
      <c r="G243" s="20">
        <f t="shared" si="99"/>
        <v>0</v>
      </c>
      <c r="H243" s="3" t="s">
        <v>17</v>
      </c>
      <c r="L243" s="20">
        <f t="shared" si="100"/>
        <v>1</v>
      </c>
      <c r="M243" s="20" t="s">
        <v>21</v>
      </c>
      <c r="N243" s="20">
        <v>7</v>
      </c>
      <c r="O243" s="20">
        <v>106960</v>
      </c>
      <c r="P243" s="20">
        <f t="shared" si="101"/>
        <v>106967</v>
      </c>
      <c r="Q243" s="20">
        <f t="shared" si="102"/>
        <v>106967</v>
      </c>
      <c r="R243" s="20">
        <v>106865</v>
      </c>
      <c r="S243" s="20">
        <v>107013</v>
      </c>
      <c r="T243" s="19">
        <f t="shared" si="103"/>
        <v>10.9</v>
      </c>
      <c r="U243" s="19">
        <f t="shared" si="104"/>
        <v>4.5999999999999996</v>
      </c>
      <c r="W243" s="19">
        <f t="shared" si="105"/>
        <v>-10.9</v>
      </c>
      <c r="X243" s="19">
        <f t="shared" si="106"/>
        <v>4.5999999999999996</v>
      </c>
      <c r="Y243" s="7">
        <f t="shared" si="107"/>
        <v>1</v>
      </c>
      <c r="Z243" s="7">
        <f t="shared" si="108"/>
        <v>0</v>
      </c>
      <c r="AA243" s="7">
        <f t="shared" si="109"/>
        <v>1</v>
      </c>
      <c r="AB243" s="7">
        <f t="shared" si="110"/>
        <v>1</v>
      </c>
      <c r="AC243" s="19">
        <f t="shared" si="111"/>
        <v>0</v>
      </c>
      <c r="AD243" s="7">
        <f t="shared" si="123"/>
        <v>0</v>
      </c>
      <c r="AE243" s="19">
        <f t="shared" si="112"/>
        <v>-12</v>
      </c>
      <c r="AF243" s="19">
        <f t="shared" si="113"/>
        <v>-12</v>
      </c>
      <c r="AG243" s="19">
        <f t="shared" si="114"/>
        <v>312</v>
      </c>
      <c r="AH243" s="7">
        <f t="shared" si="115"/>
        <v>0</v>
      </c>
      <c r="AI243" s="19">
        <f t="shared" si="116"/>
        <v>0</v>
      </c>
      <c r="AJ243" s="19">
        <f t="shared" si="117"/>
        <v>0</v>
      </c>
      <c r="AK243" s="19">
        <f t="shared" si="118"/>
        <v>0</v>
      </c>
      <c r="AL243" s="19">
        <f t="shared" si="119"/>
        <v>-12</v>
      </c>
      <c r="AM243" s="19">
        <f t="shared" si="120"/>
        <v>400</v>
      </c>
      <c r="AN243" s="25">
        <f>MAX(AM$4:AM243)</f>
        <v>412</v>
      </c>
      <c r="AO243" s="25">
        <f t="shared" si="121"/>
        <v>-12</v>
      </c>
      <c r="AP243" s="20">
        <f t="shared" si="122"/>
        <v>0</v>
      </c>
      <c r="AR243" s="12">
        <f t="shared" si="124"/>
        <v>384.78</v>
      </c>
      <c r="AS243" s="12">
        <f t="shared" si="125"/>
        <v>32</v>
      </c>
      <c r="AT243" s="12">
        <f t="shared" si="126"/>
        <v>-384</v>
      </c>
      <c r="AU243" s="12">
        <f t="shared" si="127"/>
        <v>12442</v>
      </c>
      <c r="AV243" s="12">
        <f>MAX(AU$4:AU243)</f>
        <v>12826</v>
      </c>
      <c r="AW243" s="8">
        <f t="shared" si="128"/>
        <v>-2.9939186028379854E-2</v>
      </c>
    </row>
    <row r="244" spans="1:49" x14ac:dyDescent="0.3">
      <c r="A244" s="1">
        <v>42765</v>
      </c>
      <c r="B244" s="1">
        <v>42765</v>
      </c>
      <c r="C244" s="1" t="s">
        <v>45</v>
      </c>
      <c r="D244" s="3">
        <v>1205</v>
      </c>
      <c r="E244" s="3">
        <v>0</v>
      </c>
      <c r="F244" s="3">
        <f t="shared" si="98"/>
        <v>1205</v>
      </c>
      <c r="G244" s="20">
        <f t="shared" si="99"/>
        <v>0</v>
      </c>
      <c r="H244" s="3" t="s">
        <v>17</v>
      </c>
      <c r="L244" s="20">
        <f t="shared" si="100"/>
        <v>1</v>
      </c>
      <c r="M244" s="20" t="s">
        <v>21</v>
      </c>
      <c r="N244" s="20">
        <v>7</v>
      </c>
      <c r="O244" s="20">
        <v>106470</v>
      </c>
      <c r="P244" s="20">
        <f t="shared" si="101"/>
        <v>106477</v>
      </c>
      <c r="Q244" s="20">
        <f t="shared" si="102"/>
        <v>106477</v>
      </c>
      <c r="R244" s="20">
        <v>106198</v>
      </c>
      <c r="S244" s="20">
        <v>107089</v>
      </c>
      <c r="T244" s="19">
        <f t="shared" si="103"/>
        <v>28.6</v>
      </c>
      <c r="U244" s="19">
        <f t="shared" si="104"/>
        <v>61.2</v>
      </c>
      <c r="W244" s="19">
        <f t="shared" si="105"/>
        <v>-28.6</v>
      </c>
      <c r="X244" s="19">
        <f t="shared" si="106"/>
        <v>61.2</v>
      </c>
      <c r="Y244" s="7">
        <f t="shared" si="107"/>
        <v>1</v>
      </c>
      <c r="Z244" s="7">
        <f t="shared" si="108"/>
        <v>0</v>
      </c>
      <c r="AA244" s="7">
        <f t="shared" si="109"/>
        <v>1</v>
      </c>
      <c r="AB244" s="7">
        <f t="shared" si="110"/>
        <v>1</v>
      </c>
      <c r="AC244" s="19">
        <f t="shared" si="111"/>
        <v>-12</v>
      </c>
      <c r="AD244" s="7">
        <f t="shared" si="123"/>
        <v>0</v>
      </c>
      <c r="AE244" s="19">
        <f t="shared" si="112"/>
        <v>-12</v>
      </c>
      <c r="AF244" s="19">
        <f t="shared" si="113"/>
        <v>-12</v>
      </c>
      <c r="AG244" s="19">
        <f t="shared" si="114"/>
        <v>300</v>
      </c>
      <c r="AH244" s="7">
        <f t="shared" si="115"/>
        <v>0</v>
      </c>
      <c r="AI244" s="19">
        <f t="shared" si="116"/>
        <v>0</v>
      </c>
      <c r="AJ244" s="19">
        <f t="shared" si="117"/>
        <v>0</v>
      </c>
      <c r="AK244" s="19">
        <f t="shared" si="118"/>
        <v>0</v>
      </c>
      <c r="AL244" s="19">
        <f t="shared" si="119"/>
        <v>-12</v>
      </c>
      <c r="AM244" s="19">
        <f t="shared" si="120"/>
        <v>388</v>
      </c>
      <c r="AN244" s="25">
        <f>MAX(AM$4:AM244)</f>
        <v>412</v>
      </c>
      <c r="AO244" s="25">
        <f t="shared" si="121"/>
        <v>-24</v>
      </c>
      <c r="AP244" s="20">
        <f t="shared" si="122"/>
        <v>0</v>
      </c>
      <c r="AR244" s="12">
        <f t="shared" si="124"/>
        <v>384.78</v>
      </c>
      <c r="AS244" s="12">
        <f t="shared" si="125"/>
        <v>32</v>
      </c>
      <c r="AT244" s="12">
        <f t="shared" si="126"/>
        <v>-384</v>
      </c>
      <c r="AU244" s="12">
        <f t="shared" si="127"/>
        <v>12058</v>
      </c>
      <c r="AV244" s="12">
        <f>MAX(AU$4:AU244)</f>
        <v>12826</v>
      </c>
      <c r="AW244" s="8">
        <f t="shared" si="128"/>
        <v>-5.9878372056759707E-2</v>
      </c>
    </row>
    <row r="245" spans="1:49" x14ac:dyDescent="0.3">
      <c r="A245" s="1">
        <v>42765</v>
      </c>
      <c r="B245" s="1">
        <v>42765</v>
      </c>
      <c r="C245" s="1" t="s">
        <v>45</v>
      </c>
      <c r="D245" s="3">
        <v>1525</v>
      </c>
      <c r="E245" s="3">
        <v>0</v>
      </c>
      <c r="F245" s="3">
        <f t="shared" si="98"/>
        <v>1525</v>
      </c>
      <c r="G245" s="20">
        <f t="shared" si="99"/>
        <v>0</v>
      </c>
      <c r="H245" s="3" t="s">
        <v>43</v>
      </c>
      <c r="I245" s="20">
        <v>1</v>
      </c>
      <c r="J245" s="20">
        <v>27</v>
      </c>
      <c r="L245" s="20">
        <f t="shared" si="100"/>
        <v>1</v>
      </c>
      <c r="M245" s="20" t="s">
        <v>21</v>
      </c>
      <c r="N245" s="20">
        <v>10</v>
      </c>
      <c r="O245" s="20">
        <v>131140</v>
      </c>
      <c r="P245" s="20">
        <f t="shared" si="101"/>
        <v>131150</v>
      </c>
      <c r="Q245" s="20">
        <f t="shared" si="102"/>
        <v>131150</v>
      </c>
      <c r="R245" s="20">
        <v>130754</v>
      </c>
      <c r="S245" s="20">
        <v>131246</v>
      </c>
      <c r="T245" s="19">
        <f t="shared" si="103"/>
        <v>40.6</v>
      </c>
      <c r="U245" s="19">
        <f t="shared" si="104"/>
        <v>9.6</v>
      </c>
      <c r="W245" s="19">
        <f t="shared" si="105"/>
        <v>-40.6</v>
      </c>
      <c r="X245" s="19">
        <f t="shared" si="106"/>
        <v>9.6</v>
      </c>
      <c r="Y245" s="7">
        <f t="shared" si="107"/>
        <v>1</v>
      </c>
      <c r="Z245" s="7">
        <f t="shared" si="108"/>
        <v>0</v>
      </c>
      <c r="AA245" s="7">
        <f t="shared" si="109"/>
        <v>1</v>
      </c>
      <c r="AB245" s="7">
        <f t="shared" si="110"/>
        <v>0</v>
      </c>
      <c r="AC245" s="19">
        <f t="shared" si="111"/>
        <v>-12</v>
      </c>
      <c r="AD245" s="7">
        <f t="shared" si="123"/>
        <v>0</v>
      </c>
      <c r="AE245" s="19">
        <f t="shared" si="112"/>
        <v>-12</v>
      </c>
      <c r="AF245" s="19">
        <f t="shared" si="113"/>
        <v>-12</v>
      </c>
      <c r="AG245" s="19">
        <f t="shared" si="114"/>
        <v>288</v>
      </c>
      <c r="AH245" s="7">
        <f t="shared" si="115"/>
        <v>0</v>
      </c>
      <c r="AI245" s="19">
        <f t="shared" si="116"/>
        <v>-12</v>
      </c>
      <c r="AJ245" s="19">
        <f t="shared" si="117"/>
        <v>0</v>
      </c>
      <c r="AK245" s="19">
        <f t="shared" si="118"/>
        <v>0</v>
      </c>
      <c r="AL245" s="19">
        <f t="shared" si="119"/>
        <v>0</v>
      </c>
      <c r="AM245" s="19">
        <f t="shared" si="120"/>
        <v>388</v>
      </c>
      <c r="AN245" s="25">
        <f>MAX(AM$4:AM245)</f>
        <v>412</v>
      </c>
      <c r="AO245" s="25">
        <f t="shared" si="121"/>
        <v>-24</v>
      </c>
      <c r="AP245" s="20">
        <f t="shared" si="122"/>
        <v>0</v>
      </c>
      <c r="AR245" s="12">
        <f t="shared" si="124"/>
        <v>384.78</v>
      </c>
      <c r="AS245" s="12">
        <f t="shared" si="125"/>
        <v>32</v>
      </c>
      <c r="AT245" s="12">
        <f t="shared" si="126"/>
        <v>0</v>
      </c>
      <c r="AU245" s="12">
        <f t="shared" si="127"/>
        <v>12058</v>
      </c>
      <c r="AV245" s="12">
        <f>MAX(AU$4:AU245)</f>
        <v>12826</v>
      </c>
      <c r="AW245" s="8">
        <f t="shared" si="128"/>
        <v>-5.9878372056759707E-2</v>
      </c>
    </row>
    <row r="246" spans="1:49" x14ac:dyDescent="0.3">
      <c r="A246" s="1">
        <v>42765</v>
      </c>
      <c r="B246" s="1">
        <v>42765</v>
      </c>
      <c r="C246" s="1" t="s">
        <v>45</v>
      </c>
      <c r="D246" s="3">
        <v>1545</v>
      </c>
      <c r="E246" s="3">
        <v>0</v>
      </c>
      <c r="F246" s="3">
        <f t="shared" si="98"/>
        <v>1545</v>
      </c>
      <c r="G246" s="20">
        <f t="shared" si="99"/>
        <v>0</v>
      </c>
      <c r="H246" s="3" t="s">
        <v>38</v>
      </c>
      <c r="L246" s="20">
        <f t="shared" si="100"/>
        <v>1</v>
      </c>
      <c r="M246" s="20" t="s">
        <v>21</v>
      </c>
      <c r="N246" s="20">
        <v>7</v>
      </c>
      <c r="O246" s="20">
        <v>113740</v>
      </c>
      <c r="P246" s="20">
        <f t="shared" si="101"/>
        <v>113747</v>
      </c>
      <c r="Q246" s="20">
        <f t="shared" si="102"/>
        <v>113747</v>
      </c>
      <c r="R246" s="20">
        <v>113730</v>
      </c>
      <c r="S246" s="20">
        <v>113923</v>
      </c>
      <c r="T246" s="19">
        <f t="shared" si="103"/>
        <v>2.4</v>
      </c>
      <c r="U246" s="19">
        <f t="shared" si="104"/>
        <v>17.600000000000001</v>
      </c>
      <c r="W246" s="19">
        <f t="shared" si="105"/>
        <v>-2.4</v>
      </c>
      <c r="X246" s="19">
        <f t="shared" si="106"/>
        <v>17.600000000000001</v>
      </c>
      <c r="Y246" s="7">
        <f t="shared" si="107"/>
        <v>1</v>
      </c>
      <c r="Z246" s="7">
        <f t="shared" si="108"/>
        <v>0</v>
      </c>
      <c r="AA246" s="7">
        <f t="shared" si="109"/>
        <v>1</v>
      </c>
      <c r="AB246" s="7">
        <f t="shared" si="110"/>
        <v>1</v>
      </c>
      <c r="AC246" s="19">
        <f t="shared" si="111"/>
        <v>0</v>
      </c>
      <c r="AD246" s="7">
        <f t="shared" si="123"/>
        <v>0</v>
      </c>
      <c r="AE246" s="19">
        <f t="shared" si="112"/>
        <v>-12</v>
      </c>
      <c r="AF246" s="19">
        <f t="shared" si="113"/>
        <v>10</v>
      </c>
      <c r="AG246" s="19">
        <f t="shared" si="114"/>
        <v>298</v>
      </c>
      <c r="AH246" s="7">
        <f t="shared" si="115"/>
        <v>1</v>
      </c>
      <c r="AI246" s="19">
        <f t="shared" si="116"/>
        <v>0</v>
      </c>
      <c r="AJ246" s="19">
        <f t="shared" si="117"/>
        <v>0</v>
      </c>
      <c r="AK246" s="19">
        <f t="shared" si="118"/>
        <v>0</v>
      </c>
      <c r="AL246" s="19">
        <f t="shared" si="119"/>
        <v>10</v>
      </c>
      <c r="AM246" s="19">
        <f t="shared" si="120"/>
        <v>398</v>
      </c>
      <c r="AN246" s="25">
        <f>MAX(AM$4:AM246)</f>
        <v>412</v>
      </c>
      <c r="AO246" s="25">
        <f t="shared" si="121"/>
        <v>-14</v>
      </c>
      <c r="AP246" s="20">
        <f t="shared" si="122"/>
        <v>1</v>
      </c>
      <c r="AR246" s="12">
        <f t="shared" si="124"/>
        <v>384.78</v>
      </c>
      <c r="AS246" s="12">
        <f t="shared" si="125"/>
        <v>32</v>
      </c>
      <c r="AT246" s="12">
        <f t="shared" si="126"/>
        <v>320</v>
      </c>
      <c r="AU246" s="12">
        <f t="shared" si="127"/>
        <v>12378</v>
      </c>
      <c r="AV246" s="12">
        <f>MAX(AU$4:AU246)</f>
        <v>12826</v>
      </c>
      <c r="AW246" s="8">
        <f t="shared" si="128"/>
        <v>-3.4929050366443164E-2</v>
      </c>
    </row>
    <row r="247" spans="1:49" x14ac:dyDescent="0.3">
      <c r="A247" s="1">
        <v>42765</v>
      </c>
      <c r="B247" s="1">
        <v>42766</v>
      </c>
      <c r="C247" s="1" t="s">
        <v>45</v>
      </c>
      <c r="D247" s="3">
        <v>300</v>
      </c>
      <c r="E247" s="3">
        <v>0</v>
      </c>
      <c r="F247" s="3">
        <f t="shared" si="98"/>
        <v>300</v>
      </c>
      <c r="G247" s="20">
        <f t="shared" si="99"/>
        <v>1</v>
      </c>
      <c r="H247" s="3" t="s">
        <v>38</v>
      </c>
      <c r="K247" s="20">
        <v>1</v>
      </c>
      <c r="L247" s="20">
        <f t="shared" si="100"/>
        <v>1</v>
      </c>
      <c r="M247" s="20" t="s">
        <v>21</v>
      </c>
      <c r="N247" s="20">
        <v>7</v>
      </c>
      <c r="O247" s="20">
        <v>113360</v>
      </c>
      <c r="P247" s="20">
        <f t="shared" si="101"/>
        <v>113367</v>
      </c>
      <c r="Q247" s="20">
        <f t="shared" si="102"/>
        <v>113367</v>
      </c>
      <c r="R247" s="20">
        <v>113245</v>
      </c>
      <c r="S247" s="20">
        <v>113723</v>
      </c>
      <c r="T247" s="19">
        <f t="shared" si="103"/>
        <v>12.9</v>
      </c>
      <c r="U247" s="19">
        <f t="shared" si="104"/>
        <v>35.6</v>
      </c>
      <c r="W247" s="19">
        <f t="shared" si="105"/>
        <v>-12.9</v>
      </c>
      <c r="X247" s="19">
        <f t="shared" si="106"/>
        <v>35.6</v>
      </c>
      <c r="Y247" s="7">
        <f t="shared" si="107"/>
        <v>1</v>
      </c>
      <c r="Z247" s="7">
        <f t="shared" si="108"/>
        <v>0</v>
      </c>
      <c r="AA247" s="7">
        <f t="shared" si="109"/>
        <v>1</v>
      </c>
      <c r="AB247" s="7">
        <f t="shared" si="110"/>
        <v>0</v>
      </c>
      <c r="AC247" s="19">
        <f t="shared" si="111"/>
        <v>-12</v>
      </c>
      <c r="AD247" s="7">
        <f t="shared" si="123"/>
        <v>1</v>
      </c>
      <c r="AE247" s="19">
        <f t="shared" si="112"/>
        <v>-12</v>
      </c>
      <c r="AF247" s="19">
        <f t="shared" si="113"/>
        <v>-12</v>
      </c>
      <c r="AG247" s="19">
        <f t="shared" si="114"/>
        <v>286</v>
      </c>
      <c r="AH247" s="7">
        <f t="shared" si="115"/>
        <v>0</v>
      </c>
      <c r="AI247" s="19">
        <f t="shared" si="116"/>
        <v>0</v>
      </c>
      <c r="AJ247" s="19">
        <f t="shared" si="117"/>
        <v>-12</v>
      </c>
      <c r="AK247" s="19">
        <f t="shared" si="118"/>
        <v>0</v>
      </c>
      <c r="AL247" s="19">
        <f t="shared" si="119"/>
        <v>0</v>
      </c>
      <c r="AM247" s="19">
        <f t="shared" si="120"/>
        <v>398</v>
      </c>
      <c r="AN247" s="25">
        <f>MAX(AM$4:AM247)</f>
        <v>412</v>
      </c>
      <c r="AO247" s="25">
        <f t="shared" si="121"/>
        <v>-14</v>
      </c>
      <c r="AP247" s="20">
        <f t="shared" si="122"/>
        <v>0</v>
      </c>
      <c r="AR247" s="12">
        <f t="shared" si="124"/>
        <v>371.34</v>
      </c>
      <c r="AS247" s="12">
        <f t="shared" si="125"/>
        <v>30</v>
      </c>
      <c r="AT247" s="12">
        <f t="shared" si="126"/>
        <v>0</v>
      </c>
      <c r="AU247" s="12">
        <f t="shared" si="127"/>
        <v>12378</v>
      </c>
      <c r="AV247" s="12">
        <f>MAX(AU$4:AU247)</f>
        <v>12826</v>
      </c>
      <c r="AW247" s="8">
        <f t="shared" si="128"/>
        <v>-3.4929050366443164E-2</v>
      </c>
    </row>
    <row r="248" spans="1:49" x14ac:dyDescent="0.3">
      <c r="A248" s="1">
        <v>42766</v>
      </c>
      <c r="B248" s="1">
        <v>42766</v>
      </c>
      <c r="C248" s="1" t="s">
        <v>45</v>
      </c>
      <c r="D248" s="3">
        <v>835</v>
      </c>
      <c r="E248" s="3">
        <v>0</v>
      </c>
      <c r="F248" s="3">
        <f t="shared" si="98"/>
        <v>835</v>
      </c>
      <c r="G248" s="20">
        <f t="shared" si="99"/>
        <v>0</v>
      </c>
      <c r="H248" s="3" t="s">
        <v>43</v>
      </c>
      <c r="L248" s="20">
        <f t="shared" si="100"/>
        <v>1</v>
      </c>
      <c r="M248" s="20" t="s">
        <v>20</v>
      </c>
      <c r="N248" s="20">
        <v>10</v>
      </c>
      <c r="O248" s="20">
        <v>131130</v>
      </c>
      <c r="P248" s="20">
        <f t="shared" si="101"/>
        <v>131130</v>
      </c>
      <c r="Q248" s="20">
        <f t="shared" si="102"/>
        <v>131130</v>
      </c>
      <c r="R248" s="20">
        <v>131228</v>
      </c>
      <c r="S248" s="20">
        <v>129677</v>
      </c>
      <c r="T248" s="19">
        <f t="shared" si="103"/>
        <v>10.8</v>
      </c>
      <c r="U248" s="19">
        <f t="shared" si="104"/>
        <v>144.30000000000001</v>
      </c>
      <c r="W248" s="19">
        <f t="shared" si="105"/>
        <v>-10.8</v>
      </c>
      <c r="X248" s="19">
        <f t="shared" si="106"/>
        <v>144.30000000000001</v>
      </c>
      <c r="Y248" s="7">
        <f t="shared" si="107"/>
        <v>0</v>
      </c>
      <c r="Z248" s="7">
        <f t="shared" si="108"/>
        <v>1</v>
      </c>
      <c r="AA248" s="7">
        <f t="shared" si="109"/>
        <v>1</v>
      </c>
      <c r="AB248" s="7">
        <f t="shared" si="110"/>
        <v>1</v>
      </c>
      <c r="AC248" s="19">
        <f t="shared" si="111"/>
        <v>0</v>
      </c>
      <c r="AD248" s="7">
        <f t="shared" si="123"/>
        <v>0</v>
      </c>
      <c r="AE248" s="19">
        <f t="shared" si="112"/>
        <v>0</v>
      </c>
      <c r="AF248" s="19">
        <f t="shared" si="113"/>
        <v>10</v>
      </c>
      <c r="AG248" s="19">
        <f t="shared" si="114"/>
        <v>296</v>
      </c>
      <c r="AH248" s="7">
        <f t="shared" si="115"/>
        <v>1</v>
      </c>
      <c r="AI248" s="19">
        <f t="shared" si="116"/>
        <v>0</v>
      </c>
      <c r="AJ248" s="19">
        <f t="shared" si="117"/>
        <v>0</v>
      </c>
      <c r="AK248" s="19">
        <f t="shared" si="118"/>
        <v>0</v>
      </c>
      <c r="AL248" s="19">
        <f t="shared" si="119"/>
        <v>10</v>
      </c>
      <c r="AM248" s="19">
        <f t="shared" si="120"/>
        <v>408</v>
      </c>
      <c r="AN248" s="25">
        <f>MAX(AM$4:AM248)</f>
        <v>412</v>
      </c>
      <c r="AO248" s="25">
        <f t="shared" si="121"/>
        <v>-4</v>
      </c>
      <c r="AP248" s="20">
        <f t="shared" si="122"/>
        <v>1</v>
      </c>
      <c r="AR248" s="12">
        <f t="shared" si="124"/>
        <v>371.34</v>
      </c>
      <c r="AS248" s="12">
        <f t="shared" si="125"/>
        <v>30</v>
      </c>
      <c r="AT248" s="12">
        <f t="shared" si="126"/>
        <v>300</v>
      </c>
      <c r="AU248" s="12">
        <f t="shared" si="127"/>
        <v>12678</v>
      </c>
      <c r="AV248" s="12">
        <f>MAX(AU$4:AU248)</f>
        <v>12826</v>
      </c>
      <c r="AW248" s="8">
        <f t="shared" si="128"/>
        <v>-1.1539061281771401E-2</v>
      </c>
    </row>
    <row r="249" spans="1:49" x14ac:dyDescent="0.3">
      <c r="A249" s="1">
        <v>42765</v>
      </c>
      <c r="B249" s="1">
        <v>42766</v>
      </c>
      <c r="C249" s="1" t="s">
        <v>45</v>
      </c>
      <c r="D249" s="3">
        <v>1435</v>
      </c>
      <c r="E249" s="3">
        <v>0</v>
      </c>
      <c r="F249" s="3">
        <f t="shared" si="98"/>
        <v>1435</v>
      </c>
      <c r="G249" s="20">
        <f t="shared" si="99"/>
        <v>1</v>
      </c>
      <c r="H249" s="3" t="s">
        <v>37</v>
      </c>
      <c r="L249" s="20">
        <f t="shared" si="100"/>
        <v>1</v>
      </c>
      <c r="M249" s="20" t="s">
        <v>20</v>
      </c>
      <c r="N249" s="20">
        <v>8</v>
      </c>
      <c r="O249" s="20">
        <v>75900</v>
      </c>
      <c r="P249" s="20">
        <f t="shared" si="101"/>
        <v>75900</v>
      </c>
      <c r="Q249" s="20">
        <f t="shared" si="102"/>
        <v>75900</v>
      </c>
      <c r="R249" s="20">
        <v>76050</v>
      </c>
      <c r="S249" s="20">
        <v>75614</v>
      </c>
      <c r="T249" s="19">
        <f t="shared" si="103"/>
        <v>15.8</v>
      </c>
      <c r="U249" s="19">
        <f t="shared" si="104"/>
        <v>27.8</v>
      </c>
      <c r="W249" s="19">
        <f t="shared" si="105"/>
        <v>-15.8</v>
      </c>
      <c r="X249" s="19">
        <f t="shared" si="106"/>
        <v>27.8</v>
      </c>
      <c r="Y249" s="7">
        <f t="shared" si="107"/>
        <v>0</v>
      </c>
      <c r="Z249" s="7">
        <f t="shared" si="108"/>
        <v>1</v>
      </c>
      <c r="AA249" s="7">
        <f t="shared" si="109"/>
        <v>1</v>
      </c>
      <c r="AB249" s="7">
        <f t="shared" si="110"/>
        <v>1</v>
      </c>
      <c r="AC249" s="19">
        <f t="shared" si="111"/>
        <v>-12</v>
      </c>
      <c r="AD249" s="7">
        <f t="shared" si="123"/>
        <v>0</v>
      </c>
      <c r="AE249" s="19">
        <f t="shared" si="112"/>
        <v>-12</v>
      </c>
      <c r="AF249" s="19">
        <f t="shared" si="113"/>
        <v>-12</v>
      </c>
      <c r="AG249" s="19">
        <f t="shared" si="114"/>
        <v>284</v>
      </c>
      <c r="AH249" s="7">
        <f t="shared" si="115"/>
        <v>0</v>
      </c>
      <c r="AI249" s="19">
        <f t="shared" si="116"/>
        <v>0</v>
      </c>
      <c r="AJ249" s="19">
        <f t="shared" si="117"/>
        <v>0</v>
      </c>
      <c r="AK249" s="19">
        <f t="shared" si="118"/>
        <v>0</v>
      </c>
      <c r="AL249" s="19">
        <f t="shared" si="119"/>
        <v>-12</v>
      </c>
      <c r="AM249" s="19">
        <f t="shared" si="120"/>
        <v>396</v>
      </c>
      <c r="AN249" s="25">
        <f>MAX(AM$4:AM249)</f>
        <v>412</v>
      </c>
      <c r="AO249" s="25">
        <f t="shared" si="121"/>
        <v>-16</v>
      </c>
      <c r="AP249" s="20">
        <f t="shared" si="122"/>
        <v>0</v>
      </c>
      <c r="AR249" s="12">
        <f t="shared" si="124"/>
        <v>371.34</v>
      </c>
      <c r="AS249" s="12">
        <f t="shared" si="125"/>
        <v>30</v>
      </c>
      <c r="AT249" s="12">
        <f t="shared" si="126"/>
        <v>-360</v>
      </c>
      <c r="AU249" s="12">
        <f t="shared" si="127"/>
        <v>12318</v>
      </c>
      <c r="AV249" s="12">
        <f>MAX(AU$4:AU249)</f>
        <v>12826</v>
      </c>
      <c r="AW249" s="8">
        <f t="shared" si="128"/>
        <v>-3.9607048183377513E-2</v>
      </c>
    </row>
    <row r="250" spans="1:49" x14ac:dyDescent="0.3">
      <c r="A250" s="1">
        <v>42767</v>
      </c>
      <c r="B250" s="1">
        <v>42767</v>
      </c>
      <c r="C250" s="1" t="s">
        <v>45</v>
      </c>
      <c r="D250" s="3">
        <v>850</v>
      </c>
      <c r="E250" s="3">
        <v>0</v>
      </c>
      <c r="F250" s="3">
        <f t="shared" si="98"/>
        <v>850</v>
      </c>
      <c r="G250" s="20">
        <f t="shared" si="99"/>
        <v>0</v>
      </c>
      <c r="H250" s="3" t="s">
        <v>37</v>
      </c>
      <c r="L250" s="20">
        <f t="shared" si="100"/>
        <v>1</v>
      </c>
      <c r="M250" s="20" t="s">
        <v>20</v>
      </c>
      <c r="N250" s="20">
        <v>8</v>
      </c>
      <c r="O250" s="20">
        <v>75800</v>
      </c>
      <c r="P250" s="20">
        <f t="shared" si="101"/>
        <v>75800</v>
      </c>
      <c r="Q250" s="20">
        <f t="shared" si="102"/>
        <v>75800</v>
      </c>
      <c r="R250" s="20">
        <v>75962</v>
      </c>
      <c r="S250" s="20">
        <v>75502</v>
      </c>
      <c r="T250" s="19">
        <f t="shared" si="103"/>
        <v>17</v>
      </c>
      <c r="U250" s="19">
        <f t="shared" si="104"/>
        <v>29</v>
      </c>
      <c r="W250" s="19">
        <f t="shared" si="105"/>
        <v>-17</v>
      </c>
      <c r="X250" s="19">
        <f t="shared" si="106"/>
        <v>29</v>
      </c>
      <c r="Y250" s="7">
        <f t="shared" si="107"/>
        <v>0</v>
      </c>
      <c r="Z250" s="7">
        <f t="shared" si="108"/>
        <v>1</v>
      </c>
      <c r="AA250" s="7">
        <f t="shared" si="109"/>
        <v>1</v>
      </c>
      <c r="AB250" s="7">
        <f t="shared" si="110"/>
        <v>1</v>
      </c>
      <c r="AC250" s="19">
        <f t="shared" si="111"/>
        <v>-12</v>
      </c>
      <c r="AD250" s="7">
        <f t="shared" si="123"/>
        <v>0</v>
      </c>
      <c r="AE250" s="19">
        <f t="shared" si="112"/>
        <v>-12</v>
      </c>
      <c r="AF250" s="19">
        <f t="shared" si="113"/>
        <v>-12</v>
      </c>
      <c r="AG250" s="19">
        <f t="shared" si="114"/>
        <v>272</v>
      </c>
      <c r="AH250" s="7">
        <f t="shared" si="115"/>
        <v>0</v>
      </c>
      <c r="AI250" s="19">
        <f t="shared" si="116"/>
        <v>0</v>
      </c>
      <c r="AJ250" s="19">
        <f t="shared" si="117"/>
        <v>0</v>
      </c>
      <c r="AK250" s="19">
        <f t="shared" si="118"/>
        <v>0</v>
      </c>
      <c r="AL250" s="19">
        <f t="shared" si="119"/>
        <v>-12</v>
      </c>
      <c r="AM250" s="19">
        <f t="shared" si="120"/>
        <v>384</v>
      </c>
      <c r="AN250" s="25">
        <f>MAX(AM$4:AM250)</f>
        <v>412</v>
      </c>
      <c r="AO250" s="25">
        <f t="shared" si="121"/>
        <v>-28</v>
      </c>
      <c r="AP250" s="20">
        <f t="shared" si="122"/>
        <v>0</v>
      </c>
      <c r="AR250" s="12">
        <f t="shared" si="124"/>
        <v>369.53999999999996</v>
      </c>
      <c r="AS250" s="12">
        <f t="shared" si="125"/>
        <v>30</v>
      </c>
      <c r="AT250" s="12">
        <f t="shared" si="126"/>
        <v>-360</v>
      </c>
      <c r="AU250" s="12">
        <f t="shared" si="127"/>
        <v>11958</v>
      </c>
      <c r="AV250" s="12">
        <f>MAX(AU$4:AU250)</f>
        <v>12826</v>
      </c>
      <c r="AW250" s="8">
        <f t="shared" si="128"/>
        <v>-6.7675035084983626E-2</v>
      </c>
    </row>
    <row r="251" spans="1:49" x14ac:dyDescent="0.3">
      <c r="A251" s="1">
        <v>42767</v>
      </c>
      <c r="B251" s="1">
        <v>42767</v>
      </c>
      <c r="C251" s="1" t="s">
        <v>45</v>
      </c>
      <c r="D251" s="3">
        <v>1400</v>
      </c>
      <c r="E251" s="3">
        <v>0</v>
      </c>
      <c r="F251" s="3">
        <f t="shared" si="98"/>
        <v>1400</v>
      </c>
      <c r="G251" s="20">
        <f t="shared" si="99"/>
        <v>0</v>
      </c>
      <c r="H251" s="3" t="s">
        <v>17</v>
      </c>
      <c r="I251" s="20">
        <v>1</v>
      </c>
      <c r="J251" s="20">
        <v>15</v>
      </c>
      <c r="L251" s="20">
        <f t="shared" si="100"/>
        <v>1</v>
      </c>
      <c r="M251" s="20" t="s">
        <v>21</v>
      </c>
      <c r="N251" s="20">
        <v>7</v>
      </c>
      <c r="O251" s="20">
        <v>107570</v>
      </c>
      <c r="P251" s="20">
        <f t="shared" si="101"/>
        <v>107577</v>
      </c>
      <c r="Q251" s="20">
        <f t="shared" si="102"/>
        <v>107577</v>
      </c>
      <c r="R251" s="20">
        <v>107361</v>
      </c>
      <c r="S251" s="20">
        <v>107612</v>
      </c>
      <c r="T251" s="19">
        <f t="shared" si="103"/>
        <v>22.3</v>
      </c>
      <c r="U251" s="19">
        <f t="shared" si="104"/>
        <v>3.5</v>
      </c>
      <c r="W251" s="19">
        <f t="shared" si="105"/>
        <v>-22.3</v>
      </c>
      <c r="X251" s="19">
        <f t="shared" si="106"/>
        <v>3.5</v>
      </c>
      <c r="Y251" s="7">
        <f t="shared" si="107"/>
        <v>1</v>
      </c>
      <c r="Z251" s="7">
        <f t="shared" si="108"/>
        <v>0</v>
      </c>
      <c r="AA251" s="7">
        <f t="shared" si="109"/>
        <v>1</v>
      </c>
      <c r="AB251" s="7">
        <f t="shared" si="110"/>
        <v>0</v>
      </c>
      <c r="AC251" s="19">
        <f t="shared" si="111"/>
        <v>-12</v>
      </c>
      <c r="AD251" s="7">
        <f t="shared" si="123"/>
        <v>0</v>
      </c>
      <c r="AE251" s="19">
        <f t="shared" si="112"/>
        <v>-12</v>
      </c>
      <c r="AF251" s="19">
        <f t="shared" si="113"/>
        <v>-12</v>
      </c>
      <c r="AG251" s="19">
        <f t="shared" si="114"/>
        <v>260</v>
      </c>
      <c r="AH251" s="7">
        <f t="shared" si="115"/>
        <v>0</v>
      </c>
      <c r="AI251" s="19">
        <f t="shared" si="116"/>
        <v>-12</v>
      </c>
      <c r="AJ251" s="19">
        <f t="shared" si="117"/>
        <v>0</v>
      </c>
      <c r="AK251" s="19">
        <f t="shared" si="118"/>
        <v>0</v>
      </c>
      <c r="AL251" s="19">
        <f t="shared" si="119"/>
        <v>0</v>
      </c>
      <c r="AM251" s="19">
        <f t="shared" si="120"/>
        <v>384</v>
      </c>
      <c r="AN251" s="25">
        <f>MAX(AM$4:AM251)</f>
        <v>412</v>
      </c>
      <c r="AO251" s="25">
        <f t="shared" si="121"/>
        <v>-28</v>
      </c>
      <c r="AP251" s="20">
        <f t="shared" si="122"/>
        <v>0</v>
      </c>
      <c r="AR251" s="12">
        <f t="shared" si="124"/>
        <v>369.53999999999996</v>
      </c>
      <c r="AS251" s="12">
        <f t="shared" si="125"/>
        <v>30</v>
      </c>
      <c r="AT251" s="12">
        <f t="shared" si="126"/>
        <v>0</v>
      </c>
      <c r="AU251" s="12">
        <f t="shared" si="127"/>
        <v>11958</v>
      </c>
      <c r="AV251" s="12">
        <f>MAX(AU$4:AU251)</f>
        <v>12826</v>
      </c>
      <c r="AW251" s="8">
        <f t="shared" si="128"/>
        <v>-6.7675035084983626E-2</v>
      </c>
    </row>
    <row r="252" spans="1:49" x14ac:dyDescent="0.3">
      <c r="A252" s="1">
        <v>42767</v>
      </c>
      <c r="B252" s="1">
        <v>42768</v>
      </c>
      <c r="C252" s="1" t="s">
        <v>45</v>
      </c>
      <c r="D252" s="3">
        <v>30</v>
      </c>
      <c r="E252" s="3">
        <v>0</v>
      </c>
      <c r="F252" s="3">
        <f t="shared" si="98"/>
        <v>30</v>
      </c>
      <c r="G252" s="20">
        <f t="shared" si="99"/>
        <v>1</v>
      </c>
      <c r="H252" s="3" t="s">
        <v>43</v>
      </c>
      <c r="L252" s="20">
        <f t="shared" si="100"/>
        <v>1</v>
      </c>
      <c r="M252" s="20" t="s">
        <v>21</v>
      </c>
      <c r="N252" s="20">
        <v>10</v>
      </c>
      <c r="O252" s="20">
        <v>130229</v>
      </c>
      <c r="P252" s="20">
        <f t="shared" si="101"/>
        <v>130239</v>
      </c>
      <c r="Q252" s="20">
        <f t="shared" si="102"/>
        <v>130239</v>
      </c>
      <c r="R252" s="20">
        <v>129794</v>
      </c>
      <c r="S252" s="20">
        <v>130763</v>
      </c>
      <c r="T252" s="19">
        <f t="shared" si="103"/>
        <v>45.5</v>
      </c>
      <c r="U252" s="19">
        <f t="shared" si="104"/>
        <v>52.4</v>
      </c>
      <c r="W252" s="19">
        <f t="shared" si="105"/>
        <v>-45.5</v>
      </c>
      <c r="X252" s="19">
        <f t="shared" si="106"/>
        <v>52.4</v>
      </c>
      <c r="Y252" s="7">
        <f t="shared" si="107"/>
        <v>1</v>
      </c>
      <c r="Z252" s="7">
        <f t="shared" si="108"/>
        <v>0</v>
      </c>
      <c r="AA252" s="7">
        <f t="shared" si="109"/>
        <v>1</v>
      </c>
      <c r="AB252" s="7">
        <f t="shared" si="110"/>
        <v>1</v>
      </c>
      <c r="AC252" s="19">
        <f t="shared" si="111"/>
        <v>-12</v>
      </c>
      <c r="AD252" s="7">
        <f t="shared" si="123"/>
        <v>0</v>
      </c>
      <c r="AE252" s="19">
        <f t="shared" si="112"/>
        <v>-12</v>
      </c>
      <c r="AF252" s="19">
        <f t="shared" si="113"/>
        <v>-12</v>
      </c>
      <c r="AG252" s="19">
        <f t="shared" si="114"/>
        <v>248</v>
      </c>
      <c r="AH252" s="7">
        <f t="shared" si="115"/>
        <v>0</v>
      </c>
      <c r="AI252" s="19">
        <f t="shared" si="116"/>
        <v>0</v>
      </c>
      <c r="AJ252" s="19">
        <f t="shared" si="117"/>
        <v>0</v>
      </c>
      <c r="AK252" s="19">
        <f t="shared" si="118"/>
        <v>0</v>
      </c>
      <c r="AL252" s="19">
        <f t="shared" si="119"/>
        <v>-12</v>
      </c>
      <c r="AM252" s="19">
        <f t="shared" si="120"/>
        <v>372</v>
      </c>
      <c r="AN252" s="25">
        <f>MAX(AM$4:AM252)</f>
        <v>412</v>
      </c>
      <c r="AO252" s="25">
        <f t="shared" si="121"/>
        <v>-40</v>
      </c>
      <c r="AP252" s="20">
        <f t="shared" si="122"/>
        <v>0</v>
      </c>
      <c r="AR252" s="12">
        <f t="shared" si="124"/>
        <v>358.74</v>
      </c>
      <c r="AS252" s="12">
        <f t="shared" si="125"/>
        <v>29</v>
      </c>
      <c r="AT252" s="12">
        <f t="shared" si="126"/>
        <v>-348</v>
      </c>
      <c r="AU252" s="12">
        <f t="shared" si="127"/>
        <v>11610</v>
      </c>
      <c r="AV252" s="12">
        <f>MAX(AU$4:AU252)</f>
        <v>12826</v>
      </c>
      <c r="AW252" s="8">
        <f t="shared" si="128"/>
        <v>-9.4807422423202864E-2</v>
      </c>
    </row>
    <row r="253" spans="1:49" x14ac:dyDescent="0.3">
      <c r="A253" s="1">
        <v>42767</v>
      </c>
      <c r="B253" s="1">
        <v>42768</v>
      </c>
      <c r="C253" s="1" t="s">
        <v>45</v>
      </c>
      <c r="D253" s="3">
        <v>345</v>
      </c>
      <c r="E253" s="3">
        <v>0</v>
      </c>
      <c r="F253" s="3">
        <f t="shared" si="98"/>
        <v>345</v>
      </c>
      <c r="G253" s="20">
        <f t="shared" si="99"/>
        <v>1</v>
      </c>
      <c r="H253" s="3" t="s">
        <v>38</v>
      </c>
      <c r="L253" s="20">
        <f t="shared" si="100"/>
        <v>1</v>
      </c>
      <c r="M253" s="20" t="s">
        <v>21</v>
      </c>
      <c r="N253" s="20">
        <v>7</v>
      </c>
      <c r="O253" s="20">
        <v>112670</v>
      </c>
      <c r="P253" s="20">
        <f t="shared" si="101"/>
        <v>112677</v>
      </c>
      <c r="Q253" s="20">
        <f t="shared" si="102"/>
        <v>112677</v>
      </c>
      <c r="R253" s="20">
        <v>112627</v>
      </c>
      <c r="S253" s="20">
        <v>112827</v>
      </c>
      <c r="T253" s="19">
        <f t="shared" si="103"/>
        <v>5.7</v>
      </c>
      <c r="U253" s="19">
        <f t="shared" si="104"/>
        <v>15</v>
      </c>
      <c r="W253" s="19">
        <f t="shared" si="105"/>
        <v>-5.7</v>
      </c>
      <c r="X253" s="19">
        <f t="shared" si="106"/>
        <v>15</v>
      </c>
      <c r="Y253" s="7">
        <f t="shared" si="107"/>
        <v>1</v>
      </c>
      <c r="Z253" s="7">
        <f t="shared" si="108"/>
        <v>0</v>
      </c>
      <c r="AA253" s="7">
        <f t="shared" si="109"/>
        <v>1</v>
      </c>
      <c r="AB253" s="7">
        <f t="shared" si="110"/>
        <v>1</v>
      </c>
      <c r="AC253" s="19">
        <f t="shared" si="111"/>
        <v>0</v>
      </c>
      <c r="AD253" s="7">
        <f t="shared" si="123"/>
        <v>0</v>
      </c>
      <c r="AE253" s="19">
        <f t="shared" si="112"/>
        <v>-12</v>
      </c>
      <c r="AF253" s="19">
        <f t="shared" si="113"/>
        <v>10</v>
      </c>
      <c r="AG253" s="19">
        <f t="shared" si="114"/>
        <v>258</v>
      </c>
      <c r="AH253" s="7">
        <f t="shared" si="115"/>
        <v>1</v>
      </c>
      <c r="AI253" s="19">
        <f t="shared" si="116"/>
        <v>0</v>
      </c>
      <c r="AJ253" s="19">
        <f t="shared" si="117"/>
        <v>0</v>
      </c>
      <c r="AK253" s="19">
        <f t="shared" si="118"/>
        <v>0</v>
      </c>
      <c r="AL253" s="19">
        <f t="shared" si="119"/>
        <v>10</v>
      </c>
      <c r="AM253" s="19">
        <f t="shared" si="120"/>
        <v>382</v>
      </c>
      <c r="AN253" s="25">
        <f>MAX(AM$4:AM253)</f>
        <v>412</v>
      </c>
      <c r="AO253" s="25">
        <f t="shared" si="121"/>
        <v>-30</v>
      </c>
      <c r="AP253" s="20">
        <f t="shared" si="122"/>
        <v>1</v>
      </c>
      <c r="AR253" s="12">
        <f t="shared" si="124"/>
        <v>358.74</v>
      </c>
      <c r="AS253" s="12">
        <f t="shared" si="125"/>
        <v>29</v>
      </c>
      <c r="AT253" s="12">
        <f t="shared" si="126"/>
        <v>290</v>
      </c>
      <c r="AU253" s="12">
        <f t="shared" si="127"/>
        <v>11900</v>
      </c>
      <c r="AV253" s="12">
        <f>MAX(AU$4:AU253)</f>
        <v>12826</v>
      </c>
      <c r="AW253" s="8">
        <f t="shared" si="128"/>
        <v>-7.2197099641353499E-2</v>
      </c>
    </row>
    <row r="254" spans="1:49" x14ac:dyDescent="0.3">
      <c r="A254" s="1">
        <v>42768</v>
      </c>
      <c r="B254" s="1">
        <v>42768</v>
      </c>
      <c r="C254" s="1" t="s">
        <v>45</v>
      </c>
      <c r="D254" s="3">
        <v>1000</v>
      </c>
      <c r="E254" s="3">
        <v>0</v>
      </c>
      <c r="F254" s="3">
        <f t="shared" si="98"/>
        <v>1000</v>
      </c>
      <c r="G254" s="20">
        <f t="shared" si="99"/>
        <v>0</v>
      </c>
      <c r="H254" s="3" t="s">
        <v>38</v>
      </c>
      <c r="I254" s="20">
        <v>1</v>
      </c>
      <c r="J254" s="20">
        <v>22</v>
      </c>
      <c r="L254" s="20">
        <f t="shared" si="100"/>
        <v>1</v>
      </c>
      <c r="M254" s="20" t="s">
        <v>21</v>
      </c>
      <c r="N254" s="20">
        <v>7</v>
      </c>
      <c r="O254" s="20">
        <v>112360</v>
      </c>
      <c r="P254" s="20">
        <f t="shared" si="101"/>
        <v>112367</v>
      </c>
      <c r="Q254" s="20">
        <f t="shared" si="102"/>
        <v>112367</v>
      </c>
      <c r="R254" s="20">
        <v>112237</v>
      </c>
      <c r="S254" s="20">
        <v>112511</v>
      </c>
      <c r="T254" s="19">
        <f t="shared" si="103"/>
        <v>13.7</v>
      </c>
      <c r="U254" s="19">
        <f t="shared" si="104"/>
        <v>14.4</v>
      </c>
      <c r="W254" s="19">
        <f t="shared" si="105"/>
        <v>-13.7</v>
      </c>
      <c r="X254" s="19">
        <f t="shared" si="106"/>
        <v>14.4</v>
      </c>
      <c r="Y254" s="7">
        <f t="shared" si="107"/>
        <v>1</v>
      </c>
      <c r="Z254" s="7">
        <f t="shared" si="108"/>
        <v>0</v>
      </c>
      <c r="AA254" s="7">
        <f t="shared" si="109"/>
        <v>1</v>
      </c>
      <c r="AB254" s="7">
        <f t="shared" si="110"/>
        <v>0</v>
      </c>
      <c r="AC254" s="19">
        <f t="shared" si="111"/>
        <v>-12</v>
      </c>
      <c r="AD254" s="7">
        <f t="shared" si="123"/>
        <v>0</v>
      </c>
      <c r="AE254" s="19">
        <f t="shared" si="112"/>
        <v>-12</v>
      </c>
      <c r="AF254" s="19">
        <f t="shared" si="113"/>
        <v>-12</v>
      </c>
      <c r="AG254" s="19">
        <f t="shared" si="114"/>
        <v>246</v>
      </c>
      <c r="AH254" s="7">
        <f t="shared" si="115"/>
        <v>0</v>
      </c>
      <c r="AI254" s="19">
        <f t="shared" si="116"/>
        <v>-12</v>
      </c>
      <c r="AJ254" s="19">
        <f t="shared" si="117"/>
        <v>0</v>
      </c>
      <c r="AK254" s="19">
        <f t="shared" si="118"/>
        <v>0</v>
      </c>
      <c r="AL254" s="19">
        <f t="shared" si="119"/>
        <v>0</v>
      </c>
      <c r="AM254" s="19">
        <f t="shared" si="120"/>
        <v>382</v>
      </c>
      <c r="AN254" s="25">
        <f>MAX(AM$4:AM254)</f>
        <v>412</v>
      </c>
      <c r="AO254" s="25">
        <f t="shared" si="121"/>
        <v>-30</v>
      </c>
      <c r="AP254" s="20">
        <f t="shared" si="122"/>
        <v>0</v>
      </c>
      <c r="AR254" s="12">
        <f t="shared" si="124"/>
        <v>358.74</v>
      </c>
      <c r="AS254" s="12">
        <f t="shared" si="125"/>
        <v>29</v>
      </c>
      <c r="AT254" s="12">
        <f t="shared" si="126"/>
        <v>0</v>
      </c>
      <c r="AU254" s="12">
        <f t="shared" si="127"/>
        <v>11900</v>
      </c>
      <c r="AV254" s="12">
        <f>MAX(AU$4:AU254)</f>
        <v>12826</v>
      </c>
      <c r="AW254" s="8">
        <f t="shared" si="128"/>
        <v>-7.2197099641353499E-2</v>
      </c>
    </row>
    <row r="255" spans="1:49" x14ac:dyDescent="0.3">
      <c r="A255" s="1">
        <v>42768</v>
      </c>
      <c r="B255" s="1">
        <v>42768</v>
      </c>
      <c r="C255" s="1" t="s">
        <v>45</v>
      </c>
      <c r="D255" s="3">
        <v>2015</v>
      </c>
      <c r="E255" s="3">
        <v>0</v>
      </c>
      <c r="F255" s="3">
        <f t="shared" si="98"/>
        <v>2015</v>
      </c>
      <c r="G255" s="20">
        <f t="shared" si="99"/>
        <v>0</v>
      </c>
      <c r="H255" s="3" t="s">
        <v>17</v>
      </c>
      <c r="L255" s="20">
        <f t="shared" si="100"/>
        <v>1</v>
      </c>
      <c r="M255" s="20" t="s">
        <v>21</v>
      </c>
      <c r="N255" s="20">
        <v>7</v>
      </c>
      <c r="O255" s="20">
        <v>107570</v>
      </c>
      <c r="P255" s="20">
        <f t="shared" si="101"/>
        <v>107577</v>
      </c>
      <c r="Q255" s="20">
        <f t="shared" si="102"/>
        <v>107577</v>
      </c>
      <c r="R255" s="20">
        <v>107545</v>
      </c>
      <c r="S255" s="20">
        <v>107713</v>
      </c>
      <c r="T255" s="19">
        <f t="shared" si="103"/>
        <v>3.9</v>
      </c>
      <c r="U255" s="19">
        <f t="shared" si="104"/>
        <v>13.6</v>
      </c>
      <c r="W255" s="19">
        <f t="shared" si="105"/>
        <v>-3.9</v>
      </c>
      <c r="X255" s="19">
        <f t="shared" si="106"/>
        <v>13.6</v>
      </c>
      <c r="Y255" s="7">
        <f t="shared" si="107"/>
        <v>1</v>
      </c>
      <c r="Z255" s="7">
        <f t="shared" si="108"/>
        <v>0</v>
      </c>
      <c r="AA255" s="7">
        <f t="shared" si="109"/>
        <v>1</v>
      </c>
      <c r="AB255" s="7">
        <f t="shared" si="110"/>
        <v>1</v>
      </c>
      <c r="AC255" s="19">
        <f t="shared" si="111"/>
        <v>0</v>
      </c>
      <c r="AD255" s="7">
        <f t="shared" si="123"/>
        <v>0</v>
      </c>
      <c r="AE255" s="19">
        <f t="shared" si="112"/>
        <v>-12</v>
      </c>
      <c r="AF255" s="19">
        <f t="shared" si="113"/>
        <v>10</v>
      </c>
      <c r="AG255" s="19">
        <f t="shared" si="114"/>
        <v>256</v>
      </c>
      <c r="AH255" s="7">
        <f t="shared" si="115"/>
        <v>1</v>
      </c>
      <c r="AI255" s="19">
        <f t="shared" si="116"/>
        <v>0</v>
      </c>
      <c r="AJ255" s="19">
        <f t="shared" si="117"/>
        <v>0</v>
      </c>
      <c r="AK255" s="19">
        <f t="shared" si="118"/>
        <v>0</v>
      </c>
      <c r="AL255" s="19">
        <f t="shared" si="119"/>
        <v>10</v>
      </c>
      <c r="AM255" s="19">
        <f t="shared" si="120"/>
        <v>392</v>
      </c>
      <c r="AN255" s="25">
        <f>MAX(AM$4:AM255)</f>
        <v>412</v>
      </c>
      <c r="AO255" s="25">
        <f t="shared" si="121"/>
        <v>-20</v>
      </c>
      <c r="AP255" s="20">
        <f t="shared" si="122"/>
        <v>1</v>
      </c>
      <c r="AR255" s="12">
        <f t="shared" si="124"/>
        <v>358.74</v>
      </c>
      <c r="AS255" s="12">
        <f t="shared" si="125"/>
        <v>29</v>
      </c>
      <c r="AT255" s="12">
        <f t="shared" si="126"/>
        <v>290</v>
      </c>
      <c r="AU255" s="12">
        <f t="shared" si="127"/>
        <v>12190</v>
      </c>
      <c r="AV255" s="12">
        <f>MAX(AU$4:AU255)</f>
        <v>12826</v>
      </c>
      <c r="AW255" s="8">
        <f t="shared" si="128"/>
        <v>-4.9586776859504134E-2</v>
      </c>
    </row>
    <row r="256" spans="1:49" x14ac:dyDescent="0.3">
      <c r="A256" s="1">
        <v>42768</v>
      </c>
      <c r="B256" s="1">
        <v>42769</v>
      </c>
      <c r="C256" s="1" t="s">
        <v>45</v>
      </c>
      <c r="D256" s="3">
        <v>110</v>
      </c>
      <c r="E256" s="3">
        <v>0</v>
      </c>
      <c r="F256" s="3">
        <f t="shared" si="98"/>
        <v>110</v>
      </c>
      <c r="G256" s="20">
        <f t="shared" si="99"/>
        <v>1</v>
      </c>
      <c r="H256" s="3" t="s">
        <v>38</v>
      </c>
      <c r="L256" s="20">
        <f t="shared" si="100"/>
        <v>1</v>
      </c>
      <c r="M256" s="20" t="s">
        <v>20</v>
      </c>
      <c r="N256" s="20">
        <v>7</v>
      </c>
      <c r="O256" s="20">
        <v>113060</v>
      </c>
      <c r="P256" s="20">
        <f t="shared" si="101"/>
        <v>113060</v>
      </c>
      <c r="Q256" s="20">
        <f t="shared" si="102"/>
        <v>113060</v>
      </c>
      <c r="R256" s="20">
        <v>113129</v>
      </c>
      <c r="S256" s="20">
        <v>112514</v>
      </c>
      <c r="T256" s="19">
        <f t="shared" si="103"/>
        <v>7.6</v>
      </c>
      <c r="U256" s="19">
        <f t="shared" si="104"/>
        <v>53.9</v>
      </c>
      <c r="W256" s="19">
        <f t="shared" si="105"/>
        <v>-7.6</v>
      </c>
      <c r="X256" s="19">
        <f t="shared" si="106"/>
        <v>53.9</v>
      </c>
      <c r="Y256" s="7">
        <f t="shared" si="107"/>
        <v>0</v>
      </c>
      <c r="Z256" s="7">
        <f t="shared" si="108"/>
        <v>1</v>
      </c>
      <c r="AA256" s="7">
        <f t="shared" si="109"/>
        <v>1</v>
      </c>
      <c r="AB256" s="7">
        <f t="shared" si="110"/>
        <v>1</v>
      </c>
      <c r="AC256" s="19">
        <f t="shared" si="111"/>
        <v>0</v>
      </c>
      <c r="AD256" s="7">
        <f t="shared" si="123"/>
        <v>0</v>
      </c>
      <c r="AE256" s="19">
        <f t="shared" si="112"/>
        <v>0</v>
      </c>
      <c r="AF256" s="19">
        <f t="shared" si="113"/>
        <v>10</v>
      </c>
      <c r="AG256" s="19">
        <f t="shared" si="114"/>
        <v>266</v>
      </c>
      <c r="AH256" s="7">
        <f t="shared" si="115"/>
        <v>1</v>
      </c>
      <c r="AI256" s="19">
        <f t="shared" si="116"/>
        <v>0</v>
      </c>
      <c r="AJ256" s="19">
        <f t="shared" si="117"/>
        <v>0</v>
      </c>
      <c r="AK256" s="19">
        <f t="shared" si="118"/>
        <v>0</v>
      </c>
      <c r="AL256" s="19">
        <f t="shared" si="119"/>
        <v>10</v>
      </c>
      <c r="AM256" s="19">
        <f t="shared" si="120"/>
        <v>402</v>
      </c>
      <c r="AN256" s="25">
        <f>MAX(AM$4:AM256)</f>
        <v>412</v>
      </c>
      <c r="AO256" s="25">
        <f t="shared" si="121"/>
        <v>-10</v>
      </c>
      <c r="AP256" s="20">
        <f t="shared" si="122"/>
        <v>1</v>
      </c>
      <c r="AR256" s="12">
        <f t="shared" si="124"/>
        <v>365.7</v>
      </c>
      <c r="AS256" s="12">
        <f t="shared" si="125"/>
        <v>30</v>
      </c>
      <c r="AT256" s="12">
        <f t="shared" si="126"/>
        <v>300</v>
      </c>
      <c r="AU256" s="12">
        <f t="shared" si="127"/>
        <v>12490</v>
      </c>
      <c r="AV256" s="12">
        <f>MAX(AU$4:AU256)</f>
        <v>12826</v>
      </c>
      <c r="AW256" s="8">
        <f t="shared" si="128"/>
        <v>-2.6196787774832371E-2</v>
      </c>
    </row>
    <row r="257" spans="1:49" x14ac:dyDescent="0.3">
      <c r="A257" s="1">
        <v>42769</v>
      </c>
      <c r="B257" s="1">
        <v>42769</v>
      </c>
      <c r="C257" s="1" t="s">
        <v>45</v>
      </c>
      <c r="D257" s="3">
        <v>1215</v>
      </c>
      <c r="E257" s="3">
        <v>0</v>
      </c>
      <c r="F257" s="3">
        <f t="shared" si="98"/>
        <v>1215</v>
      </c>
      <c r="G257" s="20">
        <f t="shared" si="99"/>
        <v>0</v>
      </c>
      <c r="H257" s="3" t="s">
        <v>43</v>
      </c>
      <c r="L257" s="20">
        <f t="shared" si="100"/>
        <v>1</v>
      </c>
      <c r="M257" s="20" t="s">
        <v>20</v>
      </c>
      <c r="N257" s="20">
        <v>20</v>
      </c>
      <c r="O257" s="20">
        <v>130460</v>
      </c>
      <c r="P257" s="20">
        <f t="shared" si="101"/>
        <v>130460</v>
      </c>
      <c r="Q257" s="20">
        <f t="shared" si="102"/>
        <v>130460</v>
      </c>
      <c r="R257" s="20">
        <v>130732</v>
      </c>
      <c r="S257" s="20">
        <v>129917</v>
      </c>
      <c r="T257" s="19">
        <f t="shared" si="103"/>
        <v>29.2</v>
      </c>
      <c r="U257" s="19">
        <f t="shared" si="104"/>
        <v>52.3</v>
      </c>
      <c r="W257" s="19">
        <f t="shared" si="105"/>
        <v>-29.2</v>
      </c>
      <c r="X257" s="19">
        <f t="shared" si="106"/>
        <v>52.3</v>
      </c>
      <c r="Y257" s="7">
        <f t="shared" si="107"/>
        <v>0</v>
      </c>
      <c r="Z257" s="7">
        <f t="shared" si="108"/>
        <v>1</v>
      </c>
      <c r="AA257" s="7">
        <f t="shared" si="109"/>
        <v>1</v>
      </c>
      <c r="AB257" s="7">
        <f t="shared" si="110"/>
        <v>1</v>
      </c>
      <c r="AC257" s="19">
        <f t="shared" si="111"/>
        <v>-12</v>
      </c>
      <c r="AD257" s="7">
        <f t="shared" si="123"/>
        <v>0</v>
      </c>
      <c r="AE257" s="19">
        <f t="shared" si="112"/>
        <v>-12</v>
      </c>
      <c r="AF257" s="19">
        <f t="shared" si="113"/>
        <v>-12</v>
      </c>
      <c r="AG257" s="19">
        <f t="shared" si="114"/>
        <v>254</v>
      </c>
      <c r="AH257" s="7">
        <f t="shared" si="115"/>
        <v>0</v>
      </c>
      <c r="AI257" s="19">
        <f t="shared" si="116"/>
        <v>0</v>
      </c>
      <c r="AJ257" s="19">
        <f t="shared" si="117"/>
        <v>0</v>
      </c>
      <c r="AK257" s="19">
        <f t="shared" si="118"/>
        <v>0</v>
      </c>
      <c r="AL257" s="19">
        <f t="shared" si="119"/>
        <v>-12</v>
      </c>
      <c r="AM257" s="19">
        <f t="shared" si="120"/>
        <v>390</v>
      </c>
      <c r="AN257" s="25">
        <f>MAX(AM$4:AM257)</f>
        <v>412</v>
      </c>
      <c r="AO257" s="25">
        <f t="shared" si="121"/>
        <v>-22</v>
      </c>
      <c r="AP257" s="20">
        <f t="shared" si="122"/>
        <v>0</v>
      </c>
      <c r="AR257" s="12">
        <f t="shared" si="124"/>
        <v>365.7</v>
      </c>
      <c r="AS257" s="12">
        <f t="shared" si="125"/>
        <v>30</v>
      </c>
      <c r="AT257" s="12">
        <f t="shared" si="126"/>
        <v>-360</v>
      </c>
      <c r="AU257" s="12">
        <f t="shared" si="127"/>
        <v>12130</v>
      </c>
      <c r="AV257" s="12">
        <f>MAX(AU$4:AU257)</f>
        <v>12826</v>
      </c>
      <c r="AW257" s="8">
        <f t="shared" si="128"/>
        <v>-5.4264774676438483E-2</v>
      </c>
    </row>
    <row r="258" spans="1:49" x14ac:dyDescent="0.3">
      <c r="A258" s="1">
        <v>42769</v>
      </c>
      <c r="B258" s="1">
        <v>42769</v>
      </c>
      <c r="C258" s="1" t="s">
        <v>45</v>
      </c>
      <c r="D258" s="3">
        <v>1330</v>
      </c>
      <c r="E258" s="3">
        <v>0</v>
      </c>
      <c r="F258" s="3">
        <f t="shared" si="98"/>
        <v>1330</v>
      </c>
      <c r="G258" s="20">
        <f t="shared" si="99"/>
        <v>0</v>
      </c>
      <c r="H258" s="3" t="s">
        <v>37</v>
      </c>
      <c r="K258" s="20">
        <v>1</v>
      </c>
      <c r="L258" s="20">
        <f t="shared" si="100"/>
        <v>1</v>
      </c>
      <c r="M258" s="20" t="s">
        <v>21</v>
      </c>
      <c r="N258" s="20">
        <v>8</v>
      </c>
      <c r="O258" s="20">
        <v>76280</v>
      </c>
      <c r="P258" s="20">
        <f t="shared" si="101"/>
        <v>76288</v>
      </c>
      <c r="Q258" s="20">
        <f t="shared" si="102"/>
        <v>76288</v>
      </c>
      <c r="R258" s="20">
        <v>76181</v>
      </c>
      <c r="S258" s="20">
        <v>76946</v>
      </c>
      <c r="T258" s="19">
        <f t="shared" si="103"/>
        <v>11.5</v>
      </c>
      <c r="U258" s="19">
        <f t="shared" si="104"/>
        <v>65.8</v>
      </c>
      <c r="W258" s="19">
        <f t="shared" si="105"/>
        <v>-11.5</v>
      </c>
      <c r="X258" s="19">
        <f t="shared" si="106"/>
        <v>65.8</v>
      </c>
      <c r="Y258" s="7">
        <f t="shared" si="107"/>
        <v>1</v>
      </c>
      <c r="Z258" s="7">
        <f t="shared" si="108"/>
        <v>0</v>
      </c>
      <c r="AA258" s="7">
        <f t="shared" si="109"/>
        <v>1</v>
      </c>
      <c r="AB258" s="7">
        <f t="shared" si="110"/>
        <v>0</v>
      </c>
      <c r="AC258" s="19">
        <f t="shared" si="111"/>
        <v>0</v>
      </c>
      <c r="AD258" s="7">
        <f t="shared" si="123"/>
        <v>1</v>
      </c>
      <c r="AE258" s="19">
        <f t="shared" si="112"/>
        <v>0</v>
      </c>
      <c r="AF258" s="19">
        <f t="shared" si="113"/>
        <v>10</v>
      </c>
      <c r="AG258" s="19">
        <f t="shared" si="114"/>
        <v>264</v>
      </c>
      <c r="AH258" s="7">
        <f t="shared" si="115"/>
        <v>1</v>
      </c>
      <c r="AI258" s="19">
        <f t="shared" si="116"/>
        <v>0</v>
      </c>
      <c r="AJ258" s="19">
        <f t="shared" si="117"/>
        <v>10</v>
      </c>
      <c r="AK258" s="19">
        <f t="shared" si="118"/>
        <v>0</v>
      </c>
      <c r="AL258" s="19">
        <f t="shared" si="119"/>
        <v>0</v>
      </c>
      <c r="AM258" s="19">
        <f t="shared" si="120"/>
        <v>390</v>
      </c>
      <c r="AN258" s="25">
        <f>MAX(AM$4:AM258)</f>
        <v>412</v>
      </c>
      <c r="AO258" s="25">
        <f t="shared" si="121"/>
        <v>-22</v>
      </c>
      <c r="AP258" s="20">
        <f t="shared" si="122"/>
        <v>0</v>
      </c>
      <c r="AR258" s="12">
        <f t="shared" si="124"/>
        <v>365.7</v>
      </c>
      <c r="AS258" s="12">
        <f t="shared" si="125"/>
        <v>30</v>
      </c>
      <c r="AT258" s="12">
        <f t="shared" si="126"/>
        <v>0</v>
      </c>
      <c r="AU258" s="12">
        <f t="shared" si="127"/>
        <v>12130</v>
      </c>
      <c r="AV258" s="12">
        <f>MAX(AU$4:AU258)</f>
        <v>12826</v>
      </c>
      <c r="AW258" s="8">
        <f t="shared" si="128"/>
        <v>-5.4264774676438483E-2</v>
      </c>
    </row>
    <row r="259" spans="1:49" x14ac:dyDescent="0.3">
      <c r="A259" s="1">
        <v>42769</v>
      </c>
      <c r="B259" s="1">
        <v>42769</v>
      </c>
      <c r="C259" s="1" t="s">
        <v>45</v>
      </c>
      <c r="D259" s="3">
        <v>1330</v>
      </c>
      <c r="E259" s="3">
        <v>0</v>
      </c>
      <c r="F259" s="3">
        <f t="shared" si="98"/>
        <v>1330</v>
      </c>
      <c r="G259" s="20">
        <f t="shared" si="99"/>
        <v>0</v>
      </c>
      <c r="H259" s="3" t="s">
        <v>38</v>
      </c>
      <c r="K259" s="20">
        <v>1</v>
      </c>
      <c r="L259" s="20">
        <f t="shared" si="100"/>
        <v>1</v>
      </c>
      <c r="M259" s="20" t="s">
        <v>20</v>
      </c>
      <c r="N259" s="20">
        <v>7</v>
      </c>
      <c r="O259" s="20">
        <v>113480</v>
      </c>
      <c r="P259" s="20">
        <f t="shared" si="101"/>
        <v>113480</v>
      </c>
      <c r="Q259" s="20">
        <f t="shared" si="102"/>
        <v>113480</v>
      </c>
      <c r="R259" s="20">
        <v>113493</v>
      </c>
      <c r="S259" s="20">
        <v>112309</v>
      </c>
      <c r="T259" s="19">
        <f t="shared" si="103"/>
        <v>2</v>
      </c>
      <c r="U259" s="19">
        <f t="shared" si="104"/>
        <v>116.4</v>
      </c>
      <c r="W259" s="19">
        <f t="shared" si="105"/>
        <v>-2</v>
      </c>
      <c r="X259" s="19">
        <f t="shared" si="106"/>
        <v>116.4</v>
      </c>
      <c r="Y259" s="7">
        <f t="shared" si="107"/>
        <v>0</v>
      </c>
      <c r="Z259" s="7">
        <f t="shared" si="108"/>
        <v>1</v>
      </c>
      <c r="AA259" s="7">
        <f t="shared" si="109"/>
        <v>1</v>
      </c>
      <c r="AB259" s="7">
        <f t="shared" si="110"/>
        <v>0</v>
      </c>
      <c r="AC259" s="19">
        <f t="shared" si="111"/>
        <v>0</v>
      </c>
      <c r="AD259" s="7">
        <f t="shared" si="123"/>
        <v>1</v>
      </c>
      <c r="AE259" s="19">
        <f t="shared" si="112"/>
        <v>0</v>
      </c>
      <c r="AF259" s="19">
        <f t="shared" si="113"/>
        <v>10</v>
      </c>
      <c r="AG259" s="19">
        <f t="shared" si="114"/>
        <v>274</v>
      </c>
      <c r="AH259" s="7">
        <f t="shared" si="115"/>
        <v>1</v>
      </c>
      <c r="AI259" s="19">
        <f t="shared" si="116"/>
        <v>0</v>
      </c>
      <c r="AJ259" s="19">
        <f t="shared" si="117"/>
        <v>10</v>
      </c>
      <c r="AK259" s="19">
        <f t="shared" si="118"/>
        <v>0</v>
      </c>
      <c r="AL259" s="19">
        <f t="shared" si="119"/>
        <v>0</v>
      </c>
      <c r="AM259" s="19">
        <f t="shared" si="120"/>
        <v>390</v>
      </c>
      <c r="AN259" s="25">
        <f>MAX(AM$4:AM259)</f>
        <v>412</v>
      </c>
      <c r="AO259" s="25">
        <f t="shared" si="121"/>
        <v>-22</v>
      </c>
      <c r="AP259" s="20">
        <f t="shared" si="122"/>
        <v>0</v>
      </c>
      <c r="AR259" s="12">
        <f t="shared" si="124"/>
        <v>365.7</v>
      </c>
      <c r="AS259" s="12">
        <f t="shared" si="125"/>
        <v>30</v>
      </c>
      <c r="AT259" s="12">
        <f t="shared" si="126"/>
        <v>0</v>
      </c>
      <c r="AU259" s="12">
        <f t="shared" si="127"/>
        <v>12130</v>
      </c>
      <c r="AV259" s="12">
        <f>MAX(AU$4:AU259)</f>
        <v>12826</v>
      </c>
      <c r="AW259" s="8">
        <f t="shared" si="128"/>
        <v>-5.4264774676438483E-2</v>
      </c>
    </row>
    <row r="260" spans="1:49" x14ac:dyDescent="0.3">
      <c r="A260" s="1">
        <v>42769</v>
      </c>
      <c r="B260" s="1">
        <v>42769</v>
      </c>
      <c r="C260" s="1" t="s">
        <v>45</v>
      </c>
      <c r="D260" s="3">
        <v>1330</v>
      </c>
      <c r="E260" s="3">
        <v>0</v>
      </c>
      <c r="F260" s="3">
        <f t="shared" si="98"/>
        <v>1330</v>
      </c>
      <c r="G260" s="20">
        <f t="shared" si="99"/>
        <v>0</v>
      </c>
      <c r="H260" s="3" t="s">
        <v>38</v>
      </c>
      <c r="K260" s="20">
        <v>1</v>
      </c>
      <c r="L260" s="20">
        <f t="shared" si="100"/>
        <v>1</v>
      </c>
      <c r="M260" s="20" t="s">
        <v>21</v>
      </c>
      <c r="N260" s="20">
        <v>7</v>
      </c>
      <c r="O260" s="20">
        <v>112650</v>
      </c>
      <c r="P260" s="20">
        <f t="shared" si="101"/>
        <v>112657</v>
      </c>
      <c r="Q260" s="20">
        <f t="shared" si="102"/>
        <v>112657</v>
      </c>
      <c r="R260" s="20">
        <v>112571</v>
      </c>
      <c r="S260" s="20">
        <v>113001</v>
      </c>
      <c r="T260" s="19">
        <f t="shared" si="103"/>
        <v>9.3000000000000007</v>
      </c>
      <c r="U260" s="19">
        <f t="shared" si="104"/>
        <v>34.4</v>
      </c>
      <c r="W260" s="19">
        <f t="shared" si="105"/>
        <v>-9.3000000000000007</v>
      </c>
      <c r="X260" s="19">
        <f t="shared" si="106"/>
        <v>34.4</v>
      </c>
      <c r="Y260" s="7">
        <f t="shared" si="107"/>
        <v>1</v>
      </c>
      <c r="Z260" s="7">
        <f t="shared" si="108"/>
        <v>0</v>
      </c>
      <c r="AA260" s="7">
        <f t="shared" si="109"/>
        <v>1</v>
      </c>
      <c r="AB260" s="7">
        <f t="shared" si="110"/>
        <v>0</v>
      </c>
      <c r="AC260" s="19">
        <f t="shared" si="111"/>
        <v>0</v>
      </c>
      <c r="AD260" s="7">
        <f t="shared" si="123"/>
        <v>1</v>
      </c>
      <c r="AE260" s="19">
        <f t="shared" si="112"/>
        <v>0</v>
      </c>
      <c r="AF260" s="19">
        <f t="shared" si="113"/>
        <v>10</v>
      </c>
      <c r="AG260" s="19">
        <f t="shared" si="114"/>
        <v>284</v>
      </c>
      <c r="AH260" s="7">
        <f t="shared" si="115"/>
        <v>1</v>
      </c>
      <c r="AI260" s="19">
        <f t="shared" si="116"/>
        <v>0</v>
      </c>
      <c r="AJ260" s="19">
        <f t="shared" si="117"/>
        <v>10</v>
      </c>
      <c r="AK260" s="19">
        <f t="shared" si="118"/>
        <v>0</v>
      </c>
      <c r="AL260" s="19">
        <f t="shared" si="119"/>
        <v>0</v>
      </c>
      <c r="AM260" s="19">
        <f t="shared" si="120"/>
        <v>390</v>
      </c>
      <c r="AN260" s="25">
        <f>MAX(AM$4:AM260)</f>
        <v>412</v>
      </c>
      <c r="AO260" s="25">
        <f t="shared" si="121"/>
        <v>-22</v>
      </c>
      <c r="AP260" s="20">
        <f t="shared" si="122"/>
        <v>0</v>
      </c>
      <c r="AR260" s="12">
        <f t="shared" si="124"/>
        <v>365.7</v>
      </c>
      <c r="AS260" s="12">
        <f t="shared" si="125"/>
        <v>30</v>
      </c>
      <c r="AT260" s="12">
        <f t="shared" si="126"/>
        <v>0</v>
      </c>
      <c r="AU260" s="12">
        <f t="shared" si="127"/>
        <v>12130</v>
      </c>
      <c r="AV260" s="12">
        <f>MAX(AU$4:AU260)</f>
        <v>12826</v>
      </c>
      <c r="AW260" s="8">
        <f t="shared" si="128"/>
        <v>-5.4264774676438483E-2</v>
      </c>
    </row>
    <row r="261" spans="1:49" x14ac:dyDescent="0.3">
      <c r="A261" s="1">
        <v>42769</v>
      </c>
      <c r="B261" s="1">
        <v>42769</v>
      </c>
      <c r="C261" s="1" t="s">
        <v>45</v>
      </c>
      <c r="D261" s="3">
        <v>1520</v>
      </c>
      <c r="E261" s="3">
        <v>0</v>
      </c>
      <c r="F261" s="3">
        <f t="shared" ref="F261:F324" si="129">D261+E261</f>
        <v>1520</v>
      </c>
      <c r="G261" s="20">
        <f t="shared" ref="G261:G306" si="130">B261-A261</f>
        <v>0</v>
      </c>
      <c r="H261" s="3" t="s">
        <v>17</v>
      </c>
      <c r="L261" s="20">
        <f t="shared" ref="L261:L297" si="131">IF(AND(F261&gt;=L$3,F261&lt;=L$4),0,1)</f>
        <v>1</v>
      </c>
      <c r="M261" s="20" t="s">
        <v>20</v>
      </c>
      <c r="N261" s="20">
        <v>7</v>
      </c>
      <c r="O261" s="20">
        <v>107880</v>
      </c>
      <c r="P261" s="20">
        <f t="shared" ref="P261:P324" si="132">IF(M261="short",O261,O261+N261)</f>
        <v>107880</v>
      </c>
      <c r="Q261" s="20">
        <f t="shared" ref="Q261:Q324" si="133">IF(M261="short",P261+Q$3,P261-Q$3)</f>
        <v>107880</v>
      </c>
      <c r="R261" s="20">
        <v>107970</v>
      </c>
      <c r="S261" s="20">
        <v>107584</v>
      </c>
      <c r="T261" s="19">
        <f t="shared" ref="T261:T297" si="134">IF(M261="short",((R261-P261)+N261)/10,((P261-R261)+N261)/10)</f>
        <v>9.6999999999999993</v>
      </c>
      <c r="U261" s="19">
        <f t="shared" ref="U261:U297" si="135">IF(M261="long",((S261-O261)-N261)/10,((O261-S261)-N261)/10)</f>
        <v>28.9</v>
      </c>
      <c r="W261" s="19">
        <f t="shared" ref="W261:W297" si="136">-T261+(Q$3/10)</f>
        <v>-9.6999999999999993</v>
      </c>
      <c r="X261" s="19">
        <f t="shared" ref="X261:X297" si="137">U261+(Q$3/10)</f>
        <v>28.9</v>
      </c>
      <c r="Y261" s="7">
        <f t="shared" ref="Y261:Y306" si="138">IF(AND(M261="long",R261&lt;Q261),1, )</f>
        <v>0</v>
      </c>
      <c r="Z261" s="7">
        <f t="shared" ref="Z261:Z306" si="139">IF(AND(M261="short",R261&gt;Q261),1, )</f>
        <v>1</v>
      </c>
      <c r="AA261" s="7">
        <f t="shared" ref="AA261:AA324" si="140">Y261+Z261</f>
        <v>1</v>
      </c>
      <c r="AB261" s="7">
        <f t="shared" ref="AB261:AB324" si="141">IF(OR(I261=1,K261=1),0,L261*AA261)</f>
        <v>1</v>
      </c>
      <c r="AC261" s="19">
        <f t="shared" ref="AC261:AC297" si="142">IF(W261&lt;=-AC$3,-AC$3,0)</f>
        <v>0</v>
      </c>
      <c r="AD261" s="7">
        <f t="shared" si="123"/>
        <v>0</v>
      </c>
      <c r="AE261" s="19">
        <f t="shared" ref="AE261:AE297" si="143">IF(AND(AC261=0,U261&gt;=AE$3-(N261/10)),0,-AC$3*AA261)</f>
        <v>0</v>
      </c>
      <c r="AF261" s="19">
        <f t="shared" ref="AF261:AF324" si="144">IF(AND(AC261=0,X261&gt;AF$3),AF$3*AA261,AE261*AA261)</f>
        <v>10</v>
      </c>
      <c r="AG261" s="19">
        <f t="shared" ref="AG261:AG324" si="145">AG260+AF261</f>
        <v>294</v>
      </c>
      <c r="AH261" s="7">
        <f t="shared" ref="AH261:AH297" si="146">IF(AF261&gt;0,1, )</f>
        <v>1</v>
      </c>
      <c r="AI261" s="19">
        <f t="shared" ref="AI261:AI297" si="147">IF(I261=1,AF261,)</f>
        <v>0</v>
      </c>
      <c r="AJ261" s="19">
        <f t="shared" ref="AJ261:AJ297" si="148">IF(K261=1,AF261, )</f>
        <v>0</v>
      </c>
      <c r="AK261" s="19">
        <f t="shared" ref="AK261:AK297" si="149">IF(L261=1, ,AF261)</f>
        <v>0</v>
      </c>
      <c r="AL261" s="19">
        <f t="shared" ref="AL261:AL297" si="150">AB261*AF261</f>
        <v>10</v>
      </c>
      <c r="AM261" s="19">
        <f t="shared" ref="AM261:AM324" si="151">AM260+AL261</f>
        <v>400</v>
      </c>
      <c r="AN261" s="25">
        <f>MAX(AM$4:AM261)</f>
        <v>412</v>
      </c>
      <c r="AO261" s="25">
        <f t="shared" ref="AO261:AO318" si="152">AM261-AN261</f>
        <v>-12</v>
      </c>
      <c r="AP261" s="20">
        <f t="shared" ref="AP261:AP297" si="153">IF(AL261&gt;0,1, )</f>
        <v>1</v>
      </c>
      <c r="AR261" s="12">
        <f t="shared" si="124"/>
        <v>365.7</v>
      </c>
      <c r="AS261" s="12">
        <f t="shared" si="125"/>
        <v>30</v>
      </c>
      <c r="AT261" s="12">
        <f t="shared" si="126"/>
        <v>300</v>
      </c>
      <c r="AU261" s="12">
        <f t="shared" si="127"/>
        <v>12430</v>
      </c>
      <c r="AV261" s="12">
        <f>MAX(AU$4:AU261)</f>
        <v>12826</v>
      </c>
      <c r="AW261" s="8">
        <f t="shared" si="128"/>
        <v>-3.0874785591766724E-2</v>
      </c>
    </row>
    <row r="262" spans="1:49" x14ac:dyDescent="0.3">
      <c r="A262" s="1">
        <v>42772</v>
      </c>
      <c r="B262" s="1">
        <v>42772</v>
      </c>
      <c r="C262" s="1" t="s">
        <v>45</v>
      </c>
      <c r="D262" s="3">
        <v>1000</v>
      </c>
      <c r="E262" s="3">
        <v>0</v>
      </c>
      <c r="F262" s="3">
        <f t="shared" si="129"/>
        <v>1000</v>
      </c>
      <c r="G262" s="20">
        <f t="shared" si="130"/>
        <v>0</v>
      </c>
      <c r="H262" s="3" t="s">
        <v>17</v>
      </c>
      <c r="I262" s="20">
        <v>1</v>
      </c>
      <c r="J262" s="20">
        <v>15</v>
      </c>
      <c r="L262" s="20">
        <f t="shared" si="131"/>
        <v>1</v>
      </c>
      <c r="M262" s="20" t="s">
        <v>21</v>
      </c>
      <c r="N262" s="20">
        <v>7</v>
      </c>
      <c r="O262" s="20">
        <v>107410</v>
      </c>
      <c r="P262" s="20">
        <f t="shared" si="132"/>
        <v>107417</v>
      </c>
      <c r="Q262" s="20">
        <f t="shared" si="133"/>
        <v>107417</v>
      </c>
      <c r="R262" s="20">
        <v>107049</v>
      </c>
      <c r="S262" s="20">
        <v>107546</v>
      </c>
      <c r="T262" s="19">
        <f t="shared" si="134"/>
        <v>37.5</v>
      </c>
      <c r="U262" s="19">
        <f t="shared" si="135"/>
        <v>12.9</v>
      </c>
      <c r="W262" s="19">
        <f t="shared" si="136"/>
        <v>-37.5</v>
      </c>
      <c r="X262" s="19">
        <f t="shared" si="137"/>
        <v>12.9</v>
      </c>
      <c r="Y262" s="7">
        <f t="shared" si="138"/>
        <v>1</v>
      </c>
      <c r="Z262" s="7">
        <f t="shared" si="139"/>
        <v>0</v>
      </c>
      <c r="AA262" s="7">
        <f t="shared" si="140"/>
        <v>1</v>
      </c>
      <c r="AB262" s="7">
        <f t="shared" si="141"/>
        <v>0</v>
      </c>
      <c r="AC262" s="19">
        <f t="shared" si="142"/>
        <v>-12</v>
      </c>
      <c r="AD262" s="7">
        <f t="shared" ref="AD262:AD318" si="154">IF(AND(K262=1,AA262=1),1, )</f>
        <v>0</v>
      </c>
      <c r="AE262" s="19">
        <f t="shared" si="143"/>
        <v>-12</v>
      </c>
      <c r="AF262" s="19">
        <f t="shared" si="144"/>
        <v>-12</v>
      </c>
      <c r="AG262" s="19">
        <f t="shared" si="145"/>
        <v>282</v>
      </c>
      <c r="AH262" s="7">
        <f t="shared" si="146"/>
        <v>0</v>
      </c>
      <c r="AI262" s="19">
        <f t="shared" si="147"/>
        <v>-12</v>
      </c>
      <c r="AJ262" s="19">
        <f t="shared" si="148"/>
        <v>0</v>
      </c>
      <c r="AK262" s="19">
        <f t="shared" si="149"/>
        <v>0</v>
      </c>
      <c r="AL262" s="19">
        <f t="shared" si="150"/>
        <v>0</v>
      </c>
      <c r="AM262" s="19">
        <f t="shared" si="151"/>
        <v>400</v>
      </c>
      <c r="AN262" s="25">
        <f>MAX(AM$4:AM262)</f>
        <v>412</v>
      </c>
      <c r="AO262" s="25">
        <f t="shared" si="152"/>
        <v>-12</v>
      </c>
      <c r="AP262" s="20">
        <f t="shared" si="153"/>
        <v>0</v>
      </c>
      <c r="AR262" s="12">
        <f t="shared" si="124"/>
        <v>372.9</v>
      </c>
      <c r="AS262" s="12">
        <f t="shared" si="125"/>
        <v>31</v>
      </c>
      <c r="AT262" s="12">
        <f t="shared" si="126"/>
        <v>0</v>
      </c>
      <c r="AU262" s="12">
        <f t="shared" si="127"/>
        <v>12430</v>
      </c>
      <c r="AV262" s="12">
        <f>MAX(AU$4:AU262)</f>
        <v>12826</v>
      </c>
      <c r="AW262" s="8">
        <f t="shared" si="128"/>
        <v>-3.0874785591766724E-2</v>
      </c>
    </row>
    <row r="263" spans="1:49" x14ac:dyDescent="0.3">
      <c r="A263" s="1">
        <v>42772</v>
      </c>
      <c r="B263" s="1">
        <v>42772</v>
      </c>
      <c r="C263" s="1" t="s">
        <v>45</v>
      </c>
      <c r="D263" s="3">
        <v>1335</v>
      </c>
      <c r="E263" s="3">
        <v>0</v>
      </c>
      <c r="F263" s="3">
        <f t="shared" si="129"/>
        <v>1335</v>
      </c>
      <c r="G263" s="20">
        <f t="shared" si="130"/>
        <v>0</v>
      </c>
      <c r="H263" s="3" t="s">
        <v>37</v>
      </c>
      <c r="L263" s="20">
        <f t="shared" si="131"/>
        <v>1</v>
      </c>
      <c r="M263" s="20" t="s">
        <v>21</v>
      </c>
      <c r="N263" s="20">
        <v>8</v>
      </c>
      <c r="O263" s="20">
        <v>76420</v>
      </c>
      <c r="P263" s="20">
        <f t="shared" si="132"/>
        <v>76428</v>
      </c>
      <c r="Q263" s="20">
        <f t="shared" si="133"/>
        <v>76428</v>
      </c>
      <c r="R263" s="20">
        <v>76287</v>
      </c>
      <c r="S263" s="20">
        <v>76635</v>
      </c>
      <c r="T263" s="19">
        <f t="shared" si="134"/>
        <v>14.9</v>
      </c>
      <c r="U263" s="19">
        <f t="shared" si="135"/>
        <v>20.7</v>
      </c>
      <c r="W263" s="19">
        <f t="shared" si="136"/>
        <v>-14.9</v>
      </c>
      <c r="X263" s="19">
        <f t="shared" si="137"/>
        <v>20.7</v>
      </c>
      <c r="Y263" s="7">
        <f t="shared" si="138"/>
        <v>1</v>
      </c>
      <c r="Z263" s="7">
        <f t="shared" si="139"/>
        <v>0</v>
      </c>
      <c r="AA263" s="7">
        <f t="shared" si="140"/>
        <v>1</v>
      </c>
      <c r="AB263" s="7">
        <f t="shared" si="141"/>
        <v>1</v>
      </c>
      <c r="AC263" s="19">
        <f t="shared" si="142"/>
        <v>-12</v>
      </c>
      <c r="AD263" s="7">
        <f t="shared" si="154"/>
        <v>0</v>
      </c>
      <c r="AE263" s="19">
        <f t="shared" si="143"/>
        <v>-12</v>
      </c>
      <c r="AF263" s="19">
        <f t="shared" si="144"/>
        <v>-12</v>
      </c>
      <c r="AG263" s="19">
        <f t="shared" si="145"/>
        <v>270</v>
      </c>
      <c r="AH263" s="7">
        <f t="shared" si="146"/>
        <v>0</v>
      </c>
      <c r="AI263" s="19">
        <f t="shared" si="147"/>
        <v>0</v>
      </c>
      <c r="AJ263" s="19">
        <f t="shared" si="148"/>
        <v>0</v>
      </c>
      <c r="AK263" s="19">
        <f t="shared" si="149"/>
        <v>0</v>
      </c>
      <c r="AL263" s="19">
        <f t="shared" si="150"/>
        <v>-12</v>
      </c>
      <c r="AM263" s="19">
        <f t="shared" si="151"/>
        <v>388</v>
      </c>
      <c r="AN263" s="25">
        <f>MAX(AM$4:AM263)</f>
        <v>412</v>
      </c>
      <c r="AO263" s="25">
        <f t="shared" si="152"/>
        <v>-24</v>
      </c>
      <c r="AP263" s="20">
        <f t="shared" si="153"/>
        <v>0</v>
      </c>
      <c r="AR263" s="12">
        <f t="shared" si="124"/>
        <v>372.9</v>
      </c>
      <c r="AS263" s="12">
        <f t="shared" si="125"/>
        <v>31</v>
      </c>
      <c r="AT263" s="12">
        <f t="shared" si="126"/>
        <v>-372</v>
      </c>
      <c r="AU263" s="12">
        <f t="shared" si="127"/>
        <v>12058</v>
      </c>
      <c r="AV263" s="12">
        <f>MAX(AU$4:AU263)</f>
        <v>12826</v>
      </c>
      <c r="AW263" s="8">
        <f t="shared" si="128"/>
        <v>-5.9878372056759707E-2</v>
      </c>
    </row>
    <row r="264" spans="1:49" x14ac:dyDescent="0.3">
      <c r="A264" s="1">
        <v>42772</v>
      </c>
      <c r="B264" s="1">
        <v>42773</v>
      </c>
      <c r="C264" s="1" t="s">
        <v>45</v>
      </c>
      <c r="D264" s="3">
        <v>805</v>
      </c>
      <c r="E264" s="3">
        <v>0</v>
      </c>
      <c r="F264" s="3">
        <f t="shared" si="129"/>
        <v>805</v>
      </c>
      <c r="G264" s="20">
        <f t="shared" si="130"/>
        <v>1</v>
      </c>
      <c r="H264" s="3" t="s">
        <v>43</v>
      </c>
      <c r="L264" s="20">
        <f t="shared" si="131"/>
        <v>1</v>
      </c>
      <c r="M264" s="20" t="s">
        <v>20</v>
      </c>
      <c r="N264" s="20">
        <v>20</v>
      </c>
      <c r="O264" s="20">
        <v>131560</v>
      </c>
      <c r="P264" s="20">
        <f t="shared" si="132"/>
        <v>131560</v>
      </c>
      <c r="Q264" s="20">
        <f t="shared" si="133"/>
        <v>131560</v>
      </c>
      <c r="R264" s="20">
        <v>132114</v>
      </c>
      <c r="S264" s="20">
        <v>130933</v>
      </c>
      <c r="T264" s="19">
        <f t="shared" si="134"/>
        <v>57.4</v>
      </c>
      <c r="U264" s="19">
        <f t="shared" si="135"/>
        <v>60.7</v>
      </c>
      <c r="W264" s="19">
        <f t="shared" si="136"/>
        <v>-57.4</v>
      </c>
      <c r="X264" s="19">
        <f t="shared" si="137"/>
        <v>60.7</v>
      </c>
      <c r="Y264" s="7">
        <f t="shared" si="138"/>
        <v>0</v>
      </c>
      <c r="Z264" s="7">
        <f t="shared" si="139"/>
        <v>1</v>
      </c>
      <c r="AA264" s="7">
        <f t="shared" si="140"/>
        <v>1</v>
      </c>
      <c r="AB264" s="7">
        <f t="shared" si="141"/>
        <v>1</v>
      </c>
      <c r="AC264" s="19">
        <f t="shared" si="142"/>
        <v>-12</v>
      </c>
      <c r="AD264" s="7">
        <f t="shared" si="154"/>
        <v>0</v>
      </c>
      <c r="AE264" s="19">
        <f t="shared" si="143"/>
        <v>-12</v>
      </c>
      <c r="AF264" s="19">
        <f t="shared" si="144"/>
        <v>-12</v>
      </c>
      <c r="AG264" s="19">
        <f t="shared" si="145"/>
        <v>258</v>
      </c>
      <c r="AH264" s="7">
        <f t="shared" si="146"/>
        <v>0</v>
      </c>
      <c r="AI264" s="19">
        <f t="shared" si="147"/>
        <v>0</v>
      </c>
      <c r="AJ264" s="19">
        <f t="shared" si="148"/>
        <v>0</v>
      </c>
      <c r="AK264" s="19">
        <f t="shared" si="149"/>
        <v>0</v>
      </c>
      <c r="AL264" s="19">
        <f t="shared" si="150"/>
        <v>-12</v>
      </c>
      <c r="AM264" s="19">
        <f t="shared" si="151"/>
        <v>376</v>
      </c>
      <c r="AN264" s="25">
        <f>MAX(AM$4:AM264)</f>
        <v>412</v>
      </c>
      <c r="AO264" s="25">
        <f t="shared" si="152"/>
        <v>-36</v>
      </c>
      <c r="AP264" s="20">
        <f t="shared" si="153"/>
        <v>0</v>
      </c>
      <c r="AR264" s="12">
        <f t="shared" ref="AR264:AR318" si="155">IF(B264=B263,AR263,AU263*AR$3)</f>
        <v>361.74</v>
      </c>
      <c r="AS264" s="12">
        <f t="shared" ref="AS264:AS318" si="156">INT(AR264/AS$3)</f>
        <v>30</v>
      </c>
      <c r="AT264" s="12">
        <f t="shared" ref="AT264:AT318" si="157">AL264*AS264</f>
        <v>-360</v>
      </c>
      <c r="AU264" s="12">
        <f t="shared" ref="AU264:AU318" si="158">AU263+AT264</f>
        <v>11698</v>
      </c>
      <c r="AV264" s="12">
        <f>MAX(AU$4:AU264)</f>
        <v>12826</v>
      </c>
      <c r="AW264" s="8">
        <f t="shared" ref="AW264:AW318" si="159">(AU264-AV264)/AV264</f>
        <v>-8.794635895836582E-2</v>
      </c>
    </row>
    <row r="265" spans="1:49" x14ac:dyDescent="0.3">
      <c r="A265" s="1">
        <v>42773</v>
      </c>
      <c r="B265" s="1">
        <v>42773</v>
      </c>
      <c r="C265" s="1" t="s">
        <v>45</v>
      </c>
      <c r="D265" s="3">
        <v>950</v>
      </c>
      <c r="E265" s="3">
        <v>0</v>
      </c>
      <c r="F265" s="3">
        <f t="shared" si="129"/>
        <v>950</v>
      </c>
      <c r="G265" s="20">
        <f t="shared" si="130"/>
        <v>0</v>
      </c>
      <c r="H265" s="3" t="s">
        <v>38</v>
      </c>
      <c r="L265" s="20">
        <f t="shared" si="131"/>
        <v>1</v>
      </c>
      <c r="M265" s="20" t="s">
        <v>20</v>
      </c>
      <c r="N265" s="20">
        <v>7</v>
      </c>
      <c r="O265" s="20">
        <v>112360</v>
      </c>
      <c r="P265" s="20">
        <f t="shared" si="132"/>
        <v>112360</v>
      </c>
      <c r="Q265" s="20">
        <f t="shared" si="133"/>
        <v>112360</v>
      </c>
      <c r="R265" s="20">
        <v>112411</v>
      </c>
      <c r="S265" s="20">
        <v>112237</v>
      </c>
      <c r="T265" s="19">
        <f t="shared" si="134"/>
        <v>5.8</v>
      </c>
      <c r="U265" s="19">
        <f t="shared" si="135"/>
        <v>11.6</v>
      </c>
      <c r="W265" s="19">
        <f t="shared" si="136"/>
        <v>-5.8</v>
      </c>
      <c r="X265" s="19">
        <f t="shared" si="137"/>
        <v>11.6</v>
      </c>
      <c r="Y265" s="7">
        <f t="shared" si="138"/>
        <v>0</v>
      </c>
      <c r="Z265" s="7">
        <f t="shared" si="139"/>
        <v>1</v>
      </c>
      <c r="AA265" s="7">
        <f t="shared" si="140"/>
        <v>1</v>
      </c>
      <c r="AB265" s="7">
        <f t="shared" si="141"/>
        <v>1</v>
      </c>
      <c r="AC265" s="19">
        <f t="shared" si="142"/>
        <v>0</v>
      </c>
      <c r="AD265" s="7">
        <f t="shared" si="154"/>
        <v>0</v>
      </c>
      <c r="AE265" s="19">
        <f t="shared" si="143"/>
        <v>-12</v>
      </c>
      <c r="AF265" s="19">
        <f t="shared" si="144"/>
        <v>10</v>
      </c>
      <c r="AG265" s="19">
        <f t="shared" si="145"/>
        <v>268</v>
      </c>
      <c r="AH265" s="7">
        <f t="shared" si="146"/>
        <v>1</v>
      </c>
      <c r="AI265" s="19">
        <f t="shared" si="147"/>
        <v>0</v>
      </c>
      <c r="AJ265" s="19">
        <f t="shared" si="148"/>
        <v>0</v>
      </c>
      <c r="AK265" s="19">
        <f t="shared" si="149"/>
        <v>0</v>
      </c>
      <c r="AL265" s="19">
        <f t="shared" si="150"/>
        <v>10</v>
      </c>
      <c r="AM265" s="19">
        <f t="shared" si="151"/>
        <v>386</v>
      </c>
      <c r="AN265" s="25">
        <f>MAX(AM$4:AM265)</f>
        <v>412</v>
      </c>
      <c r="AO265" s="25">
        <f t="shared" si="152"/>
        <v>-26</v>
      </c>
      <c r="AP265" s="20">
        <f t="shared" si="153"/>
        <v>1</v>
      </c>
      <c r="AR265" s="12">
        <f t="shared" si="155"/>
        <v>361.74</v>
      </c>
      <c r="AS265" s="12">
        <f t="shared" si="156"/>
        <v>30</v>
      </c>
      <c r="AT265" s="12">
        <f t="shared" si="157"/>
        <v>300</v>
      </c>
      <c r="AU265" s="12">
        <f t="shared" si="158"/>
        <v>11998</v>
      </c>
      <c r="AV265" s="12">
        <f>MAX(AU$4:AU265)</f>
        <v>12826</v>
      </c>
      <c r="AW265" s="8">
        <f t="shared" si="159"/>
        <v>-6.4556369873694064E-2</v>
      </c>
    </row>
    <row r="266" spans="1:49" x14ac:dyDescent="0.3">
      <c r="A266" s="1">
        <v>42774</v>
      </c>
      <c r="B266" s="1">
        <v>42774</v>
      </c>
      <c r="C266" s="1" t="s">
        <v>45</v>
      </c>
      <c r="D266" s="3">
        <v>830</v>
      </c>
      <c r="E266" s="3">
        <v>0</v>
      </c>
      <c r="F266" s="3">
        <f t="shared" si="129"/>
        <v>830</v>
      </c>
      <c r="G266" s="20">
        <f t="shared" si="130"/>
        <v>0</v>
      </c>
      <c r="H266" s="3" t="s">
        <v>43</v>
      </c>
      <c r="L266" s="20">
        <f t="shared" si="131"/>
        <v>1</v>
      </c>
      <c r="M266" s="20" t="s">
        <v>21</v>
      </c>
      <c r="N266" s="20">
        <v>20</v>
      </c>
      <c r="O266" s="20">
        <v>131640</v>
      </c>
      <c r="P266" s="20">
        <f t="shared" si="132"/>
        <v>131660</v>
      </c>
      <c r="Q266" s="20">
        <f t="shared" si="133"/>
        <v>131660</v>
      </c>
      <c r="R266" s="20">
        <v>131570</v>
      </c>
      <c r="S266" s="20">
        <v>131664</v>
      </c>
      <c r="T266" s="19">
        <f t="shared" si="134"/>
        <v>11</v>
      </c>
      <c r="U266" s="19">
        <f t="shared" si="135"/>
        <v>0.4</v>
      </c>
      <c r="W266" s="19">
        <f t="shared" si="136"/>
        <v>-11</v>
      </c>
      <c r="X266" s="19">
        <f t="shared" si="137"/>
        <v>0.4</v>
      </c>
      <c r="Y266" s="7">
        <f t="shared" si="138"/>
        <v>1</v>
      </c>
      <c r="Z266" s="7">
        <f t="shared" si="139"/>
        <v>0</v>
      </c>
      <c r="AA266" s="7">
        <f t="shared" si="140"/>
        <v>1</v>
      </c>
      <c r="AB266" s="7">
        <f t="shared" si="141"/>
        <v>1</v>
      </c>
      <c r="AC266" s="19">
        <f t="shared" si="142"/>
        <v>0</v>
      </c>
      <c r="AD266" s="7">
        <f t="shared" si="154"/>
        <v>0</v>
      </c>
      <c r="AE266" s="19">
        <f t="shared" si="143"/>
        <v>-12</v>
      </c>
      <c r="AF266" s="19">
        <f t="shared" si="144"/>
        <v>-12</v>
      </c>
      <c r="AG266" s="19">
        <f t="shared" si="145"/>
        <v>256</v>
      </c>
      <c r="AH266" s="7">
        <f t="shared" si="146"/>
        <v>0</v>
      </c>
      <c r="AI266" s="19">
        <f t="shared" si="147"/>
        <v>0</v>
      </c>
      <c r="AJ266" s="19">
        <f t="shared" si="148"/>
        <v>0</v>
      </c>
      <c r="AK266" s="19">
        <f t="shared" si="149"/>
        <v>0</v>
      </c>
      <c r="AL266" s="19">
        <f t="shared" si="150"/>
        <v>-12</v>
      </c>
      <c r="AM266" s="19">
        <f t="shared" si="151"/>
        <v>374</v>
      </c>
      <c r="AN266" s="25">
        <f>MAX(AM$4:AM266)</f>
        <v>412</v>
      </c>
      <c r="AO266" s="25">
        <f t="shared" si="152"/>
        <v>-38</v>
      </c>
      <c r="AP266" s="20">
        <f t="shared" si="153"/>
        <v>0</v>
      </c>
      <c r="AR266" s="12">
        <f t="shared" si="155"/>
        <v>359.94</v>
      </c>
      <c r="AS266" s="12">
        <f t="shared" si="156"/>
        <v>29</v>
      </c>
      <c r="AT266" s="12">
        <f t="shared" si="157"/>
        <v>-348</v>
      </c>
      <c r="AU266" s="12">
        <f t="shared" si="158"/>
        <v>11650</v>
      </c>
      <c r="AV266" s="12">
        <f>MAX(AU$4:AU266)</f>
        <v>12826</v>
      </c>
      <c r="AW266" s="8">
        <f t="shared" si="159"/>
        <v>-9.1688757211913302E-2</v>
      </c>
    </row>
    <row r="267" spans="1:49" x14ac:dyDescent="0.3">
      <c r="A267" s="1">
        <v>42774</v>
      </c>
      <c r="B267" s="1">
        <v>42774</v>
      </c>
      <c r="C267" s="1" t="s">
        <v>45</v>
      </c>
      <c r="D267" s="3">
        <v>1315</v>
      </c>
      <c r="E267" s="3">
        <v>0</v>
      </c>
      <c r="F267" s="3">
        <f t="shared" si="129"/>
        <v>1315</v>
      </c>
      <c r="G267" s="20">
        <f t="shared" si="130"/>
        <v>0</v>
      </c>
      <c r="H267" s="3" t="s">
        <v>38</v>
      </c>
      <c r="L267" s="20">
        <f t="shared" si="131"/>
        <v>1</v>
      </c>
      <c r="M267" s="20" t="s">
        <v>21</v>
      </c>
      <c r="N267" s="20">
        <v>7</v>
      </c>
      <c r="O267" s="20">
        <v>111920</v>
      </c>
      <c r="P267" s="20">
        <f t="shared" si="132"/>
        <v>111927</v>
      </c>
      <c r="Q267" s="20">
        <f t="shared" si="133"/>
        <v>111927</v>
      </c>
      <c r="R267" s="20">
        <v>111892</v>
      </c>
      <c r="S267" s="20">
        <v>112033</v>
      </c>
      <c r="T267" s="19">
        <f t="shared" si="134"/>
        <v>4.2</v>
      </c>
      <c r="U267" s="19">
        <f t="shared" si="135"/>
        <v>10.6</v>
      </c>
      <c r="W267" s="19">
        <f t="shared" si="136"/>
        <v>-4.2</v>
      </c>
      <c r="X267" s="19">
        <f t="shared" si="137"/>
        <v>10.6</v>
      </c>
      <c r="Y267" s="7">
        <f t="shared" si="138"/>
        <v>1</v>
      </c>
      <c r="Z267" s="7">
        <f t="shared" si="139"/>
        <v>0</v>
      </c>
      <c r="AA267" s="7">
        <f t="shared" si="140"/>
        <v>1</v>
      </c>
      <c r="AB267" s="7">
        <f t="shared" si="141"/>
        <v>1</v>
      </c>
      <c r="AC267" s="19">
        <f t="shared" si="142"/>
        <v>0</v>
      </c>
      <c r="AD267" s="7">
        <f t="shared" si="154"/>
        <v>0</v>
      </c>
      <c r="AE267" s="19">
        <f t="shared" si="143"/>
        <v>-12</v>
      </c>
      <c r="AF267" s="19">
        <f t="shared" si="144"/>
        <v>10</v>
      </c>
      <c r="AG267" s="19">
        <f t="shared" si="145"/>
        <v>266</v>
      </c>
      <c r="AH267" s="7">
        <f t="shared" si="146"/>
        <v>1</v>
      </c>
      <c r="AI267" s="19">
        <f t="shared" si="147"/>
        <v>0</v>
      </c>
      <c r="AJ267" s="19">
        <f t="shared" si="148"/>
        <v>0</v>
      </c>
      <c r="AK267" s="19">
        <f t="shared" si="149"/>
        <v>0</v>
      </c>
      <c r="AL267" s="19">
        <f t="shared" si="150"/>
        <v>10</v>
      </c>
      <c r="AM267" s="19">
        <f t="shared" si="151"/>
        <v>384</v>
      </c>
      <c r="AN267" s="25">
        <f>MAX(AM$4:AM267)</f>
        <v>412</v>
      </c>
      <c r="AO267" s="25">
        <f t="shared" si="152"/>
        <v>-28</v>
      </c>
      <c r="AP267" s="20">
        <f t="shared" si="153"/>
        <v>1</v>
      </c>
      <c r="AR267" s="12">
        <f t="shared" si="155"/>
        <v>359.94</v>
      </c>
      <c r="AS267" s="12">
        <f t="shared" si="156"/>
        <v>29</v>
      </c>
      <c r="AT267" s="12">
        <f t="shared" si="157"/>
        <v>290</v>
      </c>
      <c r="AU267" s="12">
        <f t="shared" si="158"/>
        <v>11940</v>
      </c>
      <c r="AV267" s="12">
        <f>MAX(AU$4:AU267)</f>
        <v>12826</v>
      </c>
      <c r="AW267" s="8">
        <f t="shared" si="159"/>
        <v>-6.9078434430063937E-2</v>
      </c>
    </row>
    <row r="268" spans="1:49" x14ac:dyDescent="0.3">
      <c r="A268" s="1">
        <v>42774</v>
      </c>
      <c r="B268" s="1">
        <v>42774</v>
      </c>
      <c r="C268" s="1" t="s">
        <v>45</v>
      </c>
      <c r="D268" s="3">
        <v>1445</v>
      </c>
      <c r="E268" s="3">
        <v>0</v>
      </c>
      <c r="F268" s="3">
        <f t="shared" si="129"/>
        <v>1445</v>
      </c>
      <c r="G268" s="20">
        <f t="shared" si="130"/>
        <v>0</v>
      </c>
      <c r="H268" s="3" t="s">
        <v>17</v>
      </c>
      <c r="L268" s="20">
        <f t="shared" si="131"/>
        <v>1</v>
      </c>
      <c r="M268" s="20" t="s">
        <v>20</v>
      </c>
      <c r="N268" s="20">
        <v>7</v>
      </c>
      <c r="O268" s="20">
        <v>106950</v>
      </c>
      <c r="P268" s="20">
        <f t="shared" si="132"/>
        <v>106950</v>
      </c>
      <c r="Q268" s="20">
        <f t="shared" si="133"/>
        <v>106950</v>
      </c>
      <c r="R268" s="20">
        <v>107135</v>
      </c>
      <c r="S268" s="20">
        <v>106695</v>
      </c>
      <c r="T268" s="19">
        <f t="shared" si="134"/>
        <v>19.2</v>
      </c>
      <c r="U268" s="19">
        <f t="shared" si="135"/>
        <v>24.8</v>
      </c>
      <c r="W268" s="19">
        <f t="shared" si="136"/>
        <v>-19.2</v>
      </c>
      <c r="X268" s="19">
        <f t="shared" si="137"/>
        <v>24.8</v>
      </c>
      <c r="Y268" s="7">
        <f t="shared" si="138"/>
        <v>0</v>
      </c>
      <c r="Z268" s="7">
        <f t="shared" si="139"/>
        <v>1</v>
      </c>
      <c r="AA268" s="7">
        <f t="shared" si="140"/>
        <v>1</v>
      </c>
      <c r="AB268" s="7">
        <f t="shared" si="141"/>
        <v>1</v>
      </c>
      <c r="AC268" s="19">
        <f t="shared" si="142"/>
        <v>-12</v>
      </c>
      <c r="AD268" s="7">
        <f t="shared" si="154"/>
        <v>0</v>
      </c>
      <c r="AE268" s="19">
        <f t="shared" si="143"/>
        <v>-12</v>
      </c>
      <c r="AF268" s="19">
        <f t="shared" si="144"/>
        <v>-12</v>
      </c>
      <c r="AG268" s="19">
        <f t="shared" si="145"/>
        <v>254</v>
      </c>
      <c r="AH268" s="7">
        <f t="shared" si="146"/>
        <v>0</v>
      </c>
      <c r="AI268" s="19">
        <f t="shared" si="147"/>
        <v>0</v>
      </c>
      <c r="AJ268" s="19">
        <f t="shared" si="148"/>
        <v>0</v>
      </c>
      <c r="AK268" s="19">
        <f t="shared" si="149"/>
        <v>0</v>
      </c>
      <c r="AL268" s="19">
        <f t="shared" si="150"/>
        <v>-12</v>
      </c>
      <c r="AM268" s="19">
        <f t="shared" si="151"/>
        <v>372</v>
      </c>
      <c r="AN268" s="25">
        <f>MAX(AM$4:AM268)</f>
        <v>412</v>
      </c>
      <c r="AO268" s="25">
        <f t="shared" si="152"/>
        <v>-40</v>
      </c>
      <c r="AP268" s="20">
        <f t="shared" si="153"/>
        <v>0</v>
      </c>
      <c r="AR268" s="12">
        <f t="shared" si="155"/>
        <v>359.94</v>
      </c>
      <c r="AS268" s="12">
        <f t="shared" si="156"/>
        <v>29</v>
      </c>
      <c r="AT268" s="12">
        <f t="shared" si="157"/>
        <v>-348</v>
      </c>
      <c r="AU268" s="12">
        <f t="shared" si="158"/>
        <v>11592</v>
      </c>
      <c r="AV268" s="12">
        <f>MAX(AU$4:AU268)</f>
        <v>12826</v>
      </c>
      <c r="AW268" s="8">
        <f t="shared" si="159"/>
        <v>-9.6210821768283175E-2</v>
      </c>
    </row>
    <row r="269" spans="1:49" x14ac:dyDescent="0.3">
      <c r="A269" s="1">
        <v>42774</v>
      </c>
      <c r="B269" s="1">
        <v>42774</v>
      </c>
      <c r="C269" s="1" t="s">
        <v>45</v>
      </c>
      <c r="D269" s="3">
        <v>2245</v>
      </c>
      <c r="E269" s="3">
        <v>0</v>
      </c>
      <c r="F269" s="3">
        <f t="shared" si="129"/>
        <v>2245</v>
      </c>
      <c r="G269" s="20">
        <f t="shared" si="130"/>
        <v>0</v>
      </c>
      <c r="H269" s="3" t="s">
        <v>38</v>
      </c>
      <c r="L269" s="20">
        <f t="shared" si="131"/>
        <v>1</v>
      </c>
      <c r="M269" s="20" t="s">
        <v>21</v>
      </c>
      <c r="N269" s="20">
        <v>7</v>
      </c>
      <c r="O269" s="20">
        <v>111830</v>
      </c>
      <c r="P269" s="20">
        <f t="shared" si="132"/>
        <v>111837</v>
      </c>
      <c r="Q269" s="20">
        <f t="shared" si="133"/>
        <v>111837</v>
      </c>
      <c r="R269" s="20">
        <v>111727</v>
      </c>
      <c r="S269" s="20">
        <v>113341</v>
      </c>
      <c r="T269" s="19">
        <f t="shared" si="134"/>
        <v>11.7</v>
      </c>
      <c r="U269" s="19">
        <f t="shared" si="135"/>
        <v>150.4</v>
      </c>
      <c r="W269" s="19">
        <f t="shared" si="136"/>
        <v>-11.7</v>
      </c>
      <c r="X269" s="19">
        <f t="shared" si="137"/>
        <v>150.4</v>
      </c>
      <c r="Y269" s="7">
        <f t="shared" si="138"/>
        <v>1</v>
      </c>
      <c r="Z269" s="7">
        <f t="shared" si="139"/>
        <v>0</v>
      </c>
      <c r="AA269" s="7">
        <f t="shared" si="140"/>
        <v>1</v>
      </c>
      <c r="AB269" s="7">
        <f t="shared" si="141"/>
        <v>1</v>
      </c>
      <c r="AC269" s="19">
        <f t="shared" si="142"/>
        <v>0</v>
      </c>
      <c r="AD269" s="7">
        <f t="shared" si="154"/>
        <v>0</v>
      </c>
      <c r="AE269" s="19">
        <f t="shared" si="143"/>
        <v>0</v>
      </c>
      <c r="AF269" s="19">
        <f t="shared" si="144"/>
        <v>10</v>
      </c>
      <c r="AG269" s="19">
        <f t="shared" si="145"/>
        <v>264</v>
      </c>
      <c r="AH269" s="7">
        <f t="shared" si="146"/>
        <v>1</v>
      </c>
      <c r="AI269" s="19">
        <f t="shared" si="147"/>
        <v>0</v>
      </c>
      <c r="AJ269" s="19">
        <f t="shared" si="148"/>
        <v>0</v>
      </c>
      <c r="AK269" s="19">
        <f t="shared" si="149"/>
        <v>0</v>
      </c>
      <c r="AL269" s="19">
        <f t="shared" si="150"/>
        <v>10</v>
      </c>
      <c r="AM269" s="19">
        <f t="shared" si="151"/>
        <v>382</v>
      </c>
      <c r="AN269" s="25">
        <f>MAX(AM$4:AM269)</f>
        <v>412</v>
      </c>
      <c r="AO269" s="25">
        <f t="shared" si="152"/>
        <v>-30</v>
      </c>
      <c r="AP269" s="20">
        <f t="shared" si="153"/>
        <v>1</v>
      </c>
      <c r="AR269" s="12">
        <f t="shared" si="155"/>
        <v>359.94</v>
      </c>
      <c r="AS269" s="12">
        <f t="shared" si="156"/>
        <v>29</v>
      </c>
      <c r="AT269" s="12">
        <f t="shared" si="157"/>
        <v>290</v>
      </c>
      <c r="AU269" s="12">
        <f t="shared" si="158"/>
        <v>11882</v>
      </c>
      <c r="AV269" s="12">
        <f>MAX(AU$4:AU269)</f>
        <v>12826</v>
      </c>
      <c r="AW269" s="8">
        <f t="shared" si="159"/>
        <v>-7.360049898643381E-2</v>
      </c>
    </row>
    <row r="270" spans="1:49" x14ac:dyDescent="0.3">
      <c r="A270" s="1">
        <v>42774</v>
      </c>
      <c r="B270" s="1">
        <v>42775</v>
      </c>
      <c r="C270" s="1" t="s">
        <v>45</v>
      </c>
      <c r="D270" s="3">
        <v>205</v>
      </c>
      <c r="E270" s="3">
        <v>0</v>
      </c>
      <c r="F270" s="3">
        <f t="shared" si="129"/>
        <v>205</v>
      </c>
      <c r="G270" s="20">
        <f t="shared" si="130"/>
        <v>1</v>
      </c>
      <c r="H270" s="3" t="s">
        <v>38</v>
      </c>
      <c r="L270" s="20">
        <f t="shared" si="131"/>
        <v>1</v>
      </c>
      <c r="M270" s="20" t="s">
        <v>20</v>
      </c>
      <c r="N270" s="20">
        <v>7</v>
      </c>
      <c r="O270" s="20">
        <v>112330</v>
      </c>
      <c r="P270" s="20">
        <f t="shared" si="132"/>
        <v>112330</v>
      </c>
      <c r="Q270" s="20">
        <f t="shared" si="133"/>
        <v>112330</v>
      </c>
      <c r="R270" s="20">
        <v>112328</v>
      </c>
      <c r="S270" s="20">
        <v>112045</v>
      </c>
      <c r="T270" s="19">
        <f t="shared" si="134"/>
        <v>0.5</v>
      </c>
      <c r="U270" s="19">
        <f t="shared" si="135"/>
        <v>27.8</v>
      </c>
      <c r="W270" s="19">
        <f t="shared" si="136"/>
        <v>-0.5</v>
      </c>
      <c r="X270" s="19">
        <f t="shared" si="137"/>
        <v>27.8</v>
      </c>
      <c r="Y270" s="7">
        <f t="shared" si="138"/>
        <v>0</v>
      </c>
      <c r="Z270" s="7">
        <f t="shared" si="139"/>
        <v>0</v>
      </c>
      <c r="AA270" s="7">
        <f t="shared" si="140"/>
        <v>0</v>
      </c>
      <c r="AB270" s="7">
        <f t="shared" si="141"/>
        <v>0</v>
      </c>
      <c r="AC270" s="19">
        <f t="shared" si="142"/>
        <v>0</v>
      </c>
      <c r="AD270" s="7">
        <f t="shared" si="154"/>
        <v>0</v>
      </c>
      <c r="AE270" s="19">
        <f t="shared" si="143"/>
        <v>0</v>
      </c>
      <c r="AF270" s="19">
        <f t="shared" si="144"/>
        <v>0</v>
      </c>
      <c r="AG270" s="19">
        <f t="shared" si="145"/>
        <v>264</v>
      </c>
      <c r="AH270" s="7">
        <f t="shared" si="146"/>
        <v>0</v>
      </c>
      <c r="AI270" s="19">
        <f t="shared" si="147"/>
        <v>0</v>
      </c>
      <c r="AJ270" s="19">
        <f t="shared" si="148"/>
        <v>0</v>
      </c>
      <c r="AK270" s="19">
        <f t="shared" si="149"/>
        <v>0</v>
      </c>
      <c r="AL270" s="19">
        <f t="shared" si="150"/>
        <v>0</v>
      </c>
      <c r="AM270" s="19">
        <f t="shared" si="151"/>
        <v>382</v>
      </c>
      <c r="AN270" s="25">
        <f>MAX(AM$4:AM270)</f>
        <v>412</v>
      </c>
      <c r="AO270" s="25">
        <f t="shared" si="152"/>
        <v>-30</v>
      </c>
      <c r="AP270" s="20">
        <f t="shared" si="153"/>
        <v>0</v>
      </c>
      <c r="AR270" s="12">
        <f t="shared" si="155"/>
        <v>356.46</v>
      </c>
      <c r="AS270" s="12">
        <f t="shared" si="156"/>
        <v>29</v>
      </c>
      <c r="AT270" s="12">
        <f t="shared" si="157"/>
        <v>0</v>
      </c>
      <c r="AU270" s="12">
        <f t="shared" si="158"/>
        <v>11882</v>
      </c>
      <c r="AV270" s="12">
        <f>MAX(AU$4:AU270)</f>
        <v>12826</v>
      </c>
      <c r="AW270" s="8">
        <f t="shared" si="159"/>
        <v>-7.360049898643381E-2</v>
      </c>
    </row>
    <row r="271" spans="1:49" x14ac:dyDescent="0.3">
      <c r="A271" s="1">
        <v>42775</v>
      </c>
      <c r="B271" s="1">
        <v>42775</v>
      </c>
      <c r="C271" s="1" t="s">
        <v>45</v>
      </c>
      <c r="D271" s="3">
        <v>845</v>
      </c>
      <c r="E271" s="3">
        <v>0</v>
      </c>
      <c r="F271" s="3">
        <f t="shared" si="129"/>
        <v>845</v>
      </c>
      <c r="G271" s="20">
        <f t="shared" si="130"/>
        <v>0</v>
      </c>
      <c r="H271" s="3" t="s">
        <v>17</v>
      </c>
      <c r="L271" s="20">
        <f t="shared" si="131"/>
        <v>1</v>
      </c>
      <c r="M271" s="20" t="s">
        <v>20</v>
      </c>
      <c r="N271" s="20">
        <v>7</v>
      </c>
      <c r="O271" s="20">
        <v>107020</v>
      </c>
      <c r="P271" s="20">
        <f t="shared" si="132"/>
        <v>107020</v>
      </c>
      <c r="Q271" s="20">
        <f t="shared" si="133"/>
        <v>107020</v>
      </c>
      <c r="R271" s="20">
        <v>107089</v>
      </c>
      <c r="S271" s="20">
        <v>106355</v>
      </c>
      <c r="T271" s="19">
        <f t="shared" si="134"/>
        <v>7.6</v>
      </c>
      <c r="U271" s="19">
        <f t="shared" si="135"/>
        <v>65.8</v>
      </c>
      <c r="W271" s="19">
        <f t="shared" si="136"/>
        <v>-7.6</v>
      </c>
      <c r="X271" s="19">
        <f t="shared" si="137"/>
        <v>65.8</v>
      </c>
      <c r="Y271" s="7">
        <f t="shared" si="138"/>
        <v>0</v>
      </c>
      <c r="Z271" s="7">
        <f t="shared" si="139"/>
        <v>1</v>
      </c>
      <c r="AA271" s="7">
        <f t="shared" si="140"/>
        <v>1</v>
      </c>
      <c r="AB271" s="7">
        <f t="shared" si="141"/>
        <v>1</v>
      </c>
      <c r="AC271" s="19">
        <f t="shared" si="142"/>
        <v>0</v>
      </c>
      <c r="AD271" s="7">
        <f t="shared" si="154"/>
        <v>0</v>
      </c>
      <c r="AE271" s="19">
        <f t="shared" si="143"/>
        <v>0</v>
      </c>
      <c r="AF271" s="19">
        <f t="shared" si="144"/>
        <v>10</v>
      </c>
      <c r="AG271" s="19">
        <f t="shared" si="145"/>
        <v>274</v>
      </c>
      <c r="AH271" s="7">
        <f t="shared" si="146"/>
        <v>1</v>
      </c>
      <c r="AI271" s="19">
        <f t="shared" si="147"/>
        <v>0</v>
      </c>
      <c r="AJ271" s="19">
        <f t="shared" si="148"/>
        <v>0</v>
      </c>
      <c r="AK271" s="19">
        <f t="shared" si="149"/>
        <v>0</v>
      </c>
      <c r="AL271" s="19">
        <f t="shared" si="150"/>
        <v>10</v>
      </c>
      <c r="AM271" s="19">
        <f t="shared" si="151"/>
        <v>392</v>
      </c>
      <c r="AN271" s="25">
        <f>MAX(AM$4:AM271)</f>
        <v>412</v>
      </c>
      <c r="AO271" s="25">
        <f t="shared" si="152"/>
        <v>-20</v>
      </c>
      <c r="AP271" s="20">
        <f t="shared" si="153"/>
        <v>1</v>
      </c>
      <c r="AR271" s="12">
        <f t="shared" si="155"/>
        <v>356.46</v>
      </c>
      <c r="AS271" s="12">
        <f t="shared" si="156"/>
        <v>29</v>
      </c>
      <c r="AT271" s="12">
        <f t="shared" si="157"/>
        <v>290</v>
      </c>
      <c r="AU271" s="12">
        <f t="shared" si="158"/>
        <v>12172</v>
      </c>
      <c r="AV271" s="12">
        <f>MAX(AU$4:AU271)</f>
        <v>12826</v>
      </c>
      <c r="AW271" s="8">
        <f t="shared" si="159"/>
        <v>-5.0990176204584438E-2</v>
      </c>
    </row>
    <row r="272" spans="1:49" x14ac:dyDescent="0.3">
      <c r="A272" s="1">
        <v>42774</v>
      </c>
      <c r="B272" s="1">
        <v>42775</v>
      </c>
      <c r="C272" s="1" t="s">
        <v>45</v>
      </c>
      <c r="D272" s="3">
        <v>1420</v>
      </c>
      <c r="E272" s="3">
        <v>0</v>
      </c>
      <c r="F272" s="3">
        <f t="shared" si="129"/>
        <v>1420</v>
      </c>
      <c r="G272" s="20">
        <f t="shared" si="130"/>
        <v>1</v>
      </c>
      <c r="H272" s="3" t="s">
        <v>43</v>
      </c>
      <c r="L272" s="20">
        <f t="shared" si="131"/>
        <v>1</v>
      </c>
      <c r="M272" s="20" t="s">
        <v>21</v>
      </c>
      <c r="N272" s="20">
        <v>10</v>
      </c>
      <c r="O272" s="20">
        <v>130900</v>
      </c>
      <c r="P272" s="20">
        <f t="shared" si="132"/>
        <v>130910</v>
      </c>
      <c r="Q272" s="20">
        <f t="shared" si="133"/>
        <v>130910</v>
      </c>
      <c r="R272" s="20">
        <v>130936</v>
      </c>
      <c r="S272" s="20">
        <v>131475</v>
      </c>
      <c r="T272" s="19">
        <f t="shared" si="134"/>
        <v>-1.6</v>
      </c>
      <c r="U272" s="19">
        <f t="shared" si="135"/>
        <v>56.5</v>
      </c>
      <c r="W272" s="19">
        <f t="shared" si="136"/>
        <v>1.6</v>
      </c>
      <c r="X272" s="19">
        <f t="shared" si="137"/>
        <v>56.5</v>
      </c>
      <c r="Y272" s="7">
        <f t="shared" si="138"/>
        <v>0</v>
      </c>
      <c r="Z272" s="7">
        <f t="shared" si="139"/>
        <v>0</v>
      </c>
      <c r="AA272" s="7">
        <f t="shared" si="140"/>
        <v>0</v>
      </c>
      <c r="AB272" s="7">
        <f t="shared" si="141"/>
        <v>0</v>
      </c>
      <c r="AC272" s="19">
        <f t="shared" si="142"/>
        <v>0</v>
      </c>
      <c r="AD272" s="7">
        <f t="shared" si="154"/>
        <v>0</v>
      </c>
      <c r="AE272" s="19">
        <f t="shared" si="143"/>
        <v>0</v>
      </c>
      <c r="AF272" s="19">
        <f t="shared" si="144"/>
        <v>0</v>
      </c>
      <c r="AG272" s="19">
        <f t="shared" si="145"/>
        <v>274</v>
      </c>
      <c r="AH272" s="7">
        <f t="shared" si="146"/>
        <v>0</v>
      </c>
      <c r="AI272" s="19">
        <f t="shared" si="147"/>
        <v>0</v>
      </c>
      <c r="AJ272" s="19">
        <f t="shared" si="148"/>
        <v>0</v>
      </c>
      <c r="AK272" s="19">
        <f t="shared" si="149"/>
        <v>0</v>
      </c>
      <c r="AL272" s="19">
        <f t="shared" si="150"/>
        <v>0</v>
      </c>
      <c r="AM272" s="19">
        <f t="shared" si="151"/>
        <v>392</v>
      </c>
      <c r="AN272" s="25">
        <f>MAX(AM$4:AM272)</f>
        <v>412</v>
      </c>
      <c r="AO272" s="25">
        <f t="shared" si="152"/>
        <v>-20</v>
      </c>
      <c r="AP272" s="20">
        <f t="shared" si="153"/>
        <v>0</v>
      </c>
      <c r="AR272" s="12">
        <f t="shared" si="155"/>
        <v>356.46</v>
      </c>
      <c r="AS272" s="12">
        <f t="shared" si="156"/>
        <v>29</v>
      </c>
      <c r="AT272" s="12">
        <f t="shared" si="157"/>
        <v>0</v>
      </c>
      <c r="AU272" s="12">
        <f t="shared" si="158"/>
        <v>12172</v>
      </c>
      <c r="AV272" s="12">
        <f>MAX(AU$4:AU272)</f>
        <v>12826</v>
      </c>
      <c r="AW272" s="8">
        <f t="shared" si="159"/>
        <v>-5.0990176204584438E-2</v>
      </c>
    </row>
    <row r="273" spans="1:49" x14ac:dyDescent="0.3">
      <c r="A273" s="1">
        <v>42775</v>
      </c>
      <c r="B273" s="1">
        <v>42775</v>
      </c>
      <c r="C273" s="1" t="s">
        <v>45</v>
      </c>
      <c r="D273" s="3">
        <v>1500</v>
      </c>
      <c r="E273" s="3">
        <v>0</v>
      </c>
      <c r="F273" s="3">
        <f t="shared" si="129"/>
        <v>1500</v>
      </c>
      <c r="G273" s="20">
        <f t="shared" si="130"/>
        <v>0</v>
      </c>
      <c r="H273" s="3" t="s">
        <v>38</v>
      </c>
      <c r="L273" s="20">
        <f t="shared" si="131"/>
        <v>1</v>
      </c>
      <c r="M273" s="20" t="s">
        <v>20</v>
      </c>
      <c r="N273" s="20">
        <v>7</v>
      </c>
      <c r="O273" s="20">
        <v>112940</v>
      </c>
      <c r="P273" s="20">
        <f t="shared" si="132"/>
        <v>112940</v>
      </c>
      <c r="Q273" s="20">
        <f t="shared" si="133"/>
        <v>112940</v>
      </c>
      <c r="R273" s="20">
        <v>113021</v>
      </c>
      <c r="S273" s="20">
        <v>112716</v>
      </c>
      <c r="T273" s="19">
        <f t="shared" si="134"/>
        <v>8.8000000000000007</v>
      </c>
      <c r="U273" s="19">
        <f t="shared" si="135"/>
        <v>21.7</v>
      </c>
      <c r="W273" s="19">
        <f t="shared" si="136"/>
        <v>-8.8000000000000007</v>
      </c>
      <c r="X273" s="19">
        <f t="shared" si="137"/>
        <v>21.7</v>
      </c>
      <c r="Y273" s="7">
        <f t="shared" si="138"/>
        <v>0</v>
      </c>
      <c r="Z273" s="7">
        <f t="shared" si="139"/>
        <v>1</v>
      </c>
      <c r="AA273" s="7">
        <f t="shared" si="140"/>
        <v>1</v>
      </c>
      <c r="AB273" s="7">
        <f t="shared" si="141"/>
        <v>1</v>
      </c>
      <c r="AC273" s="19">
        <f t="shared" si="142"/>
        <v>0</v>
      </c>
      <c r="AD273" s="7">
        <f t="shared" si="154"/>
        <v>0</v>
      </c>
      <c r="AE273" s="19">
        <f t="shared" si="143"/>
        <v>0</v>
      </c>
      <c r="AF273" s="19">
        <f t="shared" si="144"/>
        <v>10</v>
      </c>
      <c r="AG273" s="19">
        <f t="shared" si="145"/>
        <v>284</v>
      </c>
      <c r="AH273" s="7">
        <f t="shared" si="146"/>
        <v>1</v>
      </c>
      <c r="AI273" s="19">
        <f t="shared" si="147"/>
        <v>0</v>
      </c>
      <c r="AJ273" s="19">
        <f t="shared" si="148"/>
        <v>0</v>
      </c>
      <c r="AK273" s="19">
        <f t="shared" si="149"/>
        <v>0</v>
      </c>
      <c r="AL273" s="19">
        <f t="shared" si="150"/>
        <v>10</v>
      </c>
      <c r="AM273" s="19">
        <f t="shared" si="151"/>
        <v>402</v>
      </c>
      <c r="AN273" s="25">
        <f>MAX(AM$4:AM273)</f>
        <v>412</v>
      </c>
      <c r="AO273" s="25">
        <f t="shared" si="152"/>
        <v>-10</v>
      </c>
      <c r="AP273" s="20">
        <f t="shared" si="153"/>
        <v>1</v>
      </c>
      <c r="AR273" s="12">
        <f t="shared" si="155"/>
        <v>356.46</v>
      </c>
      <c r="AS273" s="12">
        <f t="shared" si="156"/>
        <v>29</v>
      </c>
      <c r="AT273" s="12">
        <f t="shared" si="157"/>
        <v>290</v>
      </c>
      <c r="AU273" s="12">
        <f t="shared" si="158"/>
        <v>12462</v>
      </c>
      <c r="AV273" s="12">
        <f>MAX(AU$4:AU273)</f>
        <v>12826</v>
      </c>
      <c r="AW273" s="8">
        <f t="shared" si="159"/>
        <v>-2.8379853422735069E-2</v>
      </c>
    </row>
    <row r="274" spans="1:49" x14ac:dyDescent="0.3">
      <c r="A274" s="1">
        <v>42776</v>
      </c>
      <c r="B274" s="1">
        <v>42776</v>
      </c>
      <c r="C274" s="1" t="s">
        <v>45</v>
      </c>
      <c r="D274" s="3">
        <v>1625</v>
      </c>
      <c r="E274" s="3">
        <v>0</v>
      </c>
      <c r="F274" s="3">
        <f t="shared" si="129"/>
        <v>1625</v>
      </c>
      <c r="G274" s="20">
        <f t="shared" si="130"/>
        <v>0</v>
      </c>
      <c r="H274" s="3" t="s">
        <v>38</v>
      </c>
      <c r="L274" s="20">
        <f t="shared" si="131"/>
        <v>1</v>
      </c>
      <c r="M274" s="20" t="s">
        <v>21</v>
      </c>
      <c r="N274" s="20">
        <v>7</v>
      </c>
      <c r="O274" s="20">
        <v>113290</v>
      </c>
      <c r="P274" s="20">
        <f t="shared" si="132"/>
        <v>113297</v>
      </c>
      <c r="Q274" s="20">
        <f t="shared" si="133"/>
        <v>113297</v>
      </c>
      <c r="R274" s="20">
        <v>113042</v>
      </c>
      <c r="S274" s="20">
        <v>113606</v>
      </c>
      <c r="T274" s="19">
        <f t="shared" si="134"/>
        <v>26.2</v>
      </c>
      <c r="U274" s="19">
        <f t="shared" si="135"/>
        <v>30.9</v>
      </c>
      <c r="W274" s="19">
        <f t="shared" si="136"/>
        <v>-26.2</v>
      </c>
      <c r="X274" s="19">
        <f t="shared" si="137"/>
        <v>30.9</v>
      </c>
      <c r="Y274" s="7">
        <f t="shared" si="138"/>
        <v>1</v>
      </c>
      <c r="Z274" s="7">
        <f t="shared" si="139"/>
        <v>0</v>
      </c>
      <c r="AA274" s="7">
        <f t="shared" si="140"/>
        <v>1</v>
      </c>
      <c r="AB274" s="7">
        <f t="shared" si="141"/>
        <v>1</v>
      </c>
      <c r="AC274" s="19">
        <f t="shared" si="142"/>
        <v>-12</v>
      </c>
      <c r="AD274" s="7">
        <f t="shared" si="154"/>
        <v>0</v>
      </c>
      <c r="AE274" s="19">
        <f t="shared" si="143"/>
        <v>-12</v>
      </c>
      <c r="AF274" s="19">
        <f t="shared" si="144"/>
        <v>-12</v>
      </c>
      <c r="AG274" s="19">
        <f t="shared" si="145"/>
        <v>272</v>
      </c>
      <c r="AH274" s="7">
        <f t="shared" si="146"/>
        <v>0</v>
      </c>
      <c r="AI274" s="19">
        <f t="shared" si="147"/>
        <v>0</v>
      </c>
      <c r="AJ274" s="19">
        <f t="shared" si="148"/>
        <v>0</v>
      </c>
      <c r="AK274" s="19">
        <f t="shared" si="149"/>
        <v>0</v>
      </c>
      <c r="AL274" s="19">
        <f t="shared" si="150"/>
        <v>-12</v>
      </c>
      <c r="AM274" s="19">
        <f t="shared" si="151"/>
        <v>390</v>
      </c>
      <c r="AN274" s="25">
        <f>MAX(AM$4:AM274)</f>
        <v>412</v>
      </c>
      <c r="AO274" s="25">
        <f t="shared" si="152"/>
        <v>-22</v>
      </c>
      <c r="AP274" s="20">
        <f t="shared" si="153"/>
        <v>0</v>
      </c>
      <c r="AR274" s="12">
        <f t="shared" si="155"/>
        <v>373.86</v>
      </c>
      <c r="AS274" s="12">
        <f t="shared" si="156"/>
        <v>31</v>
      </c>
      <c r="AT274" s="12">
        <f t="shared" si="157"/>
        <v>-372</v>
      </c>
      <c r="AU274" s="12">
        <f t="shared" si="158"/>
        <v>12090</v>
      </c>
      <c r="AV274" s="12">
        <f>MAX(AU$4:AU274)</f>
        <v>12826</v>
      </c>
      <c r="AW274" s="8">
        <f t="shared" si="159"/>
        <v>-5.7383439887728052E-2</v>
      </c>
    </row>
    <row r="275" spans="1:49" x14ac:dyDescent="0.3">
      <c r="A275" s="1">
        <v>42779</v>
      </c>
      <c r="B275" s="1">
        <v>42779</v>
      </c>
      <c r="C275" s="1" t="s">
        <v>45</v>
      </c>
      <c r="D275" s="3">
        <v>1345</v>
      </c>
      <c r="E275" s="3">
        <v>0</v>
      </c>
      <c r="F275" s="3">
        <f t="shared" si="129"/>
        <v>1345</v>
      </c>
      <c r="G275" s="20">
        <f t="shared" si="130"/>
        <v>0</v>
      </c>
      <c r="H275" s="3" t="s">
        <v>38</v>
      </c>
      <c r="L275" s="20">
        <f t="shared" si="131"/>
        <v>1</v>
      </c>
      <c r="M275" s="20" t="s">
        <v>20</v>
      </c>
      <c r="N275" s="20">
        <v>7</v>
      </c>
      <c r="O275" s="20">
        <v>113910</v>
      </c>
      <c r="P275" s="20">
        <f t="shared" si="132"/>
        <v>113910</v>
      </c>
      <c r="Q275" s="20">
        <f t="shared" si="133"/>
        <v>113910</v>
      </c>
      <c r="R275" s="20">
        <v>113930</v>
      </c>
      <c r="S275" s="20">
        <v>113794</v>
      </c>
      <c r="T275" s="19">
        <f t="shared" si="134"/>
        <v>2.7</v>
      </c>
      <c r="U275" s="19">
        <f t="shared" si="135"/>
        <v>10.9</v>
      </c>
      <c r="W275" s="19">
        <f t="shared" si="136"/>
        <v>-2.7</v>
      </c>
      <c r="X275" s="19">
        <f t="shared" si="137"/>
        <v>10.9</v>
      </c>
      <c r="Y275" s="7">
        <f t="shared" si="138"/>
        <v>0</v>
      </c>
      <c r="Z275" s="7">
        <f t="shared" si="139"/>
        <v>1</v>
      </c>
      <c r="AA275" s="7">
        <f t="shared" si="140"/>
        <v>1</v>
      </c>
      <c r="AB275" s="7">
        <f t="shared" si="141"/>
        <v>1</v>
      </c>
      <c r="AC275" s="19">
        <f t="shared" si="142"/>
        <v>0</v>
      </c>
      <c r="AD275" s="7">
        <f t="shared" si="154"/>
        <v>0</v>
      </c>
      <c r="AE275" s="19">
        <f t="shared" si="143"/>
        <v>-12</v>
      </c>
      <c r="AF275" s="19">
        <f t="shared" si="144"/>
        <v>10</v>
      </c>
      <c r="AG275" s="19">
        <f t="shared" si="145"/>
        <v>282</v>
      </c>
      <c r="AH275" s="7">
        <f t="shared" si="146"/>
        <v>1</v>
      </c>
      <c r="AI275" s="19">
        <f t="shared" si="147"/>
        <v>0</v>
      </c>
      <c r="AJ275" s="19">
        <f t="shared" si="148"/>
        <v>0</v>
      </c>
      <c r="AK275" s="19">
        <f t="shared" si="149"/>
        <v>0</v>
      </c>
      <c r="AL275" s="19">
        <f t="shared" si="150"/>
        <v>10</v>
      </c>
      <c r="AM275" s="19">
        <f t="shared" si="151"/>
        <v>400</v>
      </c>
      <c r="AN275" s="25">
        <f>MAX(AM$4:AM275)</f>
        <v>412</v>
      </c>
      <c r="AO275" s="25">
        <f t="shared" si="152"/>
        <v>-12</v>
      </c>
      <c r="AP275" s="20">
        <f t="shared" si="153"/>
        <v>1</v>
      </c>
      <c r="AR275" s="12">
        <f t="shared" si="155"/>
        <v>362.7</v>
      </c>
      <c r="AS275" s="12">
        <f t="shared" si="156"/>
        <v>30</v>
      </c>
      <c r="AT275" s="12">
        <f t="shared" si="157"/>
        <v>300</v>
      </c>
      <c r="AU275" s="12">
        <f t="shared" si="158"/>
        <v>12390</v>
      </c>
      <c r="AV275" s="12">
        <f>MAX(AU$4:AU275)</f>
        <v>12826</v>
      </c>
      <c r="AW275" s="8">
        <f t="shared" si="159"/>
        <v>-3.399345080305629E-2</v>
      </c>
    </row>
    <row r="276" spans="1:49" x14ac:dyDescent="0.3">
      <c r="A276" s="1">
        <v>42779</v>
      </c>
      <c r="B276" s="1">
        <v>42779</v>
      </c>
      <c r="C276" s="1" t="s">
        <v>45</v>
      </c>
      <c r="D276" s="3">
        <v>1525</v>
      </c>
      <c r="E276" s="3">
        <v>0</v>
      </c>
      <c r="F276" s="3">
        <f t="shared" si="129"/>
        <v>1525</v>
      </c>
      <c r="G276" s="20">
        <f t="shared" si="130"/>
        <v>0</v>
      </c>
      <c r="H276" s="3" t="s">
        <v>37</v>
      </c>
      <c r="L276" s="20">
        <f t="shared" si="131"/>
        <v>1</v>
      </c>
      <c r="M276" s="20" t="s">
        <v>21</v>
      </c>
      <c r="N276" s="20">
        <v>8</v>
      </c>
      <c r="O276" s="20">
        <v>76430</v>
      </c>
      <c r="P276" s="20">
        <f t="shared" si="132"/>
        <v>76438</v>
      </c>
      <c r="Q276" s="20">
        <f t="shared" si="133"/>
        <v>76438</v>
      </c>
      <c r="R276" s="20">
        <v>76303</v>
      </c>
      <c r="S276" s="20">
        <v>76953</v>
      </c>
      <c r="T276" s="19">
        <f t="shared" si="134"/>
        <v>14.3</v>
      </c>
      <c r="U276" s="19">
        <f t="shared" si="135"/>
        <v>51.5</v>
      </c>
      <c r="W276" s="19">
        <f t="shared" si="136"/>
        <v>-14.3</v>
      </c>
      <c r="X276" s="19">
        <f t="shared" si="137"/>
        <v>51.5</v>
      </c>
      <c r="Y276" s="7">
        <f t="shared" si="138"/>
        <v>1</v>
      </c>
      <c r="Z276" s="7">
        <f t="shared" si="139"/>
        <v>0</v>
      </c>
      <c r="AA276" s="7">
        <f t="shared" si="140"/>
        <v>1</v>
      </c>
      <c r="AB276" s="7">
        <f t="shared" si="141"/>
        <v>1</v>
      </c>
      <c r="AC276" s="19">
        <f t="shared" si="142"/>
        <v>-12</v>
      </c>
      <c r="AD276" s="7">
        <f t="shared" si="154"/>
        <v>0</v>
      </c>
      <c r="AE276" s="19">
        <f t="shared" si="143"/>
        <v>-12</v>
      </c>
      <c r="AF276" s="19">
        <f t="shared" si="144"/>
        <v>-12</v>
      </c>
      <c r="AG276" s="19">
        <f t="shared" si="145"/>
        <v>270</v>
      </c>
      <c r="AH276" s="7">
        <f t="shared" si="146"/>
        <v>0</v>
      </c>
      <c r="AI276" s="19">
        <f t="shared" si="147"/>
        <v>0</v>
      </c>
      <c r="AJ276" s="19">
        <f t="shared" si="148"/>
        <v>0</v>
      </c>
      <c r="AK276" s="19">
        <f t="shared" si="149"/>
        <v>0</v>
      </c>
      <c r="AL276" s="19">
        <f t="shared" si="150"/>
        <v>-12</v>
      </c>
      <c r="AM276" s="19">
        <f t="shared" si="151"/>
        <v>388</v>
      </c>
      <c r="AN276" s="25">
        <f>MAX(AM$4:AM276)</f>
        <v>412</v>
      </c>
      <c r="AO276" s="25">
        <f t="shared" si="152"/>
        <v>-24</v>
      </c>
      <c r="AP276" s="20">
        <f t="shared" si="153"/>
        <v>0</v>
      </c>
      <c r="AR276" s="12">
        <f t="shared" si="155"/>
        <v>362.7</v>
      </c>
      <c r="AS276" s="12">
        <f t="shared" si="156"/>
        <v>30</v>
      </c>
      <c r="AT276" s="12">
        <f t="shared" si="157"/>
        <v>-360</v>
      </c>
      <c r="AU276" s="12">
        <f t="shared" si="158"/>
        <v>12030</v>
      </c>
      <c r="AV276" s="12">
        <f>MAX(AU$4:AU276)</f>
        <v>12826</v>
      </c>
      <c r="AW276" s="8">
        <f t="shared" si="159"/>
        <v>-6.2061437704662402E-2</v>
      </c>
    </row>
    <row r="277" spans="1:49" x14ac:dyDescent="0.3">
      <c r="A277" s="1">
        <v>42779</v>
      </c>
      <c r="B277" s="1">
        <v>42779</v>
      </c>
      <c r="C277" s="1" t="s">
        <v>45</v>
      </c>
      <c r="D277" s="3">
        <v>1540</v>
      </c>
      <c r="E277" s="3">
        <v>0</v>
      </c>
      <c r="F277" s="3">
        <f t="shared" si="129"/>
        <v>1540</v>
      </c>
      <c r="G277" s="20">
        <f t="shared" si="130"/>
        <v>0</v>
      </c>
      <c r="H277" s="3" t="s">
        <v>37</v>
      </c>
      <c r="L277" s="20">
        <f t="shared" si="131"/>
        <v>1</v>
      </c>
      <c r="M277" s="20" t="s">
        <v>21</v>
      </c>
      <c r="N277" s="20">
        <v>8</v>
      </c>
      <c r="O277" s="20">
        <v>76280</v>
      </c>
      <c r="P277" s="20">
        <f t="shared" si="132"/>
        <v>76288</v>
      </c>
      <c r="Q277" s="20">
        <f t="shared" si="133"/>
        <v>76288</v>
      </c>
      <c r="R277" s="20">
        <v>76306</v>
      </c>
      <c r="S277" s="20">
        <v>76953</v>
      </c>
      <c r="T277" s="19">
        <f t="shared" si="134"/>
        <v>-1</v>
      </c>
      <c r="U277" s="19">
        <f t="shared" si="135"/>
        <v>66.5</v>
      </c>
      <c r="W277" s="19">
        <f t="shared" si="136"/>
        <v>1</v>
      </c>
      <c r="X277" s="19">
        <f t="shared" si="137"/>
        <v>66.5</v>
      </c>
      <c r="Y277" s="7">
        <f t="shared" si="138"/>
        <v>0</v>
      </c>
      <c r="Z277" s="7">
        <f t="shared" si="139"/>
        <v>0</v>
      </c>
      <c r="AA277" s="7">
        <f t="shared" si="140"/>
        <v>0</v>
      </c>
      <c r="AB277" s="7">
        <f t="shared" si="141"/>
        <v>0</v>
      </c>
      <c r="AC277" s="19">
        <f t="shared" si="142"/>
        <v>0</v>
      </c>
      <c r="AD277" s="7">
        <f t="shared" si="154"/>
        <v>0</v>
      </c>
      <c r="AE277" s="19">
        <f t="shared" si="143"/>
        <v>0</v>
      </c>
      <c r="AF277" s="19">
        <f t="shared" si="144"/>
        <v>0</v>
      </c>
      <c r="AG277" s="19">
        <f t="shared" si="145"/>
        <v>270</v>
      </c>
      <c r="AH277" s="7">
        <f t="shared" si="146"/>
        <v>0</v>
      </c>
      <c r="AI277" s="19">
        <f t="shared" si="147"/>
        <v>0</v>
      </c>
      <c r="AJ277" s="19">
        <f t="shared" si="148"/>
        <v>0</v>
      </c>
      <c r="AK277" s="19">
        <f t="shared" si="149"/>
        <v>0</v>
      </c>
      <c r="AL277" s="19">
        <f t="shared" si="150"/>
        <v>0</v>
      </c>
      <c r="AM277" s="19">
        <f t="shared" si="151"/>
        <v>388</v>
      </c>
      <c r="AN277" s="25">
        <f>MAX(AM$4:AM277)</f>
        <v>412</v>
      </c>
      <c r="AO277" s="25">
        <f t="shared" si="152"/>
        <v>-24</v>
      </c>
      <c r="AP277" s="20">
        <f t="shared" si="153"/>
        <v>0</v>
      </c>
      <c r="AR277" s="12">
        <f t="shared" si="155"/>
        <v>362.7</v>
      </c>
      <c r="AS277" s="12">
        <f t="shared" si="156"/>
        <v>30</v>
      </c>
      <c r="AT277" s="12">
        <f t="shared" si="157"/>
        <v>0</v>
      </c>
      <c r="AU277" s="12">
        <f t="shared" si="158"/>
        <v>12030</v>
      </c>
      <c r="AV277" s="12">
        <f>MAX(AU$4:AU277)</f>
        <v>12826</v>
      </c>
      <c r="AW277" s="8">
        <f t="shared" si="159"/>
        <v>-6.2061437704662402E-2</v>
      </c>
    </row>
    <row r="278" spans="1:49" x14ac:dyDescent="0.3">
      <c r="A278" s="1">
        <v>42779</v>
      </c>
      <c r="B278" s="1">
        <v>42780</v>
      </c>
      <c r="C278" s="1" t="s">
        <v>45</v>
      </c>
      <c r="D278" s="3">
        <v>130</v>
      </c>
      <c r="E278" s="3">
        <v>0</v>
      </c>
      <c r="F278" s="3">
        <f t="shared" si="129"/>
        <v>130</v>
      </c>
      <c r="G278" s="20">
        <f t="shared" si="130"/>
        <v>1</v>
      </c>
      <c r="H278" s="3" t="s">
        <v>37</v>
      </c>
      <c r="L278" s="20">
        <f t="shared" si="131"/>
        <v>1</v>
      </c>
      <c r="M278" s="20" t="s">
        <v>20</v>
      </c>
      <c r="N278" s="20">
        <v>8</v>
      </c>
      <c r="O278" s="20">
        <v>76710</v>
      </c>
      <c r="P278" s="20">
        <f t="shared" si="132"/>
        <v>76710</v>
      </c>
      <c r="Q278" s="20">
        <f t="shared" si="133"/>
        <v>76710</v>
      </c>
      <c r="R278" s="20">
        <v>76953</v>
      </c>
      <c r="S278" s="20">
        <v>76172</v>
      </c>
      <c r="T278" s="19">
        <f t="shared" si="134"/>
        <v>25.1</v>
      </c>
      <c r="U278" s="19">
        <f t="shared" si="135"/>
        <v>53</v>
      </c>
      <c r="W278" s="19">
        <f t="shared" si="136"/>
        <v>-25.1</v>
      </c>
      <c r="X278" s="19">
        <f t="shared" si="137"/>
        <v>53</v>
      </c>
      <c r="Y278" s="7">
        <f t="shared" si="138"/>
        <v>0</v>
      </c>
      <c r="Z278" s="7">
        <f t="shared" si="139"/>
        <v>1</v>
      </c>
      <c r="AA278" s="7">
        <f t="shared" si="140"/>
        <v>1</v>
      </c>
      <c r="AB278" s="7">
        <f t="shared" si="141"/>
        <v>1</v>
      </c>
      <c r="AC278" s="19">
        <f t="shared" si="142"/>
        <v>-12</v>
      </c>
      <c r="AD278" s="7">
        <f t="shared" si="154"/>
        <v>0</v>
      </c>
      <c r="AE278" s="19">
        <f t="shared" si="143"/>
        <v>-12</v>
      </c>
      <c r="AF278" s="19">
        <f t="shared" si="144"/>
        <v>-12</v>
      </c>
      <c r="AG278" s="19">
        <f t="shared" si="145"/>
        <v>258</v>
      </c>
      <c r="AH278" s="7">
        <f t="shared" si="146"/>
        <v>0</v>
      </c>
      <c r="AI278" s="19">
        <f t="shared" si="147"/>
        <v>0</v>
      </c>
      <c r="AJ278" s="19">
        <f t="shared" si="148"/>
        <v>0</v>
      </c>
      <c r="AK278" s="19">
        <f t="shared" si="149"/>
        <v>0</v>
      </c>
      <c r="AL278" s="19">
        <f t="shared" si="150"/>
        <v>-12</v>
      </c>
      <c r="AM278" s="19">
        <f t="shared" si="151"/>
        <v>376</v>
      </c>
      <c r="AN278" s="25">
        <f>MAX(AM$4:AM278)</f>
        <v>412</v>
      </c>
      <c r="AO278" s="25">
        <f t="shared" si="152"/>
        <v>-36</v>
      </c>
      <c r="AP278" s="20">
        <f t="shared" si="153"/>
        <v>0</v>
      </c>
      <c r="AR278" s="12">
        <f t="shared" si="155"/>
        <v>360.9</v>
      </c>
      <c r="AS278" s="12">
        <f t="shared" si="156"/>
        <v>30</v>
      </c>
      <c r="AT278" s="12">
        <f t="shared" si="157"/>
        <v>-360</v>
      </c>
      <c r="AU278" s="12">
        <f t="shared" si="158"/>
        <v>11670</v>
      </c>
      <c r="AV278" s="12">
        <f>MAX(AU$4:AU278)</f>
        <v>12826</v>
      </c>
      <c r="AW278" s="8">
        <f t="shared" si="159"/>
        <v>-9.0129424606268521E-2</v>
      </c>
    </row>
    <row r="279" spans="1:49" x14ac:dyDescent="0.3">
      <c r="A279" s="1">
        <v>42776</v>
      </c>
      <c r="B279" s="1">
        <v>42780</v>
      </c>
      <c r="C279" s="1" t="s">
        <v>45</v>
      </c>
      <c r="D279" s="3">
        <v>1330</v>
      </c>
      <c r="E279" s="3">
        <v>0</v>
      </c>
      <c r="F279" s="3">
        <f t="shared" si="129"/>
        <v>1330</v>
      </c>
      <c r="G279" s="20">
        <f t="shared" si="130"/>
        <v>4</v>
      </c>
      <c r="H279" s="3" t="s">
        <v>43</v>
      </c>
      <c r="L279" s="20">
        <f t="shared" si="131"/>
        <v>1</v>
      </c>
      <c r="M279" s="20" t="s">
        <v>21</v>
      </c>
      <c r="N279" s="20">
        <v>10</v>
      </c>
      <c r="O279" s="20">
        <v>130240</v>
      </c>
      <c r="P279" s="20">
        <f t="shared" si="132"/>
        <v>130250</v>
      </c>
      <c r="Q279" s="20">
        <f t="shared" si="133"/>
        <v>130250</v>
      </c>
      <c r="R279" s="20">
        <v>130239</v>
      </c>
      <c r="S279" s="20">
        <v>131062</v>
      </c>
      <c r="T279" s="19">
        <f t="shared" si="134"/>
        <v>2.1</v>
      </c>
      <c r="U279" s="19">
        <f t="shared" si="135"/>
        <v>81.2</v>
      </c>
      <c r="W279" s="19">
        <f t="shared" si="136"/>
        <v>-2.1</v>
      </c>
      <c r="X279" s="19">
        <f t="shared" si="137"/>
        <v>81.2</v>
      </c>
      <c r="Y279" s="7">
        <f t="shared" si="138"/>
        <v>1</v>
      </c>
      <c r="Z279" s="7">
        <f t="shared" si="139"/>
        <v>0</v>
      </c>
      <c r="AA279" s="7">
        <f t="shared" si="140"/>
        <v>1</v>
      </c>
      <c r="AB279" s="7">
        <f t="shared" si="141"/>
        <v>1</v>
      </c>
      <c r="AC279" s="19">
        <f t="shared" si="142"/>
        <v>0</v>
      </c>
      <c r="AD279" s="7">
        <f t="shared" si="154"/>
        <v>0</v>
      </c>
      <c r="AE279" s="19">
        <f t="shared" si="143"/>
        <v>0</v>
      </c>
      <c r="AF279" s="19">
        <f t="shared" si="144"/>
        <v>10</v>
      </c>
      <c r="AG279" s="19">
        <f t="shared" si="145"/>
        <v>268</v>
      </c>
      <c r="AH279" s="7">
        <f t="shared" si="146"/>
        <v>1</v>
      </c>
      <c r="AI279" s="19">
        <f t="shared" si="147"/>
        <v>0</v>
      </c>
      <c r="AJ279" s="19">
        <f t="shared" si="148"/>
        <v>0</v>
      </c>
      <c r="AK279" s="19">
        <f t="shared" si="149"/>
        <v>0</v>
      </c>
      <c r="AL279" s="19">
        <f t="shared" si="150"/>
        <v>10</v>
      </c>
      <c r="AM279" s="19">
        <f t="shared" si="151"/>
        <v>386</v>
      </c>
      <c r="AN279" s="25">
        <f>MAX(AM$4:AM279)</f>
        <v>412</v>
      </c>
      <c r="AO279" s="25">
        <f t="shared" si="152"/>
        <v>-26</v>
      </c>
      <c r="AP279" s="20">
        <f t="shared" si="153"/>
        <v>1</v>
      </c>
      <c r="AR279" s="12">
        <f t="shared" si="155"/>
        <v>360.9</v>
      </c>
      <c r="AS279" s="12">
        <f t="shared" si="156"/>
        <v>30</v>
      </c>
      <c r="AT279" s="12">
        <f t="shared" si="157"/>
        <v>300</v>
      </c>
      <c r="AU279" s="12">
        <f t="shared" si="158"/>
        <v>11970</v>
      </c>
      <c r="AV279" s="12">
        <f>MAX(AU$4:AU279)</f>
        <v>12826</v>
      </c>
      <c r="AW279" s="8">
        <f t="shared" si="159"/>
        <v>-6.6739435521596752E-2</v>
      </c>
    </row>
    <row r="280" spans="1:49" x14ac:dyDescent="0.3">
      <c r="A280" s="1">
        <v>42780</v>
      </c>
      <c r="B280" s="1">
        <v>42780</v>
      </c>
      <c r="C280" s="1" t="s">
        <v>45</v>
      </c>
      <c r="D280" s="3">
        <v>1500</v>
      </c>
      <c r="E280" s="3">
        <v>0</v>
      </c>
      <c r="F280" s="3">
        <f t="shared" si="129"/>
        <v>1500</v>
      </c>
      <c r="G280" s="20">
        <f t="shared" si="130"/>
        <v>0</v>
      </c>
      <c r="H280" s="3" t="s">
        <v>43</v>
      </c>
      <c r="K280" s="20">
        <v>1</v>
      </c>
      <c r="L280" s="20">
        <f t="shared" si="131"/>
        <v>1</v>
      </c>
      <c r="M280" s="20" t="s">
        <v>20</v>
      </c>
      <c r="N280" s="20">
        <v>10</v>
      </c>
      <c r="O280" s="20">
        <v>130670</v>
      </c>
      <c r="P280" s="20">
        <f t="shared" si="132"/>
        <v>130670</v>
      </c>
      <c r="Q280" s="20">
        <f t="shared" si="133"/>
        <v>130670</v>
      </c>
      <c r="R280" s="20">
        <v>130751</v>
      </c>
      <c r="S280" s="20">
        <v>130539</v>
      </c>
      <c r="T280" s="19">
        <f t="shared" si="134"/>
        <v>9.1</v>
      </c>
      <c r="U280" s="19">
        <f t="shared" si="135"/>
        <v>12.1</v>
      </c>
      <c r="W280" s="19">
        <f t="shared" si="136"/>
        <v>-9.1</v>
      </c>
      <c r="X280" s="19">
        <f t="shared" si="137"/>
        <v>12.1</v>
      </c>
      <c r="Y280" s="7">
        <f t="shared" si="138"/>
        <v>0</v>
      </c>
      <c r="Z280" s="7">
        <f t="shared" si="139"/>
        <v>1</v>
      </c>
      <c r="AA280" s="7">
        <f t="shared" si="140"/>
        <v>1</v>
      </c>
      <c r="AB280" s="7">
        <f t="shared" si="141"/>
        <v>0</v>
      </c>
      <c r="AC280" s="19">
        <f t="shared" si="142"/>
        <v>0</v>
      </c>
      <c r="AD280" s="7">
        <f t="shared" si="154"/>
        <v>1</v>
      </c>
      <c r="AE280" s="19">
        <f t="shared" si="143"/>
        <v>-12</v>
      </c>
      <c r="AF280" s="19">
        <f t="shared" si="144"/>
        <v>10</v>
      </c>
      <c r="AG280" s="19">
        <f t="shared" si="145"/>
        <v>278</v>
      </c>
      <c r="AH280" s="7">
        <f t="shared" si="146"/>
        <v>1</v>
      </c>
      <c r="AI280" s="19">
        <f t="shared" si="147"/>
        <v>0</v>
      </c>
      <c r="AJ280" s="19">
        <f t="shared" si="148"/>
        <v>10</v>
      </c>
      <c r="AK280" s="19">
        <f t="shared" si="149"/>
        <v>0</v>
      </c>
      <c r="AL280" s="19">
        <f t="shared" si="150"/>
        <v>0</v>
      </c>
      <c r="AM280" s="19">
        <f t="shared" si="151"/>
        <v>386</v>
      </c>
      <c r="AN280" s="25">
        <f>MAX(AM$4:AM280)</f>
        <v>412</v>
      </c>
      <c r="AO280" s="25">
        <f t="shared" si="152"/>
        <v>-26</v>
      </c>
      <c r="AP280" s="20">
        <f t="shared" si="153"/>
        <v>0</v>
      </c>
      <c r="AR280" s="12">
        <f t="shared" si="155"/>
        <v>360.9</v>
      </c>
      <c r="AS280" s="12">
        <f t="shared" si="156"/>
        <v>30</v>
      </c>
      <c r="AT280" s="12">
        <f t="shared" si="157"/>
        <v>0</v>
      </c>
      <c r="AU280" s="12">
        <f t="shared" si="158"/>
        <v>11970</v>
      </c>
      <c r="AV280" s="12">
        <f>MAX(AU$4:AU280)</f>
        <v>12826</v>
      </c>
      <c r="AW280" s="8">
        <f t="shared" si="159"/>
        <v>-6.6739435521596752E-2</v>
      </c>
    </row>
    <row r="281" spans="1:49" x14ac:dyDescent="0.3">
      <c r="A281" s="1">
        <v>42780</v>
      </c>
      <c r="B281" s="1">
        <v>42780</v>
      </c>
      <c r="C281" s="1" t="s">
        <v>45</v>
      </c>
      <c r="D281" s="3">
        <v>1500</v>
      </c>
      <c r="E281" s="3">
        <v>0</v>
      </c>
      <c r="F281" s="3">
        <f t="shared" si="129"/>
        <v>1500</v>
      </c>
      <c r="G281" s="20">
        <f t="shared" si="130"/>
        <v>0</v>
      </c>
      <c r="H281" s="3" t="s">
        <v>43</v>
      </c>
      <c r="K281" s="20">
        <v>1</v>
      </c>
      <c r="L281" s="20">
        <f t="shared" si="131"/>
        <v>1</v>
      </c>
      <c r="M281" s="20" t="s">
        <v>20</v>
      </c>
      <c r="N281" s="20">
        <v>10</v>
      </c>
      <c r="O281" s="20">
        <v>130880</v>
      </c>
      <c r="P281" s="20">
        <f t="shared" si="132"/>
        <v>130880</v>
      </c>
      <c r="Q281" s="20">
        <f t="shared" si="133"/>
        <v>130880</v>
      </c>
      <c r="R281" s="20">
        <v>131062</v>
      </c>
      <c r="S281" s="20">
        <v>130545</v>
      </c>
      <c r="T281" s="19">
        <f t="shared" si="134"/>
        <v>19.2</v>
      </c>
      <c r="U281" s="19">
        <f t="shared" si="135"/>
        <v>32.5</v>
      </c>
      <c r="W281" s="19">
        <f t="shared" si="136"/>
        <v>-19.2</v>
      </c>
      <c r="X281" s="19">
        <f t="shared" si="137"/>
        <v>32.5</v>
      </c>
      <c r="Y281" s="7">
        <f t="shared" si="138"/>
        <v>0</v>
      </c>
      <c r="Z281" s="7">
        <f t="shared" si="139"/>
        <v>1</v>
      </c>
      <c r="AA281" s="7">
        <f t="shared" si="140"/>
        <v>1</v>
      </c>
      <c r="AB281" s="7">
        <f t="shared" si="141"/>
        <v>0</v>
      </c>
      <c r="AC281" s="19">
        <f t="shared" si="142"/>
        <v>-12</v>
      </c>
      <c r="AD281" s="7">
        <f t="shared" si="154"/>
        <v>1</v>
      </c>
      <c r="AE281" s="19">
        <f t="shared" si="143"/>
        <v>-12</v>
      </c>
      <c r="AF281" s="19">
        <f t="shared" si="144"/>
        <v>-12</v>
      </c>
      <c r="AG281" s="19">
        <f t="shared" si="145"/>
        <v>266</v>
      </c>
      <c r="AH281" s="7">
        <f t="shared" si="146"/>
        <v>0</v>
      </c>
      <c r="AI281" s="19">
        <f t="shared" si="147"/>
        <v>0</v>
      </c>
      <c r="AJ281" s="19">
        <f t="shared" si="148"/>
        <v>-12</v>
      </c>
      <c r="AK281" s="19">
        <f t="shared" si="149"/>
        <v>0</v>
      </c>
      <c r="AL281" s="19">
        <f t="shared" si="150"/>
        <v>0</v>
      </c>
      <c r="AM281" s="19">
        <f t="shared" si="151"/>
        <v>386</v>
      </c>
      <c r="AN281" s="25">
        <f>MAX(AM$4:AM281)</f>
        <v>412</v>
      </c>
      <c r="AO281" s="25">
        <f t="shared" si="152"/>
        <v>-26</v>
      </c>
      <c r="AP281" s="20">
        <f t="shared" si="153"/>
        <v>0</v>
      </c>
      <c r="AR281" s="12">
        <f t="shared" si="155"/>
        <v>360.9</v>
      </c>
      <c r="AS281" s="12">
        <f t="shared" si="156"/>
        <v>30</v>
      </c>
      <c r="AT281" s="12">
        <f t="shared" si="157"/>
        <v>0</v>
      </c>
      <c r="AU281" s="12">
        <f t="shared" si="158"/>
        <v>11970</v>
      </c>
      <c r="AV281" s="12">
        <f>MAX(AU$4:AU281)</f>
        <v>12826</v>
      </c>
      <c r="AW281" s="8">
        <f t="shared" si="159"/>
        <v>-6.6739435521596752E-2</v>
      </c>
    </row>
    <row r="282" spans="1:49" x14ac:dyDescent="0.3">
      <c r="A282" s="1">
        <v>42780</v>
      </c>
      <c r="B282" s="1">
        <v>42780</v>
      </c>
      <c r="C282" s="1" t="s">
        <v>45</v>
      </c>
      <c r="D282" s="3">
        <v>1500</v>
      </c>
      <c r="E282" s="3">
        <v>0</v>
      </c>
      <c r="F282" s="3">
        <f t="shared" si="129"/>
        <v>1500</v>
      </c>
      <c r="G282" s="20">
        <f t="shared" si="130"/>
        <v>0</v>
      </c>
      <c r="H282" s="3" t="s">
        <v>38</v>
      </c>
      <c r="K282" s="20">
        <v>1</v>
      </c>
      <c r="L282" s="20">
        <f t="shared" si="131"/>
        <v>1</v>
      </c>
      <c r="M282" s="20" t="s">
        <v>20</v>
      </c>
      <c r="N282" s="20">
        <v>7</v>
      </c>
      <c r="O282" s="20">
        <v>113690</v>
      </c>
      <c r="P282" s="20">
        <f t="shared" si="132"/>
        <v>113690</v>
      </c>
      <c r="Q282" s="20">
        <f t="shared" si="133"/>
        <v>113690</v>
      </c>
      <c r="R282" s="20">
        <v>114217</v>
      </c>
      <c r="S282" s="20">
        <v>113812</v>
      </c>
      <c r="T282" s="19">
        <f t="shared" si="134"/>
        <v>53.4</v>
      </c>
      <c r="U282" s="19">
        <f t="shared" si="135"/>
        <v>-12.9</v>
      </c>
      <c r="W282" s="19">
        <f t="shared" si="136"/>
        <v>-53.4</v>
      </c>
      <c r="X282" s="19">
        <f t="shared" si="137"/>
        <v>-12.9</v>
      </c>
      <c r="Y282" s="7">
        <f t="shared" si="138"/>
        <v>0</v>
      </c>
      <c r="Z282" s="7">
        <f t="shared" si="139"/>
        <v>1</v>
      </c>
      <c r="AA282" s="7">
        <f t="shared" si="140"/>
        <v>1</v>
      </c>
      <c r="AB282" s="7">
        <f t="shared" si="141"/>
        <v>0</v>
      </c>
      <c r="AC282" s="19">
        <f t="shared" si="142"/>
        <v>-12</v>
      </c>
      <c r="AD282" s="7">
        <f t="shared" si="154"/>
        <v>1</v>
      </c>
      <c r="AE282" s="19">
        <f t="shared" si="143"/>
        <v>-12</v>
      </c>
      <c r="AF282" s="19">
        <f t="shared" si="144"/>
        <v>-12</v>
      </c>
      <c r="AG282" s="19">
        <f t="shared" si="145"/>
        <v>254</v>
      </c>
      <c r="AH282" s="7">
        <f t="shared" si="146"/>
        <v>0</v>
      </c>
      <c r="AI282" s="19">
        <f t="shared" si="147"/>
        <v>0</v>
      </c>
      <c r="AJ282" s="19">
        <f t="shared" si="148"/>
        <v>-12</v>
      </c>
      <c r="AK282" s="19">
        <f t="shared" si="149"/>
        <v>0</v>
      </c>
      <c r="AL282" s="19">
        <f t="shared" si="150"/>
        <v>0</v>
      </c>
      <c r="AM282" s="19">
        <f t="shared" si="151"/>
        <v>386</v>
      </c>
      <c r="AN282" s="25">
        <f>MAX(AM$4:AM282)</f>
        <v>412</v>
      </c>
      <c r="AO282" s="25">
        <f t="shared" si="152"/>
        <v>-26</v>
      </c>
      <c r="AP282" s="20">
        <f t="shared" si="153"/>
        <v>0</v>
      </c>
      <c r="AR282" s="12">
        <f t="shared" si="155"/>
        <v>360.9</v>
      </c>
      <c r="AS282" s="12">
        <f t="shared" si="156"/>
        <v>30</v>
      </c>
      <c r="AT282" s="12">
        <f t="shared" si="157"/>
        <v>0</v>
      </c>
      <c r="AU282" s="12">
        <f t="shared" si="158"/>
        <v>11970</v>
      </c>
      <c r="AV282" s="12">
        <f>MAX(AU$4:AU282)</f>
        <v>12826</v>
      </c>
      <c r="AW282" s="8">
        <f t="shared" si="159"/>
        <v>-6.6739435521596752E-2</v>
      </c>
    </row>
    <row r="283" spans="1:49" x14ac:dyDescent="0.3">
      <c r="A283" s="1">
        <v>42780</v>
      </c>
      <c r="B283" s="1">
        <v>42780</v>
      </c>
      <c r="C283" s="1" t="s">
        <v>45</v>
      </c>
      <c r="D283" s="3">
        <v>1500</v>
      </c>
      <c r="E283" s="3">
        <v>0</v>
      </c>
      <c r="F283" s="3">
        <f t="shared" si="129"/>
        <v>1500</v>
      </c>
      <c r="G283" s="20">
        <f t="shared" si="130"/>
        <v>0</v>
      </c>
      <c r="H283" s="3" t="s">
        <v>38</v>
      </c>
      <c r="K283" s="20">
        <v>1</v>
      </c>
      <c r="L283" s="20">
        <f t="shared" si="131"/>
        <v>1</v>
      </c>
      <c r="M283" s="20" t="s">
        <v>20</v>
      </c>
      <c r="N283" s="20">
        <v>7</v>
      </c>
      <c r="O283" s="20">
        <v>113950</v>
      </c>
      <c r="P283" s="20">
        <f t="shared" si="132"/>
        <v>113950</v>
      </c>
      <c r="Q283" s="20">
        <f t="shared" si="133"/>
        <v>113950</v>
      </c>
      <c r="R283" s="20">
        <v>114217</v>
      </c>
      <c r="S283" s="20">
        <v>113812</v>
      </c>
      <c r="T283" s="19">
        <f t="shared" si="134"/>
        <v>27.4</v>
      </c>
      <c r="U283" s="19">
        <f t="shared" si="135"/>
        <v>13.1</v>
      </c>
      <c r="W283" s="19">
        <f t="shared" si="136"/>
        <v>-27.4</v>
      </c>
      <c r="X283" s="19">
        <f t="shared" si="137"/>
        <v>13.1</v>
      </c>
      <c r="Y283" s="7">
        <f t="shared" si="138"/>
        <v>0</v>
      </c>
      <c r="Z283" s="7">
        <f t="shared" si="139"/>
        <v>1</v>
      </c>
      <c r="AA283" s="7">
        <f t="shared" si="140"/>
        <v>1</v>
      </c>
      <c r="AB283" s="7">
        <f t="shared" si="141"/>
        <v>0</v>
      </c>
      <c r="AC283" s="19">
        <f t="shared" si="142"/>
        <v>-12</v>
      </c>
      <c r="AD283" s="7">
        <f t="shared" si="154"/>
        <v>1</v>
      </c>
      <c r="AE283" s="19">
        <f t="shared" si="143"/>
        <v>-12</v>
      </c>
      <c r="AF283" s="19">
        <f t="shared" si="144"/>
        <v>-12</v>
      </c>
      <c r="AG283" s="19">
        <f t="shared" si="145"/>
        <v>242</v>
      </c>
      <c r="AH283" s="7">
        <f t="shared" si="146"/>
        <v>0</v>
      </c>
      <c r="AI283" s="19">
        <f t="shared" si="147"/>
        <v>0</v>
      </c>
      <c r="AJ283" s="19">
        <f t="shared" si="148"/>
        <v>-12</v>
      </c>
      <c r="AK283" s="19">
        <f t="shared" si="149"/>
        <v>0</v>
      </c>
      <c r="AL283" s="19">
        <f t="shared" si="150"/>
        <v>0</v>
      </c>
      <c r="AM283" s="19">
        <f t="shared" si="151"/>
        <v>386</v>
      </c>
      <c r="AN283" s="25">
        <f>MAX(AM$4:AM283)</f>
        <v>412</v>
      </c>
      <c r="AO283" s="25">
        <f t="shared" si="152"/>
        <v>-26</v>
      </c>
      <c r="AP283" s="20">
        <f t="shared" si="153"/>
        <v>0</v>
      </c>
      <c r="AR283" s="12">
        <f t="shared" si="155"/>
        <v>360.9</v>
      </c>
      <c r="AS283" s="12">
        <f t="shared" si="156"/>
        <v>30</v>
      </c>
      <c r="AT283" s="12">
        <f t="shared" si="157"/>
        <v>0</v>
      </c>
      <c r="AU283" s="12">
        <f t="shared" si="158"/>
        <v>11970</v>
      </c>
      <c r="AV283" s="12">
        <f>MAX(AU$4:AU283)</f>
        <v>12826</v>
      </c>
      <c r="AW283" s="8">
        <f t="shared" si="159"/>
        <v>-6.6739435521596752E-2</v>
      </c>
    </row>
    <row r="284" spans="1:49" x14ac:dyDescent="0.3">
      <c r="A284" s="1">
        <v>42780</v>
      </c>
      <c r="B284" s="1">
        <v>42780</v>
      </c>
      <c r="C284" s="1" t="s">
        <v>45</v>
      </c>
      <c r="D284" s="3">
        <v>1540</v>
      </c>
      <c r="E284" s="3">
        <v>0</v>
      </c>
      <c r="F284" s="3">
        <f t="shared" si="129"/>
        <v>1540</v>
      </c>
      <c r="G284" s="20">
        <f t="shared" si="130"/>
        <v>0</v>
      </c>
      <c r="H284" s="3" t="s">
        <v>37</v>
      </c>
      <c r="K284" s="20">
        <v>1</v>
      </c>
      <c r="L284" s="20">
        <f t="shared" si="131"/>
        <v>1</v>
      </c>
      <c r="M284" s="20" t="s">
        <v>21</v>
      </c>
      <c r="N284" s="20">
        <v>8</v>
      </c>
      <c r="O284" s="20">
        <v>76430</v>
      </c>
      <c r="P284" s="20">
        <f t="shared" si="132"/>
        <v>76438</v>
      </c>
      <c r="Q284" s="20">
        <f t="shared" si="133"/>
        <v>76438</v>
      </c>
      <c r="R284" s="20">
        <v>76172</v>
      </c>
      <c r="S284" s="20">
        <v>76792</v>
      </c>
      <c r="T284" s="19">
        <f t="shared" si="134"/>
        <v>27.4</v>
      </c>
      <c r="U284" s="19">
        <f t="shared" si="135"/>
        <v>35.4</v>
      </c>
      <c r="W284" s="19">
        <f t="shared" si="136"/>
        <v>-27.4</v>
      </c>
      <c r="X284" s="19">
        <f t="shared" si="137"/>
        <v>35.4</v>
      </c>
      <c r="Y284" s="7">
        <f t="shared" si="138"/>
        <v>1</v>
      </c>
      <c r="Z284" s="7">
        <f t="shared" si="139"/>
        <v>0</v>
      </c>
      <c r="AA284" s="7">
        <f t="shared" si="140"/>
        <v>1</v>
      </c>
      <c r="AB284" s="7">
        <f t="shared" si="141"/>
        <v>0</v>
      </c>
      <c r="AC284" s="19">
        <f t="shared" si="142"/>
        <v>-12</v>
      </c>
      <c r="AD284" s="7">
        <f t="shared" si="154"/>
        <v>1</v>
      </c>
      <c r="AE284" s="19">
        <f t="shared" si="143"/>
        <v>-12</v>
      </c>
      <c r="AF284" s="19">
        <f t="shared" si="144"/>
        <v>-12</v>
      </c>
      <c r="AG284" s="19">
        <f t="shared" si="145"/>
        <v>230</v>
      </c>
      <c r="AH284" s="7">
        <f t="shared" si="146"/>
        <v>0</v>
      </c>
      <c r="AI284" s="19">
        <f t="shared" si="147"/>
        <v>0</v>
      </c>
      <c r="AJ284" s="19">
        <f t="shared" si="148"/>
        <v>-12</v>
      </c>
      <c r="AK284" s="19">
        <f t="shared" si="149"/>
        <v>0</v>
      </c>
      <c r="AL284" s="19">
        <f t="shared" si="150"/>
        <v>0</v>
      </c>
      <c r="AM284" s="19">
        <f t="shared" si="151"/>
        <v>386</v>
      </c>
      <c r="AN284" s="25">
        <f>MAX(AM$4:AM284)</f>
        <v>412</v>
      </c>
      <c r="AO284" s="25">
        <f t="shared" si="152"/>
        <v>-26</v>
      </c>
      <c r="AP284" s="20">
        <f t="shared" si="153"/>
        <v>0</v>
      </c>
      <c r="AR284" s="12">
        <f t="shared" si="155"/>
        <v>360.9</v>
      </c>
      <c r="AS284" s="12">
        <f t="shared" si="156"/>
        <v>30</v>
      </c>
      <c r="AT284" s="12">
        <f t="shared" si="157"/>
        <v>0</v>
      </c>
      <c r="AU284" s="12">
        <f t="shared" si="158"/>
        <v>11970</v>
      </c>
      <c r="AV284" s="12">
        <f>MAX(AU$4:AU284)</f>
        <v>12826</v>
      </c>
      <c r="AW284" s="8">
        <f t="shared" si="159"/>
        <v>-6.6739435521596752E-2</v>
      </c>
    </row>
    <row r="285" spans="1:49" x14ac:dyDescent="0.3">
      <c r="A285" s="1">
        <v>42780</v>
      </c>
      <c r="B285" s="1">
        <v>42781</v>
      </c>
      <c r="C285" s="1" t="s">
        <v>45</v>
      </c>
      <c r="D285" s="3">
        <v>55</v>
      </c>
      <c r="E285" s="3">
        <v>0</v>
      </c>
      <c r="F285" s="3">
        <f t="shared" si="129"/>
        <v>55</v>
      </c>
      <c r="G285" s="20">
        <f t="shared" si="130"/>
        <v>1</v>
      </c>
      <c r="H285" s="3" t="s">
        <v>43</v>
      </c>
      <c r="L285" s="20">
        <f t="shared" si="131"/>
        <v>1</v>
      </c>
      <c r="M285" s="20" t="s">
        <v>20</v>
      </c>
      <c r="N285" s="20">
        <v>20</v>
      </c>
      <c r="O285" s="20">
        <v>130940</v>
      </c>
      <c r="P285" s="20">
        <f t="shared" si="132"/>
        <v>130940</v>
      </c>
      <c r="Q285" s="20">
        <f t="shared" si="133"/>
        <v>130940</v>
      </c>
      <c r="R285" s="20">
        <v>130950</v>
      </c>
      <c r="S285" s="20">
        <v>130646</v>
      </c>
      <c r="T285" s="19">
        <f t="shared" si="134"/>
        <v>3</v>
      </c>
      <c r="U285" s="19">
        <f t="shared" si="135"/>
        <v>27.4</v>
      </c>
      <c r="W285" s="19">
        <f t="shared" si="136"/>
        <v>-3</v>
      </c>
      <c r="X285" s="19">
        <f t="shared" si="137"/>
        <v>27.4</v>
      </c>
      <c r="Y285" s="7">
        <f t="shared" si="138"/>
        <v>0</v>
      </c>
      <c r="Z285" s="7">
        <f t="shared" si="139"/>
        <v>1</v>
      </c>
      <c r="AA285" s="7">
        <f t="shared" si="140"/>
        <v>1</v>
      </c>
      <c r="AB285" s="7">
        <f t="shared" si="141"/>
        <v>1</v>
      </c>
      <c r="AC285" s="19">
        <f t="shared" si="142"/>
        <v>0</v>
      </c>
      <c r="AD285" s="7">
        <f t="shared" si="154"/>
        <v>0</v>
      </c>
      <c r="AE285" s="19">
        <f t="shared" si="143"/>
        <v>0</v>
      </c>
      <c r="AF285" s="19">
        <f t="shared" si="144"/>
        <v>10</v>
      </c>
      <c r="AG285" s="19">
        <f t="shared" si="145"/>
        <v>240</v>
      </c>
      <c r="AH285" s="7">
        <f t="shared" si="146"/>
        <v>1</v>
      </c>
      <c r="AI285" s="19">
        <f t="shared" si="147"/>
        <v>0</v>
      </c>
      <c r="AJ285" s="19">
        <f t="shared" si="148"/>
        <v>0</v>
      </c>
      <c r="AK285" s="19">
        <f t="shared" si="149"/>
        <v>0</v>
      </c>
      <c r="AL285" s="19">
        <f t="shared" si="150"/>
        <v>10</v>
      </c>
      <c r="AM285" s="19">
        <f t="shared" si="151"/>
        <v>396</v>
      </c>
      <c r="AN285" s="25">
        <f>MAX(AM$4:AM285)</f>
        <v>412</v>
      </c>
      <c r="AO285" s="25">
        <f t="shared" si="152"/>
        <v>-16</v>
      </c>
      <c r="AP285" s="20">
        <f t="shared" si="153"/>
        <v>1</v>
      </c>
      <c r="AR285" s="12">
        <f t="shared" si="155"/>
        <v>359.09999999999997</v>
      </c>
      <c r="AS285" s="12">
        <f t="shared" si="156"/>
        <v>29</v>
      </c>
      <c r="AT285" s="12">
        <f t="shared" si="157"/>
        <v>290</v>
      </c>
      <c r="AU285" s="12">
        <f t="shared" si="158"/>
        <v>12260</v>
      </c>
      <c r="AV285" s="12">
        <f>MAX(AU$4:AU285)</f>
        <v>12826</v>
      </c>
      <c r="AW285" s="8">
        <f t="shared" si="159"/>
        <v>-4.4129112739747386E-2</v>
      </c>
    </row>
    <row r="286" spans="1:49" x14ac:dyDescent="0.3">
      <c r="A286" s="1">
        <v>42780</v>
      </c>
      <c r="B286" s="1">
        <v>42781</v>
      </c>
      <c r="C286" s="1" t="s">
        <v>45</v>
      </c>
      <c r="D286" s="3">
        <v>830</v>
      </c>
      <c r="E286" s="3">
        <v>0</v>
      </c>
      <c r="F286" s="3">
        <f t="shared" si="129"/>
        <v>830</v>
      </c>
      <c r="G286" s="20">
        <f t="shared" si="130"/>
        <v>1</v>
      </c>
      <c r="H286" s="3" t="s">
        <v>37</v>
      </c>
      <c r="I286" s="20">
        <v>1</v>
      </c>
      <c r="J286" s="20">
        <v>20</v>
      </c>
      <c r="L286" s="20">
        <f t="shared" si="131"/>
        <v>1</v>
      </c>
      <c r="M286" s="20" t="s">
        <v>20</v>
      </c>
      <c r="N286" s="20">
        <v>8</v>
      </c>
      <c r="O286" s="20">
        <v>76790</v>
      </c>
      <c r="P286" s="20">
        <f t="shared" si="132"/>
        <v>76790</v>
      </c>
      <c r="Q286" s="20">
        <f t="shared" si="133"/>
        <v>76790</v>
      </c>
      <c r="R286" s="20">
        <v>76866</v>
      </c>
      <c r="S286" s="20">
        <v>76361</v>
      </c>
      <c r="T286" s="19">
        <f t="shared" si="134"/>
        <v>8.4</v>
      </c>
      <c r="U286" s="19">
        <f t="shared" si="135"/>
        <v>42.1</v>
      </c>
      <c r="W286" s="19">
        <f t="shared" si="136"/>
        <v>-8.4</v>
      </c>
      <c r="X286" s="19">
        <f t="shared" si="137"/>
        <v>42.1</v>
      </c>
      <c r="Y286" s="7">
        <f t="shared" si="138"/>
        <v>0</v>
      </c>
      <c r="Z286" s="7">
        <f t="shared" si="139"/>
        <v>1</v>
      </c>
      <c r="AA286" s="7">
        <f t="shared" si="140"/>
        <v>1</v>
      </c>
      <c r="AB286" s="7">
        <f t="shared" si="141"/>
        <v>0</v>
      </c>
      <c r="AC286" s="19">
        <f t="shared" si="142"/>
        <v>0</v>
      </c>
      <c r="AD286" s="7">
        <f t="shared" si="154"/>
        <v>0</v>
      </c>
      <c r="AE286" s="19">
        <f t="shared" si="143"/>
        <v>0</v>
      </c>
      <c r="AF286" s="19">
        <f t="shared" si="144"/>
        <v>10</v>
      </c>
      <c r="AG286" s="19">
        <f t="shared" si="145"/>
        <v>250</v>
      </c>
      <c r="AH286" s="7">
        <f t="shared" si="146"/>
        <v>1</v>
      </c>
      <c r="AI286" s="19">
        <f t="shared" si="147"/>
        <v>10</v>
      </c>
      <c r="AJ286" s="19">
        <f t="shared" si="148"/>
        <v>0</v>
      </c>
      <c r="AK286" s="19">
        <f t="shared" si="149"/>
        <v>0</v>
      </c>
      <c r="AL286" s="19">
        <f t="shared" si="150"/>
        <v>0</v>
      </c>
      <c r="AM286" s="19">
        <f t="shared" si="151"/>
        <v>396</v>
      </c>
      <c r="AN286" s="25">
        <f>MAX(AM$4:AM286)</f>
        <v>412</v>
      </c>
      <c r="AO286" s="25">
        <f t="shared" si="152"/>
        <v>-16</v>
      </c>
      <c r="AP286" s="20">
        <f t="shared" si="153"/>
        <v>0</v>
      </c>
      <c r="AR286" s="12">
        <f t="shared" si="155"/>
        <v>359.09999999999997</v>
      </c>
      <c r="AS286" s="12">
        <f t="shared" si="156"/>
        <v>29</v>
      </c>
      <c r="AT286" s="12">
        <f t="shared" si="157"/>
        <v>0</v>
      </c>
      <c r="AU286" s="12">
        <f t="shared" si="158"/>
        <v>12260</v>
      </c>
      <c r="AV286" s="12">
        <f>MAX(AU$4:AU286)</f>
        <v>12826</v>
      </c>
      <c r="AW286" s="8">
        <f t="shared" si="159"/>
        <v>-4.4129112739747386E-2</v>
      </c>
    </row>
    <row r="287" spans="1:49" x14ac:dyDescent="0.3">
      <c r="A287" s="1">
        <v>42781</v>
      </c>
      <c r="B287" s="1">
        <v>42781</v>
      </c>
      <c r="C287" s="1" t="s">
        <v>45</v>
      </c>
      <c r="D287" s="3">
        <v>1645</v>
      </c>
      <c r="E287" s="3">
        <v>0</v>
      </c>
      <c r="F287" s="3">
        <f t="shared" si="129"/>
        <v>1645</v>
      </c>
      <c r="G287" s="20">
        <f t="shared" si="130"/>
        <v>0</v>
      </c>
      <c r="H287" s="3" t="s">
        <v>38</v>
      </c>
      <c r="L287" s="20">
        <f t="shared" si="131"/>
        <v>1</v>
      </c>
      <c r="M287" s="20" t="s">
        <v>21</v>
      </c>
      <c r="N287" s="20">
        <v>7</v>
      </c>
      <c r="O287" s="20">
        <v>114060</v>
      </c>
      <c r="P287" s="20">
        <f t="shared" si="132"/>
        <v>114067</v>
      </c>
      <c r="Q287" s="20">
        <f t="shared" si="133"/>
        <v>114067</v>
      </c>
      <c r="R287" s="20">
        <v>114043</v>
      </c>
      <c r="S287" s="20">
        <v>114238</v>
      </c>
      <c r="T287" s="19">
        <f t="shared" si="134"/>
        <v>3.1</v>
      </c>
      <c r="U287" s="19">
        <f t="shared" si="135"/>
        <v>17.100000000000001</v>
      </c>
      <c r="W287" s="19">
        <f t="shared" si="136"/>
        <v>-3.1</v>
      </c>
      <c r="X287" s="19">
        <f t="shared" si="137"/>
        <v>17.100000000000001</v>
      </c>
      <c r="Y287" s="7">
        <f t="shared" si="138"/>
        <v>1</v>
      </c>
      <c r="Z287" s="7">
        <f t="shared" si="139"/>
        <v>0</v>
      </c>
      <c r="AA287" s="7">
        <f t="shared" si="140"/>
        <v>1</v>
      </c>
      <c r="AB287" s="7">
        <f t="shared" si="141"/>
        <v>1</v>
      </c>
      <c r="AC287" s="19">
        <f t="shared" si="142"/>
        <v>0</v>
      </c>
      <c r="AD287" s="7">
        <f t="shared" si="154"/>
        <v>0</v>
      </c>
      <c r="AE287" s="19">
        <f t="shared" si="143"/>
        <v>-12</v>
      </c>
      <c r="AF287" s="19">
        <f t="shared" si="144"/>
        <v>10</v>
      </c>
      <c r="AG287" s="19">
        <f t="shared" si="145"/>
        <v>260</v>
      </c>
      <c r="AH287" s="7">
        <f t="shared" si="146"/>
        <v>1</v>
      </c>
      <c r="AI287" s="19">
        <f t="shared" si="147"/>
        <v>0</v>
      </c>
      <c r="AJ287" s="19">
        <f t="shared" si="148"/>
        <v>0</v>
      </c>
      <c r="AK287" s="19">
        <f t="shared" si="149"/>
        <v>0</v>
      </c>
      <c r="AL287" s="19">
        <f t="shared" si="150"/>
        <v>10</v>
      </c>
      <c r="AM287" s="19">
        <f t="shared" si="151"/>
        <v>406</v>
      </c>
      <c r="AN287" s="25">
        <f>MAX(AM$4:AM287)</f>
        <v>412</v>
      </c>
      <c r="AO287" s="25">
        <f t="shared" si="152"/>
        <v>-6</v>
      </c>
      <c r="AP287" s="20">
        <f t="shared" si="153"/>
        <v>1</v>
      </c>
      <c r="AR287" s="12">
        <f t="shared" si="155"/>
        <v>359.09999999999997</v>
      </c>
      <c r="AS287" s="12">
        <f t="shared" si="156"/>
        <v>29</v>
      </c>
      <c r="AT287" s="12">
        <f t="shared" si="157"/>
        <v>290</v>
      </c>
      <c r="AU287" s="12">
        <f t="shared" si="158"/>
        <v>12550</v>
      </c>
      <c r="AV287" s="12">
        <f>MAX(AU$4:AU287)</f>
        <v>12826</v>
      </c>
      <c r="AW287" s="8">
        <f t="shared" si="159"/>
        <v>-2.1518789957898021E-2</v>
      </c>
    </row>
    <row r="288" spans="1:49" x14ac:dyDescent="0.3">
      <c r="A288" s="1">
        <v>42781</v>
      </c>
      <c r="B288" s="1">
        <v>42782</v>
      </c>
      <c r="C288" s="1" t="s">
        <v>45</v>
      </c>
      <c r="D288" s="3">
        <v>20</v>
      </c>
      <c r="E288" s="3">
        <v>0</v>
      </c>
      <c r="F288" s="3">
        <f t="shared" si="129"/>
        <v>20</v>
      </c>
      <c r="G288" s="20">
        <f t="shared" si="130"/>
        <v>1</v>
      </c>
      <c r="H288" s="3" t="s">
        <v>17</v>
      </c>
      <c r="I288" s="20">
        <v>1</v>
      </c>
      <c r="J288" s="20">
        <v>25</v>
      </c>
      <c r="L288" s="20">
        <f t="shared" si="131"/>
        <v>1</v>
      </c>
      <c r="M288" s="20" t="s">
        <v>20</v>
      </c>
      <c r="N288" s="20">
        <v>7</v>
      </c>
      <c r="O288" s="20">
        <v>106110</v>
      </c>
      <c r="P288" s="20">
        <f t="shared" si="132"/>
        <v>106110</v>
      </c>
      <c r="Q288" s="20">
        <f t="shared" si="133"/>
        <v>106110</v>
      </c>
      <c r="R288" s="20">
        <v>106237</v>
      </c>
      <c r="S288" s="20">
        <v>105993</v>
      </c>
      <c r="T288" s="19">
        <f t="shared" si="134"/>
        <v>13.4</v>
      </c>
      <c r="U288" s="19">
        <f t="shared" si="135"/>
        <v>11</v>
      </c>
      <c r="W288" s="19">
        <f t="shared" si="136"/>
        <v>-13.4</v>
      </c>
      <c r="X288" s="19">
        <f t="shared" si="137"/>
        <v>11</v>
      </c>
      <c r="Y288" s="7">
        <f t="shared" si="138"/>
        <v>0</v>
      </c>
      <c r="Z288" s="7">
        <f t="shared" si="139"/>
        <v>1</v>
      </c>
      <c r="AA288" s="7">
        <f t="shared" si="140"/>
        <v>1</v>
      </c>
      <c r="AB288" s="7">
        <f t="shared" si="141"/>
        <v>0</v>
      </c>
      <c r="AC288" s="19">
        <f t="shared" si="142"/>
        <v>-12</v>
      </c>
      <c r="AD288" s="7">
        <f t="shared" si="154"/>
        <v>0</v>
      </c>
      <c r="AE288" s="19">
        <f t="shared" si="143"/>
        <v>-12</v>
      </c>
      <c r="AF288" s="19">
        <f t="shared" si="144"/>
        <v>-12</v>
      </c>
      <c r="AG288" s="19">
        <f t="shared" si="145"/>
        <v>248</v>
      </c>
      <c r="AH288" s="7">
        <f t="shared" si="146"/>
        <v>0</v>
      </c>
      <c r="AI288" s="19">
        <f t="shared" si="147"/>
        <v>-12</v>
      </c>
      <c r="AJ288" s="19">
        <f t="shared" si="148"/>
        <v>0</v>
      </c>
      <c r="AK288" s="19">
        <f t="shared" si="149"/>
        <v>0</v>
      </c>
      <c r="AL288" s="19">
        <f t="shared" si="150"/>
        <v>0</v>
      </c>
      <c r="AM288" s="19">
        <f t="shared" si="151"/>
        <v>406</v>
      </c>
      <c r="AN288" s="25">
        <f>MAX(AM$4:AM288)</f>
        <v>412</v>
      </c>
      <c r="AO288" s="25">
        <f t="shared" si="152"/>
        <v>-6</v>
      </c>
      <c r="AP288" s="20">
        <f t="shared" si="153"/>
        <v>0</v>
      </c>
      <c r="AR288" s="12">
        <f t="shared" si="155"/>
        <v>376.5</v>
      </c>
      <c r="AS288" s="12">
        <f t="shared" si="156"/>
        <v>31</v>
      </c>
      <c r="AT288" s="12">
        <f t="shared" si="157"/>
        <v>0</v>
      </c>
      <c r="AU288" s="12">
        <f t="shared" si="158"/>
        <v>12550</v>
      </c>
      <c r="AV288" s="12">
        <f>MAX(AU$4:AU288)</f>
        <v>12826</v>
      </c>
      <c r="AW288" s="8">
        <f t="shared" si="159"/>
        <v>-2.1518789957898021E-2</v>
      </c>
    </row>
    <row r="289" spans="1:49" x14ac:dyDescent="0.3">
      <c r="A289" s="1">
        <v>42782</v>
      </c>
      <c r="B289" s="1">
        <v>42782</v>
      </c>
      <c r="C289" s="1" t="s">
        <v>45</v>
      </c>
      <c r="D289" s="3">
        <v>910</v>
      </c>
      <c r="E289" s="3">
        <v>0</v>
      </c>
      <c r="F289" s="3">
        <f t="shared" si="129"/>
        <v>910</v>
      </c>
      <c r="G289" s="20">
        <f t="shared" si="130"/>
        <v>0</v>
      </c>
      <c r="H289" s="3" t="s">
        <v>17</v>
      </c>
      <c r="I289" s="20">
        <v>1</v>
      </c>
      <c r="J289" s="20">
        <v>10</v>
      </c>
      <c r="L289" s="20">
        <f t="shared" si="131"/>
        <v>1</v>
      </c>
      <c r="M289" s="20" t="s">
        <v>20</v>
      </c>
      <c r="N289" s="20">
        <v>7</v>
      </c>
      <c r="O289" s="20">
        <v>106400</v>
      </c>
      <c r="P289" s="20">
        <f t="shared" si="132"/>
        <v>106400</v>
      </c>
      <c r="Q289" s="20">
        <f t="shared" si="133"/>
        <v>106400</v>
      </c>
      <c r="R289" s="20">
        <v>106409</v>
      </c>
      <c r="S289" s="20">
        <v>106236</v>
      </c>
      <c r="T289" s="19">
        <f t="shared" si="134"/>
        <v>1.6</v>
      </c>
      <c r="U289" s="19">
        <f t="shared" si="135"/>
        <v>15.7</v>
      </c>
      <c r="W289" s="19">
        <f t="shared" si="136"/>
        <v>-1.6</v>
      </c>
      <c r="X289" s="19">
        <f t="shared" si="137"/>
        <v>15.7</v>
      </c>
      <c r="Y289" s="7">
        <f t="shared" si="138"/>
        <v>0</v>
      </c>
      <c r="Z289" s="7">
        <f t="shared" si="139"/>
        <v>1</v>
      </c>
      <c r="AA289" s="7">
        <f t="shared" si="140"/>
        <v>1</v>
      </c>
      <c r="AB289" s="7">
        <f t="shared" si="141"/>
        <v>0</v>
      </c>
      <c r="AC289" s="19">
        <f t="shared" si="142"/>
        <v>0</v>
      </c>
      <c r="AD289" s="7">
        <f t="shared" si="154"/>
        <v>0</v>
      </c>
      <c r="AE289" s="19">
        <f t="shared" si="143"/>
        <v>-12</v>
      </c>
      <c r="AF289" s="19">
        <f t="shared" si="144"/>
        <v>10</v>
      </c>
      <c r="AG289" s="19">
        <f t="shared" si="145"/>
        <v>258</v>
      </c>
      <c r="AH289" s="7">
        <f t="shared" si="146"/>
        <v>1</v>
      </c>
      <c r="AI289" s="19">
        <f t="shared" si="147"/>
        <v>10</v>
      </c>
      <c r="AJ289" s="19">
        <f t="shared" si="148"/>
        <v>0</v>
      </c>
      <c r="AK289" s="19">
        <f t="shared" si="149"/>
        <v>0</v>
      </c>
      <c r="AL289" s="19">
        <f t="shared" si="150"/>
        <v>0</v>
      </c>
      <c r="AM289" s="19">
        <f t="shared" si="151"/>
        <v>406</v>
      </c>
      <c r="AN289" s="25">
        <f>MAX(AM$4:AM289)</f>
        <v>412</v>
      </c>
      <c r="AO289" s="25">
        <f t="shared" si="152"/>
        <v>-6</v>
      </c>
      <c r="AP289" s="20">
        <f t="shared" si="153"/>
        <v>0</v>
      </c>
      <c r="AR289" s="12">
        <f t="shared" si="155"/>
        <v>376.5</v>
      </c>
      <c r="AS289" s="12">
        <f t="shared" si="156"/>
        <v>31</v>
      </c>
      <c r="AT289" s="12">
        <f t="shared" si="157"/>
        <v>0</v>
      </c>
      <c r="AU289" s="12">
        <f t="shared" si="158"/>
        <v>12550</v>
      </c>
      <c r="AV289" s="12">
        <f>MAX(AU$4:AU289)</f>
        <v>12826</v>
      </c>
      <c r="AW289" s="8">
        <f t="shared" si="159"/>
        <v>-2.1518789957898021E-2</v>
      </c>
    </row>
    <row r="290" spans="1:49" x14ac:dyDescent="0.3">
      <c r="A290" s="1">
        <v>42782</v>
      </c>
      <c r="B290" s="1">
        <v>42782</v>
      </c>
      <c r="C290" s="1" t="s">
        <v>45</v>
      </c>
      <c r="D290" s="3">
        <v>1515</v>
      </c>
      <c r="E290" s="3">
        <v>0</v>
      </c>
      <c r="F290" s="3">
        <f t="shared" si="129"/>
        <v>1515</v>
      </c>
      <c r="G290" s="20">
        <f t="shared" si="130"/>
        <v>0</v>
      </c>
      <c r="H290" s="3" t="s">
        <v>38</v>
      </c>
      <c r="L290" s="20">
        <f t="shared" si="131"/>
        <v>1</v>
      </c>
      <c r="M290" s="20" t="s">
        <v>21</v>
      </c>
      <c r="N290" s="20">
        <v>7</v>
      </c>
      <c r="O290" s="20">
        <v>113380</v>
      </c>
      <c r="P290" s="20">
        <f t="shared" si="132"/>
        <v>113387</v>
      </c>
      <c r="Q290" s="20">
        <f t="shared" si="133"/>
        <v>113387</v>
      </c>
      <c r="R290" s="20">
        <v>113353</v>
      </c>
      <c r="S290" s="20">
        <v>113547</v>
      </c>
      <c r="T290" s="19">
        <f t="shared" si="134"/>
        <v>4.0999999999999996</v>
      </c>
      <c r="U290" s="19">
        <f t="shared" si="135"/>
        <v>16</v>
      </c>
      <c r="W290" s="19">
        <f t="shared" si="136"/>
        <v>-4.0999999999999996</v>
      </c>
      <c r="X290" s="19">
        <f t="shared" si="137"/>
        <v>16</v>
      </c>
      <c r="Y290" s="7">
        <f t="shared" si="138"/>
        <v>1</v>
      </c>
      <c r="Z290" s="7">
        <f t="shared" si="139"/>
        <v>0</v>
      </c>
      <c r="AA290" s="7">
        <f t="shared" si="140"/>
        <v>1</v>
      </c>
      <c r="AB290" s="7">
        <f t="shared" si="141"/>
        <v>1</v>
      </c>
      <c r="AC290" s="19">
        <f t="shared" si="142"/>
        <v>0</v>
      </c>
      <c r="AD290" s="7">
        <f t="shared" si="154"/>
        <v>0</v>
      </c>
      <c r="AE290" s="19">
        <f t="shared" si="143"/>
        <v>-12</v>
      </c>
      <c r="AF290" s="19">
        <f t="shared" si="144"/>
        <v>10</v>
      </c>
      <c r="AG290" s="19">
        <f t="shared" si="145"/>
        <v>268</v>
      </c>
      <c r="AH290" s="7">
        <f t="shared" si="146"/>
        <v>1</v>
      </c>
      <c r="AI290" s="19">
        <f t="shared" si="147"/>
        <v>0</v>
      </c>
      <c r="AJ290" s="19">
        <f t="shared" si="148"/>
        <v>0</v>
      </c>
      <c r="AK290" s="19">
        <f t="shared" si="149"/>
        <v>0</v>
      </c>
      <c r="AL290" s="19">
        <f t="shared" si="150"/>
        <v>10</v>
      </c>
      <c r="AM290" s="19">
        <f t="shared" si="151"/>
        <v>416</v>
      </c>
      <c r="AN290" s="25">
        <f>MAX(AM$4:AM290)</f>
        <v>416</v>
      </c>
      <c r="AO290" s="25">
        <f t="shared" si="152"/>
        <v>0</v>
      </c>
      <c r="AP290" s="20">
        <f t="shared" si="153"/>
        <v>1</v>
      </c>
      <c r="AR290" s="12">
        <f t="shared" si="155"/>
        <v>376.5</v>
      </c>
      <c r="AS290" s="12">
        <f t="shared" si="156"/>
        <v>31</v>
      </c>
      <c r="AT290" s="12">
        <f t="shared" si="157"/>
        <v>310</v>
      </c>
      <c r="AU290" s="12">
        <f t="shared" si="158"/>
        <v>12860</v>
      </c>
      <c r="AV290" s="12">
        <f>MAX(AU$4:AU290)</f>
        <v>12860</v>
      </c>
      <c r="AW290" s="8">
        <f t="shared" si="159"/>
        <v>0</v>
      </c>
    </row>
    <row r="291" spans="1:49" x14ac:dyDescent="0.3">
      <c r="A291" s="1">
        <v>42782</v>
      </c>
      <c r="B291" s="1">
        <v>42782</v>
      </c>
      <c r="C291" s="1" t="s">
        <v>45</v>
      </c>
      <c r="D291" s="3">
        <v>1615</v>
      </c>
      <c r="E291" s="3">
        <v>0</v>
      </c>
      <c r="F291" s="3">
        <f t="shared" si="129"/>
        <v>1615</v>
      </c>
      <c r="G291" s="20">
        <f t="shared" si="130"/>
        <v>0</v>
      </c>
      <c r="H291" s="3" t="s">
        <v>17</v>
      </c>
      <c r="L291" s="20">
        <f t="shared" si="131"/>
        <v>1</v>
      </c>
      <c r="M291" s="20" t="s">
        <v>20</v>
      </c>
      <c r="N291" s="20">
        <v>7</v>
      </c>
      <c r="O291" s="20">
        <v>106800</v>
      </c>
      <c r="P291" s="20">
        <f t="shared" si="132"/>
        <v>106800</v>
      </c>
      <c r="Q291" s="20">
        <f t="shared" si="133"/>
        <v>106800</v>
      </c>
      <c r="R291" s="20">
        <v>106787</v>
      </c>
      <c r="S291" s="20">
        <v>106470</v>
      </c>
      <c r="T291" s="19">
        <f t="shared" si="134"/>
        <v>-0.6</v>
      </c>
      <c r="U291" s="19">
        <f t="shared" si="135"/>
        <v>32.299999999999997</v>
      </c>
      <c r="W291" s="19">
        <f t="shared" si="136"/>
        <v>0.6</v>
      </c>
      <c r="X291" s="19">
        <f t="shared" si="137"/>
        <v>32.299999999999997</v>
      </c>
      <c r="Y291" s="7">
        <f t="shared" si="138"/>
        <v>0</v>
      </c>
      <c r="Z291" s="7">
        <f t="shared" si="139"/>
        <v>0</v>
      </c>
      <c r="AA291" s="7">
        <f t="shared" si="140"/>
        <v>0</v>
      </c>
      <c r="AB291" s="7">
        <f t="shared" si="141"/>
        <v>0</v>
      </c>
      <c r="AC291" s="19">
        <f t="shared" si="142"/>
        <v>0</v>
      </c>
      <c r="AD291" s="7">
        <f t="shared" si="154"/>
        <v>0</v>
      </c>
      <c r="AE291" s="19">
        <f t="shared" si="143"/>
        <v>0</v>
      </c>
      <c r="AF291" s="19">
        <f t="shared" si="144"/>
        <v>0</v>
      </c>
      <c r="AG291" s="19">
        <f t="shared" si="145"/>
        <v>268</v>
      </c>
      <c r="AH291" s="7">
        <f t="shared" si="146"/>
        <v>0</v>
      </c>
      <c r="AI291" s="19">
        <f t="shared" si="147"/>
        <v>0</v>
      </c>
      <c r="AJ291" s="19">
        <f t="shared" si="148"/>
        <v>0</v>
      </c>
      <c r="AK291" s="19">
        <f t="shared" si="149"/>
        <v>0</v>
      </c>
      <c r="AL291" s="19">
        <f t="shared" si="150"/>
        <v>0</v>
      </c>
      <c r="AM291" s="19">
        <f t="shared" si="151"/>
        <v>416</v>
      </c>
      <c r="AN291" s="25">
        <f>MAX(AM$4:AM291)</f>
        <v>416</v>
      </c>
      <c r="AO291" s="25">
        <f t="shared" si="152"/>
        <v>0</v>
      </c>
      <c r="AP291" s="20">
        <f t="shared" si="153"/>
        <v>0</v>
      </c>
      <c r="AR291" s="12">
        <f t="shared" si="155"/>
        <v>376.5</v>
      </c>
      <c r="AS291" s="12">
        <f t="shared" si="156"/>
        <v>31</v>
      </c>
      <c r="AT291" s="12">
        <f t="shared" si="157"/>
        <v>0</v>
      </c>
      <c r="AU291" s="12">
        <f t="shared" si="158"/>
        <v>12860</v>
      </c>
      <c r="AV291" s="12">
        <f>MAX(AU$4:AU291)</f>
        <v>12860</v>
      </c>
      <c r="AW291" s="8">
        <f t="shared" si="159"/>
        <v>0</v>
      </c>
    </row>
    <row r="292" spans="1:49" x14ac:dyDescent="0.3">
      <c r="A292" s="1">
        <v>42782</v>
      </c>
      <c r="B292" s="1">
        <v>42783</v>
      </c>
      <c r="C292" s="1" t="s">
        <v>45</v>
      </c>
      <c r="D292" s="3">
        <v>800</v>
      </c>
      <c r="E292" s="3">
        <v>0</v>
      </c>
      <c r="F292" s="3">
        <f t="shared" si="129"/>
        <v>800</v>
      </c>
      <c r="G292" s="20">
        <f t="shared" si="130"/>
        <v>1</v>
      </c>
      <c r="H292" s="3" t="s">
        <v>17</v>
      </c>
      <c r="L292" s="20">
        <f t="shared" si="131"/>
        <v>1</v>
      </c>
      <c r="M292" s="20" t="s">
        <v>21</v>
      </c>
      <c r="N292" s="20">
        <v>7</v>
      </c>
      <c r="O292" s="20">
        <v>106410</v>
      </c>
      <c r="P292" s="20">
        <f t="shared" si="132"/>
        <v>106417</v>
      </c>
      <c r="Q292" s="20">
        <f t="shared" si="133"/>
        <v>106417</v>
      </c>
      <c r="R292" s="20">
        <v>106365</v>
      </c>
      <c r="S292" s="20">
        <v>106528</v>
      </c>
      <c r="T292" s="19">
        <f t="shared" si="134"/>
        <v>5.9</v>
      </c>
      <c r="U292" s="19">
        <f t="shared" si="135"/>
        <v>11.1</v>
      </c>
      <c r="W292" s="19">
        <f t="shared" si="136"/>
        <v>-5.9</v>
      </c>
      <c r="X292" s="19">
        <f t="shared" si="137"/>
        <v>11.1</v>
      </c>
      <c r="Y292" s="7">
        <f t="shared" si="138"/>
        <v>1</v>
      </c>
      <c r="Z292" s="7">
        <f t="shared" si="139"/>
        <v>0</v>
      </c>
      <c r="AA292" s="7">
        <f t="shared" si="140"/>
        <v>1</v>
      </c>
      <c r="AB292" s="7">
        <f t="shared" si="141"/>
        <v>1</v>
      </c>
      <c r="AC292" s="19">
        <f t="shared" si="142"/>
        <v>0</v>
      </c>
      <c r="AD292" s="7">
        <f t="shared" si="154"/>
        <v>0</v>
      </c>
      <c r="AE292" s="19">
        <f t="shared" si="143"/>
        <v>-12</v>
      </c>
      <c r="AF292" s="19">
        <f t="shared" si="144"/>
        <v>10</v>
      </c>
      <c r="AG292" s="19">
        <f t="shared" si="145"/>
        <v>278</v>
      </c>
      <c r="AH292" s="7">
        <f t="shared" si="146"/>
        <v>1</v>
      </c>
      <c r="AI292" s="19">
        <f t="shared" si="147"/>
        <v>0</v>
      </c>
      <c r="AJ292" s="19">
        <f t="shared" si="148"/>
        <v>0</v>
      </c>
      <c r="AK292" s="19">
        <f t="shared" si="149"/>
        <v>0</v>
      </c>
      <c r="AL292" s="19">
        <f t="shared" si="150"/>
        <v>10</v>
      </c>
      <c r="AM292" s="19">
        <f t="shared" si="151"/>
        <v>426</v>
      </c>
      <c r="AN292" s="25">
        <f>MAX(AM$4:AM292)</f>
        <v>426</v>
      </c>
      <c r="AO292" s="25">
        <f t="shared" si="152"/>
        <v>0</v>
      </c>
      <c r="AP292" s="20">
        <f t="shared" si="153"/>
        <v>1</v>
      </c>
      <c r="AR292" s="12">
        <f t="shared" si="155"/>
        <v>385.8</v>
      </c>
      <c r="AS292" s="12">
        <f t="shared" si="156"/>
        <v>32</v>
      </c>
      <c r="AT292" s="12">
        <f t="shared" si="157"/>
        <v>320</v>
      </c>
      <c r="AU292" s="12">
        <f t="shared" si="158"/>
        <v>13180</v>
      </c>
      <c r="AV292" s="12">
        <f>MAX(AU$4:AU292)</f>
        <v>13180</v>
      </c>
      <c r="AW292" s="8">
        <f t="shared" si="159"/>
        <v>0</v>
      </c>
    </row>
    <row r="293" spans="1:49" x14ac:dyDescent="0.3">
      <c r="A293" s="1">
        <v>42782</v>
      </c>
      <c r="B293" s="1">
        <v>42783</v>
      </c>
      <c r="C293" s="1" t="s">
        <v>45</v>
      </c>
      <c r="D293" s="3">
        <v>900</v>
      </c>
      <c r="E293" s="3">
        <v>0</v>
      </c>
      <c r="F293" s="3">
        <f t="shared" si="129"/>
        <v>900</v>
      </c>
      <c r="G293" s="20">
        <f t="shared" si="130"/>
        <v>1</v>
      </c>
      <c r="H293" s="3" t="s">
        <v>37</v>
      </c>
      <c r="L293" s="20">
        <f t="shared" si="131"/>
        <v>1</v>
      </c>
      <c r="M293" s="20" t="s">
        <v>21</v>
      </c>
      <c r="N293" s="20">
        <v>8</v>
      </c>
      <c r="O293" s="20">
        <v>76780</v>
      </c>
      <c r="P293" s="20">
        <f t="shared" si="132"/>
        <v>76788</v>
      </c>
      <c r="Q293" s="20">
        <f t="shared" si="133"/>
        <v>76788</v>
      </c>
      <c r="R293" s="20">
        <v>76551</v>
      </c>
      <c r="S293" s="20">
        <v>76896</v>
      </c>
      <c r="T293" s="19">
        <f t="shared" si="134"/>
        <v>24.5</v>
      </c>
      <c r="U293" s="19">
        <f t="shared" si="135"/>
        <v>10.8</v>
      </c>
      <c r="W293" s="19">
        <f t="shared" si="136"/>
        <v>-24.5</v>
      </c>
      <c r="X293" s="19">
        <f t="shared" si="137"/>
        <v>10.8</v>
      </c>
      <c r="Y293" s="7">
        <f t="shared" si="138"/>
        <v>1</v>
      </c>
      <c r="Z293" s="7">
        <f t="shared" si="139"/>
        <v>0</v>
      </c>
      <c r="AA293" s="7">
        <f t="shared" si="140"/>
        <v>1</v>
      </c>
      <c r="AB293" s="7">
        <f t="shared" si="141"/>
        <v>1</v>
      </c>
      <c r="AC293" s="19">
        <f t="shared" si="142"/>
        <v>-12</v>
      </c>
      <c r="AD293" s="7">
        <f t="shared" si="154"/>
        <v>0</v>
      </c>
      <c r="AE293" s="19">
        <f t="shared" si="143"/>
        <v>-12</v>
      </c>
      <c r="AF293" s="19">
        <f t="shared" si="144"/>
        <v>-12</v>
      </c>
      <c r="AG293" s="19">
        <f t="shared" si="145"/>
        <v>266</v>
      </c>
      <c r="AH293" s="7">
        <f t="shared" si="146"/>
        <v>0</v>
      </c>
      <c r="AI293" s="19">
        <f t="shared" si="147"/>
        <v>0</v>
      </c>
      <c r="AJ293" s="19">
        <f t="shared" si="148"/>
        <v>0</v>
      </c>
      <c r="AK293" s="19">
        <f t="shared" si="149"/>
        <v>0</v>
      </c>
      <c r="AL293" s="19">
        <f t="shared" si="150"/>
        <v>-12</v>
      </c>
      <c r="AM293" s="19">
        <f t="shared" si="151"/>
        <v>414</v>
      </c>
      <c r="AN293" s="25">
        <f>MAX(AM$4:AM293)</f>
        <v>426</v>
      </c>
      <c r="AO293" s="25">
        <f t="shared" si="152"/>
        <v>-12</v>
      </c>
      <c r="AP293" s="20">
        <f t="shared" si="153"/>
        <v>0</v>
      </c>
      <c r="AR293" s="12">
        <f t="shared" si="155"/>
        <v>385.8</v>
      </c>
      <c r="AS293" s="12">
        <f t="shared" si="156"/>
        <v>32</v>
      </c>
      <c r="AT293" s="12">
        <f t="shared" si="157"/>
        <v>-384</v>
      </c>
      <c r="AU293" s="12">
        <f t="shared" si="158"/>
        <v>12796</v>
      </c>
      <c r="AV293" s="12">
        <f>MAX(AU$4:AU293)</f>
        <v>13180</v>
      </c>
      <c r="AW293" s="8">
        <f t="shared" si="159"/>
        <v>-2.9135053110773902E-2</v>
      </c>
    </row>
    <row r="294" spans="1:49" x14ac:dyDescent="0.3">
      <c r="A294" s="1">
        <v>42783</v>
      </c>
      <c r="B294" s="1">
        <v>42783</v>
      </c>
      <c r="C294" s="1" t="s">
        <v>45</v>
      </c>
      <c r="D294" s="3">
        <v>1540</v>
      </c>
      <c r="E294" s="3">
        <v>0</v>
      </c>
      <c r="F294" s="3">
        <f t="shared" si="129"/>
        <v>1540</v>
      </c>
      <c r="G294" s="20">
        <f t="shared" si="130"/>
        <v>0</v>
      </c>
      <c r="H294" s="3" t="s">
        <v>43</v>
      </c>
      <c r="L294" s="20">
        <f t="shared" si="131"/>
        <v>1</v>
      </c>
      <c r="M294" s="20" t="s">
        <v>20</v>
      </c>
      <c r="N294" s="20">
        <v>10</v>
      </c>
      <c r="O294" s="20">
        <v>131100</v>
      </c>
      <c r="P294" s="20">
        <f t="shared" si="132"/>
        <v>131100</v>
      </c>
      <c r="Q294" s="20">
        <f t="shared" si="133"/>
        <v>131100</v>
      </c>
      <c r="R294" s="20">
        <v>131255</v>
      </c>
      <c r="S294" s="20">
        <v>130733</v>
      </c>
      <c r="T294" s="19">
        <f t="shared" si="134"/>
        <v>16.5</v>
      </c>
      <c r="U294" s="19">
        <f t="shared" si="135"/>
        <v>35.700000000000003</v>
      </c>
      <c r="W294" s="19">
        <f t="shared" si="136"/>
        <v>-16.5</v>
      </c>
      <c r="X294" s="19">
        <f t="shared" si="137"/>
        <v>35.700000000000003</v>
      </c>
      <c r="Y294" s="7">
        <f t="shared" si="138"/>
        <v>0</v>
      </c>
      <c r="Z294" s="7">
        <f t="shared" si="139"/>
        <v>1</v>
      </c>
      <c r="AA294" s="7">
        <f t="shared" si="140"/>
        <v>1</v>
      </c>
      <c r="AB294" s="7">
        <f t="shared" si="141"/>
        <v>1</v>
      </c>
      <c r="AC294" s="19">
        <f t="shared" si="142"/>
        <v>-12</v>
      </c>
      <c r="AD294" s="7">
        <f t="shared" si="154"/>
        <v>0</v>
      </c>
      <c r="AE294" s="19">
        <f t="shared" si="143"/>
        <v>-12</v>
      </c>
      <c r="AF294" s="19">
        <f t="shared" si="144"/>
        <v>-12</v>
      </c>
      <c r="AG294" s="19">
        <f t="shared" si="145"/>
        <v>254</v>
      </c>
      <c r="AH294" s="7">
        <f t="shared" si="146"/>
        <v>0</v>
      </c>
      <c r="AI294" s="19">
        <f t="shared" si="147"/>
        <v>0</v>
      </c>
      <c r="AJ294" s="19">
        <f t="shared" si="148"/>
        <v>0</v>
      </c>
      <c r="AK294" s="19">
        <f t="shared" si="149"/>
        <v>0</v>
      </c>
      <c r="AL294" s="19">
        <f t="shared" si="150"/>
        <v>-12</v>
      </c>
      <c r="AM294" s="19">
        <f t="shared" si="151"/>
        <v>402</v>
      </c>
      <c r="AN294" s="25">
        <f>MAX(AM$4:AM294)</f>
        <v>426</v>
      </c>
      <c r="AO294" s="25">
        <f t="shared" si="152"/>
        <v>-24</v>
      </c>
      <c r="AP294" s="20">
        <f t="shared" si="153"/>
        <v>0</v>
      </c>
      <c r="AR294" s="12">
        <f t="shared" si="155"/>
        <v>385.8</v>
      </c>
      <c r="AS294" s="12">
        <f t="shared" si="156"/>
        <v>32</v>
      </c>
      <c r="AT294" s="12">
        <f t="shared" si="157"/>
        <v>-384</v>
      </c>
      <c r="AU294" s="12">
        <f t="shared" si="158"/>
        <v>12412</v>
      </c>
      <c r="AV294" s="12">
        <f>MAX(AU$4:AU294)</f>
        <v>13180</v>
      </c>
      <c r="AW294" s="8">
        <f t="shared" si="159"/>
        <v>-5.8270106221547803E-2</v>
      </c>
    </row>
    <row r="295" spans="1:49" x14ac:dyDescent="0.3">
      <c r="A295" s="1">
        <v>42783</v>
      </c>
      <c r="B295" s="1">
        <v>42787</v>
      </c>
      <c r="C295" s="1" t="s">
        <v>45</v>
      </c>
      <c r="D295" s="3">
        <v>410</v>
      </c>
      <c r="E295" s="3">
        <v>0</v>
      </c>
      <c r="F295" s="3">
        <f t="shared" si="129"/>
        <v>410</v>
      </c>
      <c r="G295" s="20">
        <f t="shared" si="130"/>
        <v>4</v>
      </c>
      <c r="H295" s="3" t="s">
        <v>38</v>
      </c>
      <c r="L295" s="20">
        <f t="shared" si="131"/>
        <v>1</v>
      </c>
      <c r="M295" s="20" t="s">
        <v>20</v>
      </c>
      <c r="N295" s="20">
        <v>7</v>
      </c>
      <c r="O295" s="20">
        <v>113700</v>
      </c>
      <c r="P295" s="20">
        <f t="shared" si="132"/>
        <v>113700</v>
      </c>
      <c r="Q295" s="20">
        <f t="shared" si="133"/>
        <v>113700</v>
      </c>
      <c r="R295" s="20">
        <v>113702</v>
      </c>
      <c r="S295" s="20">
        <v>113418</v>
      </c>
      <c r="T295" s="19">
        <f t="shared" si="134"/>
        <v>0.9</v>
      </c>
      <c r="U295" s="19">
        <f t="shared" si="135"/>
        <v>27.5</v>
      </c>
      <c r="W295" s="19">
        <f t="shared" si="136"/>
        <v>-0.9</v>
      </c>
      <c r="X295" s="19">
        <f t="shared" si="137"/>
        <v>27.5</v>
      </c>
      <c r="Y295" s="7">
        <f t="shared" si="138"/>
        <v>0</v>
      </c>
      <c r="Z295" s="7">
        <f t="shared" si="139"/>
        <v>1</v>
      </c>
      <c r="AA295" s="7">
        <f>IF(-W295&gt;N295/10,1, )</f>
        <v>1</v>
      </c>
      <c r="AB295" s="7">
        <f t="shared" si="141"/>
        <v>1</v>
      </c>
      <c r="AC295" s="19">
        <f t="shared" si="142"/>
        <v>0</v>
      </c>
      <c r="AD295" s="7">
        <f t="shared" si="154"/>
        <v>0</v>
      </c>
      <c r="AE295" s="19">
        <f t="shared" si="143"/>
        <v>0</v>
      </c>
      <c r="AF295" s="19">
        <f t="shared" si="144"/>
        <v>10</v>
      </c>
      <c r="AG295" s="19">
        <f t="shared" si="145"/>
        <v>264</v>
      </c>
      <c r="AH295" s="7">
        <f t="shared" si="146"/>
        <v>1</v>
      </c>
      <c r="AI295" s="19">
        <f t="shared" si="147"/>
        <v>0</v>
      </c>
      <c r="AJ295" s="19">
        <f t="shared" si="148"/>
        <v>0</v>
      </c>
      <c r="AK295" s="19">
        <f t="shared" si="149"/>
        <v>0</v>
      </c>
      <c r="AL295" s="19">
        <f t="shared" si="150"/>
        <v>10</v>
      </c>
      <c r="AM295" s="19">
        <f t="shared" si="151"/>
        <v>412</v>
      </c>
      <c r="AN295" s="25">
        <f>MAX(AM$4:AM295)</f>
        <v>426</v>
      </c>
      <c r="AO295" s="25">
        <f t="shared" si="152"/>
        <v>-14</v>
      </c>
      <c r="AP295" s="20">
        <f t="shared" si="153"/>
        <v>1</v>
      </c>
      <c r="AR295" s="12">
        <f t="shared" si="155"/>
        <v>372.36</v>
      </c>
      <c r="AS295" s="12">
        <f t="shared" si="156"/>
        <v>31</v>
      </c>
      <c r="AT295" s="12">
        <f t="shared" si="157"/>
        <v>310</v>
      </c>
      <c r="AU295" s="12">
        <f t="shared" si="158"/>
        <v>12722</v>
      </c>
      <c r="AV295" s="12">
        <f>MAX(AU$4:AU295)</f>
        <v>13180</v>
      </c>
      <c r="AW295" s="8">
        <f t="shared" si="159"/>
        <v>-3.4749620637329288E-2</v>
      </c>
    </row>
    <row r="296" spans="1:49" x14ac:dyDescent="0.3">
      <c r="A296" s="1">
        <v>42783</v>
      </c>
      <c r="B296" s="1">
        <v>42787</v>
      </c>
      <c r="C296" s="1" t="s">
        <v>45</v>
      </c>
      <c r="D296" s="3">
        <v>725</v>
      </c>
      <c r="E296" s="3">
        <v>0</v>
      </c>
      <c r="F296" s="3">
        <f t="shared" si="129"/>
        <v>725</v>
      </c>
      <c r="G296" s="20">
        <f t="shared" si="130"/>
        <v>4</v>
      </c>
      <c r="H296" s="3" t="s">
        <v>17</v>
      </c>
      <c r="L296" s="20">
        <f t="shared" si="131"/>
        <v>1</v>
      </c>
      <c r="M296" s="20" t="s">
        <v>21</v>
      </c>
      <c r="N296" s="20">
        <v>7</v>
      </c>
      <c r="O296" s="20">
        <v>105750</v>
      </c>
      <c r="P296" s="20">
        <f t="shared" si="132"/>
        <v>105757</v>
      </c>
      <c r="Q296" s="20">
        <f t="shared" si="133"/>
        <v>105757</v>
      </c>
      <c r="R296" s="20">
        <v>105419</v>
      </c>
      <c r="S296" s="20">
        <v>105793</v>
      </c>
      <c r="T296" s="19">
        <f t="shared" si="134"/>
        <v>34.5</v>
      </c>
      <c r="U296" s="19">
        <f t="shared" si="135"/>
        <v>3.6</v>
      </c>
      <c r="W296" s="19">
        <f t="shared" si="136"/>
        <v>-34.5</v>
      </c>
      <c r="X296" s="19">
        <f t="shared" si="137"/>
        <v>3.6</v>
      </c>
      <c r="Y296" s="7">
        <f t="shared" si="138"/>
        <v>1</v>
      </c>
      <c r="Z296" s="7">
        <f t="shared" si="139"/>
        <v>0</v>
      </c>
      <c r="AA296" s="7">
        <f>IF(-W296&gt;N296/10,1, )</f>
        <v>1</v>
      </c>
      <c r="AB296" s="7">
        <f t="shared" si="141"/>
        <v>1</v>
      </c>
      <c r="AC296" s="19">
        <f t="shared" si="142"/>
        <v>-12</v>
      </c>
      <c r="AD296" s="7">
        <f t="shared" si="154"/>
        <v>0</v>
      </c>
      <c r="AE296" s="19">
        <f t="shared" si="143"/>
        <v>-12</v>
      </c>
      <c r="AF296" s="19">
        <f t="shared" si="144"/>
        <v>-12</v>
      </c>
      <c r="AG296" s="19">
        <f t="shared" si="145"/>
        <v>252</v>
      </c>
      <c r="AH296" s="7">
        <f t="shared" si="146"/>
        <v>0</v>
      </c>
      <c r="AI296" s="19">
        <f t="shared" si="147"/>
        <v>0</v>
      </c>
      <c r="AJ296" s="19">
        <f t="shared" si="148"/>
        <v>0</v>
      </c>
      <c r="AK296" s="19">
        <f t="shared" si="149"/>
        <v>0</v>
      </c>
      <c r="AL296" s="19">
        <f t="shared" si="150"/>
        <v>-12</v>
      </c>
      <c r="AM296" s="19">
        <f t="shared" si="151"/>
        <v>400</v>
      </c>
      <c r="AN296" s="25">
        <f>MAX(AM$4:AM296)</f>
        <v>426</v>
      </c>
      <c r="AO296" s="25">
        <f t="shared" si="152"/>
        <v>-26</v>
      </c>
      <c r="AP296" s="20">
        <f t="shared" si="153"/>
        <v>0</v>
      </c>
      <c r="AR296" s="12">
        <f t="shared" si="155"/>
        <v>372.36</v>
      </c>
      <c r="AS296" s="12">
        <f t="shared" si="156"/>
        <v>31</v>
      </c>
      <c r="AT296" s="12">
        <f t="shared" si="157"/>
        <v>-372</v>
      </c>
      <c r="AU296" s="12">
        <f t="shared" si="158"/>
        <v>12350</v>
      </c>
      <c r="AV296" s="12">
        <f>MAX(AU$4:AU296)</f>
        <v>13180</v>
      </c>
      <c r="AW296" s="8">
        <f t="shared" si="159"/>
        <v>-6.2974203338391502E-2</v>
      </c>
    </row>
    <row r="297" spans="1:49" x14ac:dyDescent="0.3">
      <c r="A297" s="1">
        <v>42787</v>
      </c>
      <c r="B297" s="1">
        <v>42787</v>
      </c>
      <c r="C297" s="1" t="s">
        <v>45</v>
      </c>
      <c r="D297" s="3">
        <v>1120</v>
      </c>
      <c r="E297" s="3">
        <v>0</v>
      </c>
      <c r="F297" s="3">
        <f t="shared" si="129"/>
        <v>1120</v>
      </c>
      <c r="G297" s="20">
        <f t="shared" si="130"/>
        <v>0</v>
      </c>
      <c r="H297" s="3" t="s">
        <v>17</v>
      </c>
      <c r="L297" s="20">
        <f t="shared" si="131"/>
        <v>1</v>
      </c>
      <c r="M297" s="20" t="s">
        <v>21</v>
      </c>
      <c r="N297" s="20">
        <v>7</v>
      </c>
      <c r="O297" s="20">
        <v>105310</v>
      </c>
      <c r="P297" s="20">
        <f t="shared" si="132"/>
        <v>105317</v>
      </c>
      <c r="Q297" s="20">
        <f t="shared" si="133"/>
        <v>105317</v>
      </c>
      <c r="R297" s="20">
        <v>105317</v>
      </c>
      <c r="S297" s="20">
        <v>105454</v>
      </c>
      <c r="T297" s="19">
        <f t="shared" si="134"/>
        <v>0.7</v>
      </c>
      <c r="U297" s="19">
        <f t="shared" si="135"/>
        <v>13.7</v>
      </c>
      <c r="W297" s="19">
        <f t="shared" si="136"/>
        <v>-0.7</v>
      </c>
      <c r="X297" s="19">
        <f t="shared" si="137"/>
        <v>13.7</v>
      </c>
      <c r="Y297" s="7">
        <f t="shared" si="138"/>
        <v>0</v>
      </c>
      <c r="Z297" s="7">
        <f t="shared" si="139"/>
        <v>0</v>
      </c>
      <c r="AA297" s="7">
        <f>IF(-W297&gt;N297/10,1, )</f>
        <v>0</v>
      </c>
      <c r="AB297" s="7">
        <f t="shared" si="141"/>
        <v>0</v>
      </c>
      <c r="AC297" s="19">
        <f t="shared" si="142"/>
        <v>0</v>
      </c>
      <c r="AD297" s="7">
        <f t="shared" si="154"/>
        <v>0</v>
      </c>
      <c r="AE297" s="19">
        <f t="shared" si="143"/>
        <v>0</v>
      </c>
      <c r="AF297" s="19">
        <f t="shared" si="144"/>
        <v>0</v>
      </c>
      <c r="AG297" s="19">
        <f t="shared" si="145"/>
        <v>252</v>
      </c>
      <c r="AH297" s="7">
        <f t="shared" si="146"/>
        <v>0</v>
      </c>
      <c r="AI297" s="19">
        <f t="shared" si="147"/>
        <v>0</v>
      </c>
      <c r="AJ297" s="19">
        <f t="shared" si="148"/>
        <v>0</v>
      </c>
      <c r="AK297" s="19">
        <f t="shared" si="149"/>
        <v>0</v>
      </c>
      <c r="AL297" s="19">
        <f t="shared" si="150"/>
        <v>0</v>
      </c>
      <c r="AM297" s="19">
        <f t="shared" si="151"/>
        <v>400</v>
      </c>
      <c r="AN297" s="25">
        <f>MAX(AM$4:AM297)</f>
        <v>426</v>
      </c>
      <c r="AO297" s="25">
        <f t="shared" si="152"/>
        <v>-26</v>
      </c>
      <c r="AP297" s="20">
        <f t="shared" si="153"/>
        <v>0</v>
      </c>
      <c r="AR297" s="12">
        <f t="shared" si="155"/>
        <v>372.36</v>
      </c>
      <c r="AS297" s="12">
        <f t="shared" si="156"/>
        <v>31</v>
      </c>
      <c r="AT297" s="12">
        <f t="shared" si="157"/>
        <v>0</v>
      </c>
      <c r="AU297" s="12">
        <f t="shared" si="158"/>
        <v>12350</v>
      </c>
      <c r="AV297" s="12">
        <f>MAX(AU$4:AU297)</f>
        <v>13180</v>
      </c>
      <c r="AW297" s="8">
        <f t="shared" si="159"/>
        <v>-6.2974203338391502E-2</v>
      </c>
    </row>
    <row r="298" spans="1:49" x14ac:dyDescent="0.3">
      <c r="A298" s="1">
        <v>42752</v>
      </c>
      <c r="B298" s="1">
        <v>42788</v>
      </c>
      <c r="C298" s="1" t="s">
        <v>45</v>
      </c>
      <c r="D298" s="3">
        <v>740</v>
      </c>
      <c r="E298" s="3">
        <v>0</v>
      </c>
      <c r="F298" s="3">
        <f t="shared" ref="F298:F306" si="160">D298+E298</f>
        <v>740</v>
      </c>
      <c r="G298" s="20">
        <f t="shared" si="130"/>
        <v>36</v>
      </c>
      <c r="H298" s="3" t="s">
        <v>17</v>
      </c>
      <c r="L298" s="20">
        <f t="shared" ref="L298:L306" si="161">IF(AND(F298&gt;=L$3,F298&lt;=L$4),0,1)</f>
        <v>1</v>
      </c>
      <c r="M298" s="20" t="s">
        <v>21</v>
      </c>
      <c r="N298" s="20">
        <v>7</v>
      </c>
      <c r="O298" s="20">
        <v>105090</v>
      </c>
      <c r="P298" s="20">
        <f t="shared" si="132"/>
        <v>105097</v>
      </c>
      <c r="Q298" s="20">
        <f t="shared" si="133"/>
        <v>105097</v>
      </c>
      <c r="R298" s="20">
        <v>104967</v>
      </c>
      <c r="S298" s="20">
        <v>105192</v>
      </c>
      <c r="T298" s="19">
        <f t="shared" ref="T298:T304" si="162">IF(M298="short",((R298-P298)+N298)/10,((P298-R298)+N298)/10)</f>
        <v>13.7</v>
      </c>
      <c r="U298" s="19">
        <f t="shared" ref="U298:U304" si="163">IF(M298="long",((S298-O298)-N298)/10,((O298-S298)-N298)/10)</f>
        <v>9.5</v>
      </c>
      <c r="W298" s="19">
        <f t="shared" ref="W298:W304" si="164">-T298+(Q$3/10)</f>
        <v>-13.7</v>
      </c>
      <c r="X298" s="19">
        <f t="shared" ref="X298:X304" si="165">U298+(Q$3/10)</f>
        <v>9.5</v>
      </c>
      <c r="Y298" s="7">
        <f t="shared" si="138"/>
        <v>1</v>
      </c>
      <c r="Z298" s="7">
        <f t="shared" si="139"/>
        <v>0</v>
      </c>
      <c r="AA298" s="7">
        <f t="shared" ref="AA298:AA304" si="166">IF(-W298&gt;N298/10,1, )</f>
        <v>1</v>
      </c>
      <c r="AB298" s="7">
        <f t="shared" ref="AB298:AB304" si="167">IF(OR(I298=1,K298=1),0,L298*AA298)</f>
        <v>1</v>
      </c>
      <c r="AC298" s="19">
        <f t="shared" ref="AC298:AC304" si="168">IF(W298&lt;=-AC$3,-AC$3,0)</f>
        <v>-12</v>
      </c>
      <c r="AD298" s="7">
        <f t="shared" si="154"/>
        <v>0</v>
      </c>
      <c r="AE298" s="19">
        <f t="shared" ref="AE298:AE304" si="169">IF(AND(AC298=0,U298&gt;=AE$3-(N298/10)),0,-AC$3*AA298)</f>
        <v>-12</v>
      </c>
      <c r="AF298" s="19">
        <f t="shared" ref="AF298:AF304" si="170">IF(AND(AC298=0,X298&gt;AF$3),AF$3*AA298,AE298*AA298)</f>
        <v>-12</v>
      </c>
      <c r="AG298" s="19">
        <f t="shared" ref="AG298:AG304" si="171">AG297+AF298</f>
        <v>240</v>
      </c>
      <c r="AH298" s="7">
        <f t="shared" ref="AH298:AH304" si="172">IF(AF298&gt;0,1, )</f>
        <v>0</v>
      </c>
      <c r="AI298" s="19">
        <f t="shared" ref="AI298:AI304" si="173">IF(I298=1,AF298,)</f>
        <v>0</v>
      </c>
      <c r="AJ298" s="19">
        <f t="shared" ref="AJ298:AJ304" si="174">IF(K298=1,AF298, )</f>
        <v>0</v>
      </c>
      <c r="AK298" s="19">
        <f t="shared" ref="AK298:AK304" si="175">IF(L298=1, ,AF298)</f>
        <v>0</v>
      </c>
      <c r="AL298" s="19">
        <f t="shared" ref="AL298:AL304" si="176">AB298*AF298</f>
        <v>-12</v>
      </c>
      <c r="AM298" s="19">
        <f t="shared" ref="AM298:AM304" si="177">AM297+AL298</f>
        <v>388</v>
      </c>
      <c r="AN298" s="25">
        <f>MAX(AM$4:AM298)</f>
        <v>426</v>
      </c>
      <c r="AO298" s="25">
        <f t="shared" si="152"/>
        <v>-38</v>
      </c>
      <c r="AP298" s="20">
        <f t="shared" ref="AP298:AP304" si="178">IF(AL298&gt;0,1, )</f>
        <v>0</v>
      </c>
      <c r="AR298" s="12">
        <f t="shared" si="155"/>
        <v>370.5</v>
      </c>
      <c r="AS298" s="12">
        <f t="shared" si="156"/>
        <v>30</v>
      </c>
      <c r="AT298" s="12">
        <f t="shared" si="157"/>
        <v>-360</v>
      </c>
      <c r="AU298" s="12">
        <f t="shared" si="158"/>
        <v>11990</v>
      </c>
      <c r="AV298" s="12">
        <f>MAX(AU$4:AU298)</f>
        <v>13180</v>
      </c>
      <c r="AW298" s="8">
        <f t="shared" si="159"/>
        <v>-9.028831562974203E-2</v>
      </c>
    </row>
    <row r="299" spans="1:49" x14ac:dyDescent="0.3">
      <c r="A299" s="1">
        <v>42787</v>
      </c>
      <c r="B299" s="1">
        <v>42788</v>
      </c>
      <c r="C299" s="1" t="s">
        <v>45</v>
      </c>
      <c r="D299" s="3">
        <v>805</v>
      </c>
      <c r="E299" s="3">
        <v>0</v>
      </c>
      <c r="F299" s="3">
        <f t="shared" si="160"/>
        <v>805</v>
      </c>
      <c r="G299" s="20">
        <f t="shared" si="130"/>
        <v>1</v>
      </c>
      <c r="H299" s="3" t="s">
        <v>37</v>
      </c>
      <c r="I299" s="20">
        <v>1</v>
      </c>
      <c r="J299" s="20">
        <v>12</v>
      </c>
      <c r="L299" s="20">
        <f t="shared" si="161"/>
        <v>1</v>
      </c>
      <c r="M299" s="20" t="s">
        <v>20</v>
      </c>
      <c r="N299" s="20">
        <v>8</v>
      </c>
      <c r="O299" s="20">
        <v>76990</v>
      </c>
      <c r="P299" s="20">
        <f t="shared" si="132"/>
        <v>76990</v>
      </c>
      <c r="Q299" s="20">
        <f t="shared" si="133"/>
        <v>76990</v>
      </c>
      <c r="R299" s="20">
        <v>77093</v>
      </c>
      <c r="S299" s="20">
        <v>76726</v>
      </c>
      <c r="T299" s="19">
        <f t="shared" si="162"/>
        <v>11.1</v>
      </c>
      <c r="U299" s="19">
        <f t="shared" si="163"/>
        <v>25.6</v>
      </c>
      <c r="W299" s="19">
        <f t="shared" si="164"/>
        <v>-11.1</v>
      </c>
      <c r="X299" s="19">
        <f t="shared" si="165"/>
        <v>25.6</v>
      </c>
      <c r="Y299" s="7">
        <f t="shared" si="138"/>
        <v>0</v>
      </c>
      <c r="Z299" s="7">
        <f t="shared" si="139"/>
        <v>1</v>
      </c>
      <c r="AA299" s="7">
        <f t="shared" si="166"/>
        <v>1</v>
      </c>
      <c r="AB299" s="7">
        <f t="shared" si="167"/>
        <v>0</v>
      </c>
      <c r="AC299" s="19">
        <f t="shared" si="168"/>
        <v>0</v>
      </c>
      <c r="AD299" s="7">
        <f t="shared" si="154"/>
        <v>0</v>
      </c>
      <c r="AE299" s="19">
        <f t="shared" si="169"/>
        <v>0</v>
      </c>
      <c r="AF299" s="19">
        <f t="shared" si="170"/>
        <v>10</v>
      </c>
      <c r="AG299" s="19">
        <f t="shared" si="171"/>
        <v>250</v>
      </c>
      <c r="AH299" s="7">
        <f t="shared" si="172"/>
        <v>1</v>
      </c>
      <c r="AI299" s="19">
        <f t="shared" si="173"/>
        <v>10</v>
      </c>
      <c r="AJ299" s="19">
        <f t="shared" si="174"/>
        <v>0</v>
      </c>
      <c r="AK299" s="19">
        <f t="shared" si="175"/>
        <v>0</v>
      </c>
      <c r="AL299" s="19">
        <f t="shared" si="176"/>
        <v>0</v>
      </c>
      <c r="AM299" s="19">
        <f t="shared" si="177"/>
        <v>388</v>
      </c>
      <c r="AN299" s="25">
        <f>MAX(AM$4:AM299)</f>
        <v>426</v>
      </c>
      <c r="AO299" s="25">
        <f t="shared" si="152"/>
        <v>-38</v>
      </c>
      <c r="AP299" s="20">
        <f t="shared" si="178"/>
        <v>0</v>
      </c>
      <c r="AR299" s="12">
        <f t="shared" si="155"/>
        <v>370.5</v>
      </c>
      <c r="AS299" s="12">
        <f t="shared" si="156"/>
        <v>30</v>
      </c>
      <c r="AT299" s="12">
        <f t="shared" si="157"/>
        <v>0</v>
      </c>
      <c r="AU299" s="12">
        <f t="shared" si="158"/>
        <v>11990</v>
      </c>
      <c r="AV299" s="12">
        <f>MAX(AU$4:AU299)</f>
        <v>13180</v>
      </c>
      <c r="AW299" s="8">
        <f t="shared" si="159"/>
        <v>-9.028831562974203E-2</v>
      </c>
    </row>
    <row r="300" spans="1:49" x14ac:dyDescent="0.3">
      <c r="A300" s="1">
        <v>42788</v>
      </c>
      <c r="B300" s="1">
        <v>42788</v>
      </c>
      <c r="C300" s="1" t="s">
        <v>45</v>
      </c>
      <c r="D300" s="3">
        <v>925</v>
      </c>
      <c r="E300" s="3">
        <v>0</v>
      </c>
      <c r="F300" s="3">
        <f t="shared" si="160"/>
        <v>925</v>
      </c>
      <c r="G300" s="20">
        <f t="shared" si="130"/>
        <v>0</v>
      </c>
      <c r="H300" s="3" t="s">
        <v>38</v>
      </c>
      <c r="L300" s="20">
        <f t="shared" si="161"/>
        <v>1</v>
      </c>
      <c r="M300" s="20" t="s">
        <v>21</v>
      </c>
      <c r="N300" s="20">
        <v>7</v>
      </c>
      <c r="O300" s="20">
        <v>113140</v>
      </c>
      <c r="P300" s="20">
        <f t="shared" si="132"/>
        <v>113147</v>
      </c>
      <c r="Q300" s="20">
        <f t="shared" si="133"/>
        <v>113147</v>
      </c>
      <c r="R300" s="20">
        <v>113082</v>
      </c>
      <c r="S300" s="20">
        <v>113198</v>
      </c>
      <c r="T300" s="19">
        <f t="shared" si="162"/>
        <v>7.2</v>
      </c>
      <c r="U300" s="19">
        <f t="shared" si="163"/>
        <v>5.0999999999999996</v>
      </c>
      <c r="W300" s="19">
        <f t="shared" si="164"/>
        <v>-7.2</v>
      </c>
      <c r="X300" s="19">
        <f t="shared" si="165"/>
        <v>5.0999999999999996</v>
      </c>
      <c r="Y300" s="7">
        <f t="shared" si="138"/>
        <v>1</v>
      </c>
      <c r="Z300" s="7">
        <f t="shared" si="139"/>
        <v>0</v>
      </c>
      <c r="AA300" s="7">
        <f t="shared" si="166"/>
        <v>1</v>
      </c>
      <c r="AB300" s="7">
        <f t="shared" si="167"/>
        <v>1</v>
      </c>
      <c r="AC300" s="19">
        <f t="shared" si="168"/>
        <v>0</v>
      </c>
      <c r="AD300" s="7">
        <f t="shared" si="154"/>
        <v>0</v>
      </c>
      <c r="AE300" s="19">
        <f t="shared" si="169"/>
        <v>-12</v>
      </c>
      <c r="AF300" s="19">
        <f t="shared" si="170"/>
        <v>-12</v>
      </c>
      <c r="AG300" s="19">
        <f t="shared" si="171"/>
        <v>238</v>
      </c>
      <c r="AH300" s="7">
        <f t="shared" si="172"/>
        <v>0</v>
      </c>
      <c r="AI300" s="19">
        <f t="shared" si="173"/>
        <v>0</v>
      </c>
      <c r="AJ300" s="19">
        <f t="shared" si="174"/>
        <v>0</v>
      </c>
      <c r="AK300" s="19">
        <f t="shared" si="175"/>
        <v>0</v>
      </c>
      <c r="AL300" s="19">
        <f t="shared" si="176"/>
        <v>-12</v>
      </c>
      <c r="AM300" s="19">
        <f t="shared" si="177"/>
        <v>376</v>
      </c>
      <c r="AN300" s="25">
        <f>MAX(AM$4:AM300)</f>
        <v>426</v>
      </c>
      <c r="AO300" s="25">
        <f t="shared" si="152"/>
        <v>-50</v>
      </c>
      <c r="AP300" s="20">
        <f t="shared" si="178"/>
        <v>0</v>
      </c>
      <c r="AR300" s="12">
        <f t="shared" si="155"/>
        <v>370.5</v>
      </c>
      <c r="AS300" s="12">
        <f t="shared" si="156"/>
        <v>30</v>
      </c>
      <c r="AT300" s="12">
        <f t="shared" si="157"/>
        <v>-360</v>
      </c>
      <c r="AU300" s="12">
        <f t="shared" si="158"/>
        <v>11630</v>
      </c>
      <c r="AV300" s="12">
        <f>MAX(AU$4:AU300)</f>
        <v>13180</v>
      </c>
      <c r="AW300" s="8">
        <f t="shared" si="159"/>
        <v>-0.11760242792109256</v>
      </c>
    </row>
    <row r="301" spans="1:49" x14ac:dyDescent="0.3">
      <c r="A301" s="1">
        <v>42788</v>
      </c>
      <c r="B301" s="1">
        <v>42788</v>
      </c>
      <c r="C301" s="1" t="s">
        <v>45</v>
      </c>
      <c r="D301" s="3">
        <v>1345</v>
      </c>
      <c r="E301" s="3">
        <v>0</v>
      </c>
      <c r="F301" s="3">
        <f t="shared" si="160"/>
        <v>1345</v>
      </c>
      <c r="G301" s="20">
        <f t="shared" si="130"/>
        <v>0</v>
      </c>
      <c r="H301" s="3" t="s">
        <v>38</v>
      </c>
      <c r="I301" s="20">
        <v>1</v>
      </c>
      <c r="J301" s="20">
        <v>16</v>
      </c>
      <c r="L301" s="20">
        <f t="shared" si="161"/>
        <v>1</v>
      </c>
      <c r="M301" s="20" t="s">
        <v>21</v>
      </c>
      <c r="N301" s="20">
        <v>7</v>
      </c>
      <c r="O301" s="20">
        <v>112930</v>
      </c>
      <c r="P301" s="20">
        <f t="shared" si="132"/>
        <v>112937</v>
      </c>
      <c r="Q301" s="20">
        <f t="shared" si="133"/>
        <v>112937</v>
      </c>
      <c r="R301" s="20">
        <v>112900</v>
      </c>
      <c r="S301" s="20">
        <v>113643</v>
      </c>
      <c r="T301" s="19">
        <f t="shared" si="162"/>
        <v>4.4000000000000004</v>
      </c>
      <c r="U301" s="19">
        <f t="shared" si="163"/>
        <v>70.599999999999994</v>
      </c>
      <c r="W301" s="19">
        <f t="shared" si="164"/>
        <v>-4.4000000000000004</v>
      </c>
      <c r="X301" s="19">
        <f t="shared" si="165"/>
        <v>70.599999999999994</v>
      </c>
      <c r="Y301" s="7">
        <f t="shared" si="138"/>
        <v>1</v>
      </c>
      <c r="Z301" s="7">
        <f t="shared" si="139"/>
        <v>0</v>
      </c>
      <c r="AA301" s="7">
        <f t="shared" si="166"/>
        <v>1</v>
      </c>
      <c r="AB301" s="7">
        <f t="shared" si="167"/>
        <v>0</v>
      </c>
      <c r="AC301" s="19">
        <f t="shared" si="168"/>
        <v>0</v>
      </c>
      <c r="AD301" s="7">
        <f t="shared" si="154"/>
        <v>0</v>
      </c>
      <c r="AE301" s="19">
        <f t="shared" si="169"/>
        <v>0</v>
      </c>
      <c r="AF301" s="19">
        <f t="shared" si="170"/>
        <v>10</v>
      </c>
      <c r="AG301" s="19">
        <f t="shared" si="171"/>
        <v>248</v>
      </c>
      <c r="AH301" s="7">
        <f t="shared" si="172"/>
        <v>1</v>
      </c>
      <c r="AI301" s="19">
        <f t="shared" si="173"/>
        <v>10</v>
      </c>
      <c r="AJ301" s="19">
        <f t="shared" si="174"/>
        <v>0</v>
      </c>
      <c r="AK301" s="19">
        <f t="shared" si="175"/>
        <v>0</v>
      </c>
      <c r="AL301" s="19">
        <f t="shared" si="176"/>
        <v>0</v>
      </c>
      <c r="AM301" s="19">
        <f t="shared" si="177"/>
        <v>376</v>
      </c>
      <c r="AN301" s="25">
        <f>MAX(AM$4:AM301)</f>
        <v>426</v>
      </c>
      <c r="AO301" s="25">
        <f t="shared" si="152"/>
        <v>-50</v>
      </c>
      <c r="AP301" s="20">
        <f t="shared" si="178"/>
        <v>0</v>
      </c>
      <c r="AR301" s="12">
        <f t="shared" si="155"/>
        <v>370.5</v>
      </c>
      <c r="AS301" s="12">
        <f t="shared" si="156"/>
        <v>30</v>
      </c>
      <c r="AT301" s="12">
        <f t="shared" si="157"/>
        <v>0</v>
      </c>
      <c r="AU301" s="12">
        <f t="shared" si="158"/>
        <v>11630</v>
      </c>
      <c r="AV301" s="12">
        <f>MAX(AU$4:AU301)</f>
        <v>13180</v>
      </c>
      <c r="AW301" s="8">
        <f t="shared" si="159"/>
        <v>-0.11760242792109256</v>
      </c>
    </row>
    <row r="302" spans="1:49" x14ac:dyDescent="0.3">
      <c r="A302" s="1">
        <v>42788</v>
      </c>
      <c r="B302" s="1">
        <v>42788</v>
      </c>
      <c r="C302" s="1" t="s">
        <v>45</v>
      </c>
      <c r="D302" s="3">
        <v>1710</v>
      </c>
      <c r="E302" s="3">
        <v>0</v>
      </c>
      <c r="F302" s="3">
        <f t="shared" si="160"/>
        <v>1710</v>
      </c>
      <c r="G302" s="20">
        <f t="shared" si="130"/>
        <v>0</v>
      </c>
      <c r="H302" s="3" t="s">
        <v>17</v>
      </c>
      <c r="L302" s="20">
        <f t="shared" si="161"/>
        <v>1</v>
      </c>
      <c r="M302" s="20" t="s">
        <v>20</v>
      </c>
      <c r="N302" s="20">
        <v>7</v>
      </c>
      <c r="O302" s="20">
        <v>105620</v>
      </c>
      <c r="P302" s="20">
        <f t="shared" si="132"/>
        <v>105620</v>
      </c>
      <c r="Q302" s="20">
        <f t="shared" si="133"/>
        <v>105620</v>
      </c>
      <c r="R302" s="20">
        <v>105650</v>
      </c>
      <c r="S302" s="20">
        <v>105268</v>
      </c>
      <c r="T302" s="19">
        <f t="shared" si="162"/>
        <v>3.7</v>
      </c>
      <c r="U302" s="19">
        <f t="shared" si="163"/>
        <v>34.5</v>
      </c>
      <c r="W302" s="19">
        <f t="shared" si="164"/>
        <v>-3.7</v>
      </c>
      <c r="X302" s="19">
        <f t="shared" si="165"/>
        <v>34.5</v>
      </c>
      <c r="Y302" s="7">
        <f t="shared" si="138"/>
        <v>0</v>
      </c>
      <c r="Z302" s="7">
        <f t="shared" si="139"/>
        <v>1</v>
      </c>
      <c r="AA302" s="7">
        <f t="shared" si="166"/>
        <v>1</v>
      </c>
      <c r="AB302" s="7">
        <f t="shared" si="167"/>
        <v>1</v>
      </c>
      <c r="AC302" s="19">
        <f t="shared" si="168"/>
        <v>0</v>
      </c>
      <c r="AD302" s="7">
        <f t="shared" si="154"/>
        <v>0</v>
      </c>
      <c r="AE302" s="19">
        <f t="shared" si="169"/>
        <v>0</v>
      </c>
      <c r="AF302" s="19">
        <f t="shared" si="170"/>
        <v>10</v>
      </c>
      <c r="AG302" s="19">
        <f t="shared" si="171"/>
        <v>258</v>
      </c>
      <c r="AH302" s="7">
        <f t="shared" si="172"/>
        <v>1</v>
      </c>
      <c r="AI302" s="19">
        <f t="shared" si="173"/>
        <v>0</v>
      </c>
      <c r="AJ302" s="19">
        <f t="shared" si="174"/>
        <v>0</v>
      </c>
      <c r="AK302" s="19">
        <f t="shared" si="175"/>
        <v>0</v>
      </c>
      <c r="AL302" s="19">
        <f t="shared" si="176"/>
        <v>10</v>
      </c>
      <c r="AM302" s="19">
        <f t="shared" si="177"/>
        <v>386</v>
      </c>
      <c r="AN302" s="25">
        <f>MAX(AM$4:AM302)</f>
        <v>426</v>
      </c>
      <c r="AO302" s="25">
        <f t="shared" si="152"/>
        <v>-40</v>
      </c>
      <c r="AP302" s="20">
        <f t="shared" si="178"/>
        <v>1</v>
      </c>
      <c r="AR302" s="12">
        <f t="shared" si="155"/>
        <v>370.5</v>
      </c>
      <c r="AS302" s="12">
        <f t="shared" si="156"/>
        <v>30</v>
      </c>
      <c r="AT302" s="12">
        <f t="shared" si="157"/>
        <v>300</v>
      </c>
      <c r="AU302" s="12">
        <f t="shared" si="158"/>
        <v>11930</v>
      </c>
      <c r="AV302" s="12">
        <f>MAX(AU$4:AU302)</f>
        <v>13180</v>
      </c>
      <c r="AW302" s="8">
        <f t="shared" si="159"/>
        <v>-9.4840667678300461E-2</v>
      </c>
    </row>
    <row r="303" spans="1:49" x14ac:dyDescent="0.3">
      <c r="A303" s="1">
        <v>42789</v>
      </c>
      <c r="B303" s="1">
        <v>42789</v>
      </c>
      <c r="C303" s="1" t="s">
        <v>45</v>
      </c>
      <c r="D303" s="3">
        <v>30</v>
      </c>
      <c r="E303" s="3">
        <v>0</v>
      </c>
      <c r="F303" s="3">
        <f t="shared" si="160"/>
        <v>30</v>
      </c>
      <c r="G303" s="20">
        <f t="shared" si="130"/>
        <v>0</v>
      </c>
      <c r="H303" s="3" t="s">
        <v>37</v>
      </c>
      <c r="K303" s="20">
        <v>1</v>
      </c>
      <c r="L303" s="20">
        <f t="shared" si="161"/>
        <v>1</v>
      </c>
      <c r="M303" s="20" t="s">
        <v>21</v>
      </c>
      <c r="N303" s="20">
        <v>0</v>
      </c>
      <c r="O303" s="20">
        <v>76850</v>
      </c>
      <c r="P303" s="20">
        <f t="shared" si="132"/>
        <v>76850</v>
      </c>
      <c r="Q303" s="20">
        <f t="shared" si="133"/>
        <v>76850</v>
      </c>
      <c r="R303" s="20">
        <v>76641</v>
      </c>
      <c r="S303" s="20">
        <v>77398</v>
      </c>
      <c r="T303" s="19">
        <f t="shared" si="162"/>
        <v>20.9</v>
      </c>
      <c r="U303" s="19">
        <f t="shared" si="163"/>
        <v>54.8</v>
      </c>
      <c r="W303" s="19">
        <f t="shared" si="164"/>
        <v>-20.9</v>
      </c>
      <c r="X303" s="19">
        <f t="shared" si="165"/>
        <v>54.8</v>
      </c>
      <c r="Y303" s="7">
        <f t="shared" si="138"/>
        <v>1</v>
      </c>
      <c r="Z303" s="7">
        <f t="shared" si="139"/>
        <v>0</v>
      </c>
      <c r="AA303" s="7">
        <f t="shared" si="166"/>
        <v>1</v>
      </c>
      <c r="AB303" s="7">
        <f t="shared" si="167"/>
        <v>0</v>
      </c>
      <c r="AC303" s="19">
        <f t="shared" si="168"/>
        <v>-12</v>
      </c>
      <c r="AD303" s="7">
        <f t="shared" si="154"/>
        <v>1</v>
      </c>
      <c r="AE303" s="19">
        <f t="shared" si="169"/>
        <v>-12</v>
      </c>
      <c r="AF303" s="19">
        <f t="shared" si="170"/>
        <v>-12</v>
      </c>
      <c r="AG303" s="19">
        <f t="shared" si="171"/>
        <v>246</v>
      </c>
      <c r="AH303" s="7">
        <f t="shared" si="172"/>
        <v>0</v>
      </c>
      <c r="AI303" s="19">
        <f t="shared" si="173"/>
        <v>0</v>
      </c>
      <c r="AJ303" s="19">
        <f t="shared" si="174"/>
        <v>-12</v>
      </c>
      <c r="AK303" s="19">
        <f t="shared" si="175"/>
        <v>0</v>
      </c>
      <c r="AL303" s="19">
        <f t="shared" si="176"/>
        <v>0</v>
      </c>
      <c r="AM303" s="19">
        <f t="shared" si="177"/>
        <v>386</v>
      </c>
      <c r="AN303" s="25">
        <f>MAX(AM$4:AM303)</f>
        <v>426</v>
      </c>
      <c r="AO303" s="25">
        <f t="shared" si="152"/>
        <v>-40</v>
      </c>
      <c r="AP303" s="20">
        <f t="shared" si="178"/>
        <v>0</v>
      </c>
      <c r="AR303" s="12">
        <f t="shared" si="155"/>
        <v>357.9</v>
      </c>
      <c r="AS303" s="12">
        <f t="shared" si="156"/>
        <v>29</v>
      </c>
      <c r="AT303" s="12">
        <f t="shared" si="157"/>
        <v>0</v>
      </c>
      <c r="AU303" s="12">
        <f t="shared" si="158"/>
        <v>11930</v>
      </c>
      <c r="AV303" s="12">
        <f>MAX(AU$4:AU303)</f>
        <v>13180</v>
      </c>
      <c r="AW303" s="8">
        <f t="shared" si="159"/>
        <v>-9.4840667678300461E-2</v>
      </c>
    </row>
    <row r="304" spans="1:49" x14ac:dyDescent="0.3">
      <c r="A304" s="1">
        <v>42789</v>
      </c>
      <c r="B304" s="1">
        <v>42789</v>
      </c>
      <c r="C304" s="1" t="s">
        <v>45</v>
      </c>
      <c r="D304" s="3">
        <v>720</v>
      </c>
      <c r="E304" s="3">
        <v>0</v>
      </c>
      <c r="F304" s="3">
        <f t="shared" si="160"/>
        <v>720</v>
      </c>
      <c r="G304" s="20">
        <f t="shared" si="130"/>
        <v>0</v>
      </c>
      <c r="H304" s="3" t="s">
        <v>17</v>
      </c>
      <c r="L304" s="20">
        <f t="shared" si="161"/>
        <v>1</v>
      </c>
      <c r="M304" s="20" t="s">
        <v>21</v>
      </c>
      <c r="N304" s="20">
        <v>7</v>
      </c>
      <c r="O304" s="20">
        <v>105380</v>
      </c>
      <c r="P304" s="20">
        <f t="shared" si="132"/>
        <v>105387</v>
      </c>
      <c r="Q304" s="20">
        <f t="shared" si="133"/>
        <v>105387</v>
      </c>
      <c r="R304" s="20">
        <v>105372</v>
      </c>
      <c r="S304" s="20">
        <v>105641</v>
      </c>
      <c r="T304" s="19">
        <f t="shared" si="162"/>
        <v>2.2000000000000002</v>
      </c>
      <c r="U304" s="19">
        <f t="shared" si="163"/>
        <v>25.4</v>
      </c>
      <c r="W304" s="19">
        <f t="shared" si="164"/>
        <v>-2.2000000000000002</v>
      </c>
      <c r="X304" s="19">
        <f t="shared" si="165"/>
        <v>25.4</v>
      </c>
      <c r="Y304" s="7">
        <f t="shared" si="138"/>
        <v>1</v>
      </c>
      <c r="Z304" s="7">
        <f t="shared" si="139"/>
        <v>0</v>
      </c>
      <c r="AA304" s="7">
        <f t="shared" si="166"/>
        <v>1</v>
      </c>
      <c r="AB304" s="7">
        <f t="shared" si="167"/>
        <v>1</v>
      </c>
      <c r="AC304" s="19">
        <f t="shared" si="168"/>
        <v>0</v>
      </c>
      <c r="AD304" s="7">
        <f t="shared" si="154"/>
        <v>0</v>
      </c>
      <c r="AE304" s="19">
        <f t="shared" si="169"/>
        <v>0</v>
      </c>
      <c r="AF304" s="19">
        <f t="shared" si="170"/>
        <v>10</v>
      </c>
      <c r="AG304" s="19">
        <f t="shared" si="171"/>
        <v>256</v>
      </c>
      <c r="AH304" s="7">
        <f t="shared" si="172"/>
        <v>1</v>
      </c>
      <c r="AI304" s="19">
        <f t="shared" si="173"/>
        <v>0</v>
      </c>
      <c r="AJ304" s="19">
        <f t="shared" si="174"/>
        <v>0</v>
      </c>
      <c r="AK304" s="19">
        <f t="shared" si="175"/>
        <v>0</v>
      </c>
      <c r="AL304" s="19">
        <f t="shared" si="176"/>
        <v>10</v>
      </c>
      <c r="AM304" s="19">
        <f t="shared" si="177"/>
        <v>396</v>
      </c>
      <c r="AN304" s="25">
        <f>MAX(AM$4:AM304)</f>
        <v>426</v>
      </c>
      <c r="AO304" s="25">
        <f t="shared" si="152"/>
        <v>-30</v>
      </c>
      <c r="AP304" s="20">
        <f t="shared" si="178"/>
        <v>1</v>
      </c>
      <c r="AR304" s="12">
        <f t="shared" si="155"/>
        <v>357.9</v>
      </c>
      <c r="AS304" s="12">
        <f t="shared" si="156"/>
        <v>29</v>
      </c>
      <c r="AT304" s="12">
        <f t="shared" si="157"/>
        <v>290</v>
      </c>
      <c r="AU304" s="12">
        <f t="shared" si="158"/>
        <v>12220</v>
      </c>
      <c r="AV304" s="12">
        <f>MAX(AU$4:AU304)</f>
        <v>13180</v>
      </c>
      <c r="AW304" s="8">
        <f t="shared" si="159"/>
        <v>-7.2837632776934752E-2</v>
      </c>
    </row>
    <row r="305" spans="1:49" x14ac:dyDescent="0.3">
      <c r="A305" s="1">
        <v>42789</v>
      </c>
      <c r="B305" s="1">
        <v>42789</v>
      </c>
      <c r="C305" s="1" t="s">
        <v>45</v>
      </c>
      <c r="D305" s="3">
        <v>1155</v>
      </c>
      <c r="E305" s="3">
        <v>0</v>
      </c>
      <c r="F305" s="3">
        <f t="shared" si="160"/>
        <v>1155</v>
      </c>
      <c r="G305" s="20">
        <f t="shared" si="130"/>
        <v>0</v>
      </c>
      <c r="H305" s="3" t="s">
        <v>37</v>
      </c>
      <c r="L305" s="20">
        <f t="shared" si="161"/>
        <v>1</v>
      </c>
      <c r="M305" s="20" t="s">
        <v>20</v>
      </c>
      <c r="N305" s="20">
        <v>8</v>
      </c>
      <c r="O305" s="20">
        <v>77080</v>
      </c>
      <c r="P305" s="20">
        <f t="shared" si="132"/>
        <v>77080</v>
      </c>
      <c r="Q305" s="20">
        <f t="shared" si="133"/>
        <v>77080</v>
      </c>
      <c r="R305" s="20">
        <v>77084</v>
      </c>
      <c r="S305" s="20">
        <v>76965</v>
      </c>
      <c r="T305" s="25">
        <f t="shared" ref="T305:T318" si="179">IF(M305="short",((R305-P305)+N305)/10,((P305-R305)+N305)/10)</f>
        <v>1.2</v>
      </c>
      <c r="U305" s="25">
        <f t="shared" ref="U305:U318" si="180">IF(M305="long",((S305-O305)-N305)/10,((O305-S305)-N305)/10)</f>
        <v>10.7</v>
      </c>
      <c r="W305" s="25">
        <f t="shared" ref="W305:W318" si="181">-T305+(Q$3/10)</f>
        <v>-1.2</v>
      </c>
      <c r="X305" s="25">
        <f t="shared" ref="X305:X318" si="182">U305+(Q$3/10)</f>
        <v>10.7</v>
      </c>
      <c r="Y305" s="7">
        <f t="shared" si="138"/>
        <v>0</v>
      </c>
      <c r="Z305" s="7">
        <f t="shared" si="139"/>
        <v>1</v>
      </c>
      <c r="AA305" s="7">
        <f t="shared" ref="AA305:AA318" si="183">IF(-W305&gt;N305/10,1, )</f>
        <v>1</v>
      </c>
      <c r="AB305" s="7">
        <f t="shared" ref="AB305:AB318" si="184">IF(OR(I305=1,K305=1),0,L305*AA305)</f>
        <v>1</v>
      </c>
      <c r="AC305" s="25">
        <f t="shared" ref="AC305:AC318" si="185">IF(W305&lt;=-AC$3,-AC$3,0)</f>
        <v>0</v>
      </c>
      <c r="AD305" s="7">
        <f t="shared" si="154"/>
        <v>0</v>
      </c>
      <c r="AE305" s="25">
        <f t="shared" ref="AE305:AE318" si="186">IF(AND(AC305=0,U305&gt;=AE$3-(N305/10)),0,-AC$3*AA305)</f>
        <v>-12</v>
      </c>
      <c r="AF305" s="25">
        <f t="shared" ref="AF305:AF318" si="187">IF(AND(AC305=0,X305&gt;AF$3),AF$3*AA305,AE305*AA305)</f>
        <v>10</v>
      </c>
      <c r="AG305" s="25">
        <f t="shared" ref="AG305:AG318" si="188">AG304+AF305</f>
        <v>266</v>
      </c>
      <c r="AH305" s="7">
        <f t="shared" ref="AH305:AH318" si="189">IF(AF305&gt;0,1, )</f>
        <v>1</v>
      </c>
      <c r="AI305" s="25">
        <f t="shared" ref="AI305:AI318" si="190">IF(I305=1,AF305,)</f>
        <v>0</v>
      </c>
      <c r="AJ305" s="25">
        <f t="shared" ref="AJ305:AJ318" si="191">IF(K305=1,AF305, )</f>
        <v>0</v>
      </c>
      <c r="AK305" s="25">
        <f t="shared" ref="AK305:AK318" si="192">IF(L305=1, ,AF305)</f>
        <v>0</v>
      </c>
      <c r="AL305" s="25">
        <f t="shared" ref="AL305:AL318" si="193">AB305*AF305</f>
        <v>10</v>
      </c>
      <c r="AM305" s="25">
        <f t="shared" ref="AM305:AM318" si="194">AM304+AL305</f>
        <v>406</v>
      </c>
      <c r="AN305" s="25">
        <f>MAX(AM$4:AM305)</f>
        <v>426</v>
      </c>
      <c r="AO305" s="25">
        <f t="shared" si="152"/>
        <v>-20</v>
      </c>
      <c r="AP305" s="20">
        <f t="shared" ref="AP305:AP318" si="195">IF(AL305&gt;0,1, )</f>
        <v>1</v>
      </c>
      <c r="AR305" s="12">
        <f t="shared" si="155"/>
        <v>357.9</v>
      </c>
      <c r="AS305" s="12">
        <f t="shared" si="156"/>
        <v>29</v>
      </c>
      <c r="AT305" s="12">
        <f t="shared" si="157"/>
        <v>290</v>
      </c>
      <c r="AU305" s="12">
        <f t="shared" si="158"/>
        <v>12510</v>
      </c>
      <c r="AV305" s="12">
        <f>MAX(AU$4:AU305)</f>
        <v>13180</v>
      </c>
      <c r="AW305" s="8">
        <f t="shared" si="159"/>
        <v>-5.0834597875569043E-2</v>
      </c>
    </row>
    <row r="306" spans="1:49" x14ac:dyDescent="0.3">
      <c r="A306" s="1">
        <v>42789</v>
      </c>
      <c r="B306" s="1">
        <v>42789</v>
      </c>
      <c r="C306" s="1" t="s">
        <v>45</v>
      </c>
      <c r="D306" s="3">
        <v>1340</v>
      </c>
      <c r="E306" s="3">
        <v>0</v>
      </c>
      <c r="F306" s="3">
        <f t="shared" si="160"/>
        <v>1340</v>
      </c>
      <c r="G306" s="20">
        <f t="shared" si="130"/>
        <v>0</v>
      </c>
      <c r="H306" s="3" t="s">
        <v>17</v>
      </c>
      <c r="I306" s="20">
        <v>1</v>
      </c>
      <c r="J306" s="20">
        <v>13</v>
      </c>
      <c r="K306" s="20">
        <v>1</v>
      </c>
      <c r="L306" s="20">
        <f t="shared" si="161"/>
        <v>1</v>
      </c>
      <c r="M306" s="20" t="s">
        <v>20</v>
      </c>
      <c r="N306" s="20">
        <v>7</v>
      </c>
      <c r="O306" s="20">
        <v>105810</v>
      </c>
      <c r="P306" s="20">
        <f t="shared" si="132"/>
        <v>105810</v>
      </c>
      <c r="Q306" s="20">
        <f t="shared" si="133"/>
        <v>105810</v>
      </c>
      <c r="R306" s="20">
        <v>105846</v>
      </c>
      <c r="S306" s="20">
        <v>105705</v>
      </c>
      <c r="T306" s="25">
        <f t="shared" si="179"/>
        <v>4.3</v>
      </c>
      <c r="U306" s="25">
        <f t="shared" si="180"/>
        <v>9.8000000000000007</v>
      </c>
      <c r="W306" s="25">
        <f t="shared" si="181"/>
        <v>-4.3</v>
      </c>
      <c r="X306" s="25">
        <f t="shared" si="182"/>
        <v>9.8000000000000007</v>
      </c>
      <c r="Y306" s="7">
        <f t="shared" si="138"/>
        <v>0</v>
      </c>
      <c r="Z306" s="7">
        <f t="shared" si="139"/>
        <v>1</v>
      </c>
      <c r="AA306" s="7">
        <f t="shared" si="183"/>
        <v>1</v>
      </c>
      <c r="AB306" s="7">
        <f t="shared" si="184"/>
        <v>0</v>
      </c>
      <c r="AC306" s="25">
        <f t="shared" si="185"/>
        <v>0</v>
      </c>
      <c r="AD306" s="7">
        <f t="shared" si="154"/>
        <v>1</v>
      </c>
      <c r="AE306" s="25">
        <f t="shared" si="186"/>
        <v>-12</v>
      </c>
      <c r="AF306" s="25">
        <f t="shared" si="187"/>
        <v>-12</v>
      </c>
      <c r="AG306" s="25">
        <f t="shared" si="188"/>
        <v>254</v>
      </c>
      <c r="AH306" s="7">
        <f t="shared" si="189"/>
        <v>0</v>
      </c>
      <c r="AI306" s="25">
        <f t="shared" si="190"/>
        <v>-12</v>
      </c>
      <c r="AJ306" s="25">
        <f t="shared" si="191"/>
        <v>-12</v>
      </c>
      <c r="AK306" s="25">
        <f t="shared" si="192"/>
        <v>0</v>
      </c>
      <c r="AL306" s="25">
        <f t="shared" si="193"/>
        <v>0</v>
      </c>
      <c r="AM306" s="25">
        <f t="shared" si="194"/>
        <v>406</v>
      </c>
      <c r="AN306" s="25">
        <f>MAX(AM$4:AM306)</f>
        <v>426</v>
      </c>
      <c r="AO306" s="25">
        <f t="shared" si="152"/>
        <v>-20</v>
      </c>
      <c r="AP306" s="20">
        <f t="shared" si="195"/>
        <v>0</v>
      </c>
      <c r="AR306" s="12">
        <f t="shared" si="155"/>
        <v>357.9</v>
      </c>
      <c r="AS306" s="12">
        <f t="shared" si="156"/>
        <v>29</v>
      </c>
      <c r="AT306" s="12">
        <f t="shared" si="157"/>
        <v>0</v>
      </c>
      <c r="AU306" s="12">
        <f t="shared" si="158"/>
        <v>12510</v>
      </c>
      <c r="AV306" s="12">
        <f>MAX(AU$4:AU306)</f>
        <v>13180</v>
      </c>
      <c r="AW306" s="8">
        <f t="shared" si="159"/>
        <v>-5.0834597875569043E-2</v>
      </c>
    </row>
    <row r="307" spans="1:49" x14ac:dyDescent="0.3">
      <c r="T307" s="25">
        <f t="shared" si="179"/>
        <v>0</v>
      </c>
      <c r="U307" s="25">
        <f t="shared" si="180"/>
        <v>0</v>
      </c>
      <c r="W307" s="25">
        <f t="shared" si="181"/>
        <v>0</v>
      </c>
      <c r="X307" s="25">
        <f t="shared" si="182"/>
        <v>0</v>
      </c>
      <c r="AA307" s="7">
        <f t="shared" si="183"/>
        <v>0</v>
      </c>
      <c r="AB307" s="7">
        <f t="shared" si="184"/>
        <v>0</v>
      </c>
      <c r="AC307" s="25">
        <f t="shared" si="185"/>
        <v>0</v>
      </c>
      <c r="AD307" s="7">
        <f t="shared" si="154"/>
        <v>0</v>
      </c>
      <c r="AE307" s="25">
        <f t="shared" si="186"/>
        <v>0</v>
      </c>
      <c r="AF307" s="25">
        <f t="shared" si="187"/>
        <v>0</v>
      </c>
      <c r="AG307" s="25">
        <f t="shared" si="188"/>
        <v>254</v>
      </c>
      <c r="AH307" s="7">
        <f t="shared" si="189"/>
        <v>0</v>
      </c>
      <c r="AI307" s="25">
        <f t="shared" si="190"/>
        <v>0</v>
      </c>
      <c r="AJ307" s="25">
        <f t="shared" si="191"/>
        <v>0</v>
      </c>
      <c r="AK307" s="25">
        <f t="shared" si="192"/>
        <v>0</v>
      </c>
      <c r="AL307" s="25">
        <f t="shared" si="193"/>
        <v>0</v>
      </c>
      <c r="AM307" s="25">
        <f t="shared" si="194"/>
        <v>406</v>
      </c>
      <c r="AN307" s="25">
        <f>MAX(AM$4:AM307)</f>
        <v>426</v>
      </c>
      <c r="AO307" s="25">
        <f t="shared" si="152"/>
        <v>-20</v>
      </c>
      <c r="AP307" s="20">
        <f t="shared" si="195"/>
        <v>0</v>
      </c>
      <c r="AR307" s="12">
        <f t="shared" si="155"/>
        <v>375.3</v>
      </c>
      <c r="AS307" s="12">
        <f t="shared" si="156"/>
        <v>31</v>
      </c>
      <c r="AT307" s="12">
        <f t="shared" si="157"/>
        <v>0</v>
      </c>
      <c r="AU307" s="12">
        <f t="shared" si="158"/>
        <v>12510</v>
      </c>
      <c r="AV307" s="12">
        <f>MAX(AU$4:AU307)</f>
        <v>13180</v>
      </c>
      <c r="AW307" s="8">
        <f t="shared" si="159"/>
        <v>-5.0834597875569043E-2</v>
      </c>
    </row>
    <row r="308" spans="1:49" x14ac:dyDescent="0.3">
      <c r="T308" s="25">
        <f t="shared" si="179"/>
        <v>0</v>
      </c>
      <c r="U308" s="25">
        <f t="shared" si="180"/>
        <v>0</v>
      </c>
      <c r="W308" s="25">
        <f t="shared" si="181"/>
        <v>0</v>
      </c>
      <c r="X308" s="25">
        <f t="shared" si="182"/>
        <v>0</v>
      </c>
      <c r="AA308" s="7">
        <f t="shared" si="183"/>
        <v>0</v>
      </c>
      <c r="AB308" s="7">
        <f t="shared" si="184"/>
        <v>0</v>
      </c>
      <c r="AC308" s="25">
        <f t="shared" si="185"/>
        <v>0</v>
      </c>
      <c r="AD308" s="7">
        <f t="shared" si="154"/>
        <v>0</v>
      </c>
      <c r="AE308" s="25">
        <f t="shared" si="186"/>
        <v>0</v>
      </c>
      <c r="AF308" s="25">
        <f t="shared" si="187"/>
        <v>0</v>
      </c>
      <c r="AG308" s="25">
        <f t="shared" si="188"/>
        <v>254</v>
      </c>
      <c r="AH308" s="7">
        <f t="shared" si="189"/>
        <v>0</v>
      </c>
      <c r="AI308" s="25">
        <f t="shared" si="190"/>
        <v>0</v>
      </c>
      <c r="AJ308" s="25">
        <f t="shared" si="191"/>
        <v>0</v>
      </c>
      <c r="AK308" s="25">
        <f t="shared" si="192"/>
        <v>0</v>
      </c>
      <c r="AL308" s="25">
        <f t="shared" si="193"/>
        <v>0</v>
      </c>
      <c r="AM308" s="25">
        <f t="shared" si="194"/>
        <v>406</v>
      </c>
      <c r="AN308" s="25">
        <f>MAX(AM$4:AM308)</f>
        <v>426</v>
      </c>
      <c r="AO308" s="25">
        <f t="shared" si="152"/>
        <v>-20</v>
      </c>
      <c r="AP308" s="20">
        <f t="shared" si="195"/>
        <v>0</v>
      </c>
      <c r="AR308" s="12">
        <f t="shared" si="155"/>
        <v>375.3</v>
      </c>
      <c r="AS308" s="12">
        <f t="shared" si="156"/>
        <v>31</v>
      </c>
      <c r="AT308" s="12">
        <f t="shared" si="157"/>
        <v>0</v>
      </c>
      <c r="AU308" s="12">
        <f t="shared" si="158"/>
        <v>12510</v>
      </c>
      <c r="AV308" s="12">
        <f>MAX(AU$4:AU308)</f>
        <v>13180</v>
      </c>
      <c r="AW308" s="8">
        <f t="shared" si="159"/>
        <v>-5.0834597875569043E-2</v>
      </c>
    </row>
    <row r="309" spans="1:49" x14ac:dyDescent="0.3">
      <c r="T309" s="25">
        <f t="shared" si="179"/>
        <v>0</v>
      </c>
      <c r="U309" s="25">
        <f t="shared" si="180"/>
        <v>0</v>
      </c>
      <c r="W309" s="25">
        <f t="shared" si="181"/>
        <v>0</v>
      </c>
      <c r="X309" s="25">
        <f t="shared" si="182"/>
        <v>0</v>
      </c>
      <c r="AA309" s="7">
        <f t="shared" si="183"/>
        <v>0</v>
      </c>
      <c r="AB309" s="7">
        <f t="shared" si="184"/>
        <v>0</v>
      </c>
      <c r="AC309" s="25">
        <f t="shared" si="185"/>
        <v>0</v>
      </c>
      <c r="AD309" s="7">
        <f t="shared" si="154"/>
        <v>0</v>
      </c>
      <c r="AE309" s="25">
        <f t="shared" si="186"/>
        <v>0</v>
      </c>
      <c r="AF309" s="25">
        <f t="shared" si="187"/>
        <v>0</v>
      </c>
      <c r="AG309" s="25">
        <f t="shared" si="188"/>
        <v>254</v>
      </c>
      <c r="AH309" s="7">
        <f t="shared" si="189"/>
        <v>0</v>
      </c>
      <c r="AI309" s="25">
        <f t="shared" si="190"/>
        <v>0</v>
      </c>
      <c r="AJ309" s="25">
        <f t="shared" si="191"/>
        <v>0</v>
      </c>
      <c r="AK309" s="25">
        <f t="shared" si="192"/>
        <v>0</v>
      </c>
      <c r="AL309" s="25">
        <f t="shared" si="193"/>
        <v>0</v>
      </c>
      <c r="AM309" s="25">
        <f t="shared" si="194"/>
        <v>406</v>
      </c>
      <c r="AN309" s="25">
        <f>MAX(AM$4:AM309)</f>
        <v>426</v>
      </c>
      <c r="AO309" s="25">
        <f t="shared" si="152"/>
        <v>-20</v>
      </c>
      <c r="AP309" s="20">
        <f t="shared" si="195"/>
        <v>0</v>
      </c>
      <c r="AR309" s="12">
        <f t="shared" si="155"/>
        <v>375.3</v>
      </c>
      <c r="AS309" s="12">
        <f t="shared" si="156"/>
        <v>31</v>
      </c>
      <c r="AT309" s="12">
        <f t="shared" si="157"/>
        <v>0</v>
      </c>
      <c r="AU309" s="12">
        <f t="shared" si="158"/>
        <v>12510</v>
      </c>
      <c r="AV309" s="12">
        <f>MAX(AU$4:AU309)</f>
        <v>13180</v>
      </c>
      <c r="AW309" s="8">
        <f t="shared" si="159"/>
        <v>-5.0834597875569043E-2</v>
      </c>
    </row>
    <row r="310" spans="1:49" x14ac:dyDescent="0.3">
      <c r="T310" s="25">
        <f t="shared" si="179"/>
        <v>0</v>
      </c>
      <c r="U310" s="25">
        <f t="shared" si="180"/>
        <v>0</v>
      </c>
      <c r="W310" s="25">
        <f t="shared" si="181"/>
        <v>0</v>
      </c>
      <c r="X310" s="25">
        <f t="shared" si="182"/>
        <v>0</v>
      </c>
      <c r="AA310" s="7">
        <f t="shared" si="183"/>
        <v>0</v>
      </c>
      <c r="AB310" s="7">
        <f t="shared" si="184"/>
        <v>0</v>
      </c>
      <c r="AC310" s="25">
        <f t="shared" si="185"/>
        <v>0</v>
      </c>
      <c r="AD310" s="7">
        <f t="shared" si="154"/>
        <v>0</v>
      </c>
      <c r="AE310" s="25">
        <f t="shared" si="186"/>
        <v>0</v>
      </c>
      <c r="AF310" s="25">
        <f t="shared" si="187"/>
        <v>0</v>
      </c>
      <c r="AG310" s="25">
        <f t="shared" si="188"/>
        <v>254</v>
      </c>
      <c r="AH310" s="7">
        <f t="shared" si="189"/>
        <v>0</v>
      </c>
      <c r="AI310" s="25">
        <f t="shared" si="190"/>
        <v>0</v>
      </c>
      <c r="AJ310" s="25">
        <f t="shared" si="191"/>
        <v>0</v>
      </c>
      <c r="AK310" s="25">
        <f t="shared" si="192"/>
        <v>0</v>
      </c>
      <c r="AL310" s="25">
        <f t="shared" si="193"/>
        <v>0</v>
      </c>
      <c r="AM310" s="25">
        <f t="shared" si="194"/>
        <v>406</v>
      </c>
      <c r="AN310" s="25">
        <f>MAX(AM$4:AM310)</f>
        <v>426</v>
      </c>
      <c r="AO310" s="25">
        <f t="shared" si="152"/>
        <v>-20</v>
      </c>
      <c r="AP310" s="20">
        <f t="shared" si="195"/>
        <v>0</v>
      </c>
      <c r="AR310" s="12">
        <f t="shared" si="155"/>
        <v>375.3</v>
      </c>
      <c r="AS310" s="12">
        <f t="shared" si="156"/>
        <v>31</v>
      </c>
      <c r="AT310" s="12">
        <f t="shared" si="157"/>
        <v>0</v>
      </c>
      <c r="AU310" s="12">
        <f t="shared" si="158"/>
        <v>12510</v>
      </c>
      <c r="AV310" s="12">
        <f>MAX(AU$4:AU310)</f>
        <v>13180</v>
      </c>
      <c r="AW310" s="8">
        <f t="shared" si="159"/>
        <v>-5.0834597875569043E-2</v>
      </c>
    </row>
    <row r="311" spans="1:49" x14ac:dyDescent="0.3">
      <c r="T311" s="25">
        <f t="shared" si="179"/>
        <v>0</v>
      </c>
      <c r="U311" s="25">
        <f t="shared" si="180"/>
        <v>0</v>
      </c>
      <c r="W311" s="25">
        <f t="shared" si="181"/>
        <v>0</v>
      </c>
      <c r="X311" s="25">
        <f t="shared" si="182"/>
        <v>0</v>
      </c>
      <c r="AA311" s="7">
        <f t="shared" si="183"/>
        <v>0</v>
      </c>
      <c r="AB311" s="7">
        <f t="shared" si="184"/>
        <v>0</v>
      </c>
      <c r="AC311" s="25">
        <f t="shared" si="185"/>
        <v>0</v>
      </c>
      <c r="AD311" s="7">
        <f t="shared" si="154"/>
        <v>0</v>
      </c>
      <c r="AE311" s="25">
        <f t="shared" si="186"/>
        <v>0</v>
      </c>
      <c r="AF311" s="25">
        <f t="shared" si="187"/>
        <v>0</v>
      </c>
      <c r="AG311" s="25">
        <f t="shared" si="188"/>
        <v>254</v>
      </c>
      <c r="AH311" s="7">
        <f t="shared" si="189"/>
        <v>0</v>
      </c>
      <c r="AI311" s="25">
        <f t="shared" si="190"/>
        <v>0</v>
      </c>
      <c r="AJ311" s="25">
        <f t="shared" si="191"/>
        <v>0</v>
      </c>
      <c r="AK311" s="25">
        <f t="shared" si="192"/>
        <v>0</v>
      </c>
      <c r="AL311" s="25">
        <f t="shared" si="193"/>
        <v>0</v>
      </c>
      <c r="AM311" s="25">
        <f t="shared" si="194"/>
        <v>406</v>
      </c>
      <c r="AN311" s="25">
        <f>MAX(AM$4:AM311)</f>
        <v>426</v>
      </c>
      <c r="AO311" s="25">
        <f t="shared" si="152"/>
        <v>-20</v>
      </c>
      <c r="AP311" s="20">
        <f t="shared" si="195"/>
        <v>0</v>
      </c>
      <c r="AR311" s="12">
        <f t="shared" si="155"/>
        <v>375.3</v>
      </c>
      <c r="AS311" s="12">
        <f t="shared" si="156"/>
        <v>31</v>
      </c>
      <c r="AT311" s="12">
        <f t="shared" si="157"/>
        <v>0</v>
      </c>
      <c r="AU311" s="12">
        <f t="shared" si="158"/>
        <v>12510</v>
      </c>
      <c r="AV311" s="12">
        <f>MAX(AU$4:AU311)</f>
        <v>13180</v>
      </c>
      <c r="AW311" s="8">
        <f t="shared" si="159"/>
        <v>-5.0834597875569043E-2</v>
      </c>
    </row>
    <row r="312" spans="1:49" x14ac:dyDescent="0.3">
      <c r="T312" s="25">
        <f t="shared" si="179"/>
        <v>0</v>
      </c>
      <c r="U312" s="25">
        <f t="shared" si="180"/>
        <v>0</v>
      </c>
      <c r="W312" s="25">
        <f t="shared" si="181"/>
        <v>0</v>
      </c>
      <c r="X312" s="25">
        <f t="shared" si="182"/>
        <v>0</v>
      </c>
      <c r="AA312" s="7">
        <f t="shared" si="183"/>
        <v>0</v>
      </c>
      <c r="AB312" s="7">
        <f t="shared" si="184"/>
        <v>0</v>
      </c>
      <c r="AC312" s="25">
        <f t="shared" si="185"/>
        <v>0</v>
      </c>
      <c r="AD312" s="7">
        <f t="shared" si="154"/>
        <v>0</v>
      </c>
      <c r="AE312" s="25">
        <f t="shared" si="186"/>
        <v>0</v>
      </c>
      <c r="AF312" s="25">
        <f t="shared" si="187"/>
        <v>0</v>
      </c>
      <c r="AG312" s="25">
        <f t="shared" si="188"/>
        <v>254</v>
      </c>
      <c r="AH312" s="7">
        <f t="shared" si="189"/>
        <v>0</v>
      </c>
      <c r="AI312" s="25">
        <f t="shared" si="190"/>
        <v>0</v>
      </c>
      <c r="AJ312" s="25">
        <f t="shared" si="191"/>
        <v>0</v>
      </c>
      <c r="AK312" s="25">
        <f t="shared" si="192"/>
        <v>0</v>
      </c>
      <c r="AL312" s="25">
        <f t="shared" si="193"/>
        <v>0</v>
      </c>
      <c r="AM312" s="25">
        <f t="shared" si="194"/>
        <v>406</v>
      </c>
      <c r="AN312" s="25">
        <f>MAX(AM$4:AM312)</f>
        <v>426</v>
      </c>
      <c r="AO312" s="25">
        <f t="shared" si="152"/>
        <v>-20</v>
      </c>
      <c r="AP312" s="20">
        <f t="shared" si="195"/>
        <v>0</v>
      </c>
      <c r="AR312" s="12">
        <f t="shared" si="155"/>
        <v>375.3</v>
      </c>
      <c r="AS312" s="12">
        <f t="shared" si="156"/>
        <v>31</v>
      </c>
      <c r="AT312" s="12">
        <f t="shared" si="157"/>
        <v>0</v>
      </c>
      <c r="AU312" s="12">
        <f t="shared" si="158"/>
        <v>12510</v>
      </c>
      <c r="AV312" s="12">
        <f>MAX(AU$4:AU312)</f>
        <v>13180</v>
      </c>
      <c r="AW312" s="8">
        <f t="shared" si="159"/>
        <v>-5.0834597875569043E-2</v>
      </c>
    </row>
    <row r="313" spans="1:49" x14ac:dyDescent="0.3">
      <c r="T313" s="25">
        <f t="shared" si="179"/>
        <v>0</v>
      </c>
      <c r="U313" s="25">
        <f t="shared" si="180"/>
        <v>0</v>
      </c>
      <c r="W313" s="25">
        <f t="shared" si="181"/>
        <v>0</v>
      </c>
      <c r="X313" s="25">
        <f t="shared" si="182"/>
        <v>0</v>
      </c>
      <c r="AA313" s="7">
        <f t="shared" si="183"/>
        <v>0</v>
      </c>
      <c r="AB313" s="7">
        <f t="shared" si="184"/>
        <v>0</v>
      </c>
      <c r="AC313" s="25">
        <f t="shared" si="185"/>
        <v>0</v>
      </c>
      <c r="AD313" s="7">
        <f t="shared" si="154"/>
        <v>0</v>
      </c>
      <c r="AE313" s="25">
        <f t="shared" si="186"/>
        <v>0</v>
      </c>
      <c r="AF313" s="25">
        <f t="shared" si="187"/>
        <v>0</v>
      </c>
      <c r="AG313" s="25">
        <f t="shared" si="188"/>
        <v>254</v>
      </c>
      <c r="AH313" s="7">
        <f t="shared" si="189"/>
        <v>0</v>
      </c>
      <c r="AI313" s="25">
        <f t="shared" si="190"/>
        <v>0</v>
      </c>
      <c r="AJ313" s="25">
        <f t="shared" si="191"/>
        <v>0</v>
      </c>
      <c r="AK313" s="25">
        <f t="shared" si="192"/>
        <v>0</v>
      </c>
      <c r="AL313" s="25">
        <f t="shared" si="193"/>
        <v>0</v>
      </c>
      <c r="AM313" s="25">
        <f t="shared" si="194"/>
        <v>406</v>
      </c>
      <c r="AN313" s="25">
        <f>MAX(AM$4:AM313)</f>
        <v>426</v>
      </c>
      <c r="AO313" s="25">
        <f t="shared" si="152"/>
        <v>-20</v>
      </c>
      <c r="AP313" s="20">
        <f t="shared" si="195"/>
        <v>0</v>
      </c>
      <c r="AR313" s="12">
        <f t="shared" si="155"/>
        <v>375.3</v>
      </c>
      <c r="AS313" s="12">
        <f t="shared" si="156"/>
        <v>31</v>
      </c>
      <c r="AT313" s="12">
        <f t="shared" si="157"/>
        <v>0</v>
      </c>
      <c r="AU313" s="12">
        <f t="shared" si="158"/>
        <v>12510</v>
      </c>
      <c r="AV313" s="12">
        <f>MAX(AU$4:AU313)</f>
        <v>13180</v>
      </c>
      <c r="AW313" s="8">
        <f t="shared" si="159"/>
        <v>-5.0834597875569043E-2</v>
      </c>
    </row>
    <row r="314" spans="1:49" x14ac:dyDescent="0.3">
      <c r="T314" s="25">
        <f t="shared" si="179"/>
        <v>0</v>
      </c>
      <c r="U314" s="25">
        <f t="shared" si="180"/>
        <v>0</v>
      </c>
      <c r="W314" s="25">
        <f t="shared" si="181"/>
        <v>0</v>
      </c>
      <c r="X314" s="25">
        <f t="shared" si="182"/>
        <v>0</v>
      </c>
      <c r="AA314" s="7">
        <f t="shared" si="183"/>
        <v>0</v>
      </c>
      <c r="AB314" s="7">
        <f t="shared" si="184"/>
        <v>0</v>
      </c>
      <c r="AC314" s="25">
        <f t="shared" si="185"/>
        <v>0</v>
      </c>
      <c r="AD314" s="7">
        <f t="shared" si="154"/>
        <v>0</v>
      </c>
      <c r="AE314" s="25">
        <f t="shared" si="186"/>
        <v>0</v>
      </c>
      <c r="AF314" s="25">
        <f t="shared" si="187"/>
        <v>0</v>
      </c>
      <c r="AG314" s="25">
        <f t="shared" si="188"/>
        <v>254</v>
      </c>
      <c r="AH314" s="7">
        <f t="shared" si="189"/>
        <v>0</v>
      </c>
      <c r="AI314" s="25">
        <f t="shared" si="190"/>
        <v>0</v>
      </c>
      <c r="AJ314" s="25">
        <f t="shared" si="191"/>
        <v>0</v>
      </c>
      <c r="AK314" s="25">
        <f t="shared" si="192"/>
        <v>0</v>
      </c>
      <c r="AL314" s="25">
        <f t="shared" si="193"/>
        <v>0</v>
      </c>
      <c r="AM314" s="25">
        <f t="shared" si="194"/>
        <v>406</v>
      </c>
      <c r="AN314" s="25">
        <f>MAX(AM$4:AM314)</f>
        <v>426</v>
      </c>
      <c r="AO314" s="25">
        <f t="shared" si="152"/>
        <v>-20</v>
      </c>
      <c r="AP314" s="20">
        <f t="shared" si="195"/>
        <v>0</v>
      </c>
      <c r="AR314" s="12">
        <f t="shared" si="155"/>
        <v>375.3</v>
      </c>
      <c r="AS314" s="12">
        <f t="shared" si="156"/>
        <v>31</v>
      </c>
      <c r="AT314" s="12">
        <f t="shared" si="157"/>
        <v>0</v>
      </c>
      <c r="AU314" s="12">
        <f t="shared" si="158"/>
        <v>12510</v>
      </c>
      <c r="AV314" s="12">
        <f>MAX(AU$4:AU314)</f>
        <v>13180</v>
      </c>
      <c r="AW314" s="8">
        <f t="shared" si="159"/>
        <v>-5.0834597875569043E-2</v>
      </c>
    </row>
    <row r="315" spans="1:49" x14ac:dyDescent="0.3">
      <c r="T315" s="25">
        <f t="shared" si="179"/>
        <v>0</v>
      </c>
      <c r="U315" s="25">
        <f t="shared" si="180"/>
        <v>0</v>
      </c>
      <c r="W315" s="25">
        <f t="shared" si="181"/>
        <v>0</v>
      </c>
      <c r="X315" s="25">
        <f t="shared" si="182"/>
        <v>0</v>
      </c>
      <c r="AA315" s="7">
        <f t="shared" si="183"/>
        <v>0</v>
      </c>
      <c r="AB315" s="7">
        <f t="shared" si="184"/>
        <v>0</v>
      </c>
      <c r="AC315" s="25">
        <f t="shared" si="185"/>
        <v>0</v>
      </c>
      <c r="AD315" s="7">
        <f t="shared" si="154"/>
        <v>0</v>
      </c>
      <c r="AE315" s="25">
        <f t="shared" si="186"/>
        <v>0</v>
      </c>
      <c r="AF315" s="25">
        <f t="shared" si="187"/>
        <v>0</v>
      </c>
      <c r="AG315" s="25">
        <f t="shared" si="188"/>
        <v>254</v>
      </c>
      <c r="AH315" s="7">
        <f t="shared" si="189"/>
        <v>0</v>
      </c>
      <c r="AI315" s="25">
        <f t="shared" si="190"/>
        <v>0</v>
      </c>
      <c r="AJ315" s="25">
        <f t="shared" si="191"/>
        <v>0</v>
      </c>
      <c r="AK315" s="25">
        <f t="shared" si="192"/>
        <v>0</v>
      </c>
      <c r="AL315" s="25">
        <f t="shared" si="193"/>
        <v>0</v>
      </c>
      <c r="AM315" s="25">
        <f t="shared" si="194"/>
        <v>406</v>
      </c>
      <c r="AN315" s="25">
        <f>MAX(AM$4:AM315)</f>
        <v>426</v>
      </c>
      <c r="AO315" s="25">
        <f t="shared" si="152"/>
        <v>-20</v>
      </c>
      <c r="AP315" s="20">
        <f t="shared" si="195"/>
        <v>0</v>
      </c>
      <c r="AR315" s="12">
        <f t="shared" si="155"/>
        <v>375.3</v>
      </c>
      <c r="AS315" s="12">
        <f t="shared" si="156"/>
        <v>31</v>
      </c>
      <c r="AT315" s="12">
        <f t="shared" si="157"/>
        <v>0</v>
      </c>
      <c r="AU315" s="12">
        <f t="shared" si="158"/>
        <v>12510</v>
      </c>
      <c r="AV315" s="12">
        <f>MAX(AU$4:AU315)</f>
        <v>13180</v>
      </c>
      <c r="AW315" s="8">
        <f t="shared" si="159"/>
        <v>-5.0834597875569043E-2</v>
      </c>
    </row>
    <row r="316" spans="1:49" x14ac:dyDescent="0.3">
      <c r="T316" s="25">
        <f t="shared" si="179"/>
        <v>0</v>
      </c>
      <c r="U316" s="25">
        <f t="shared" si="180"/>
        <v>0</v>
      </c>
      <c r="W316" s="25">
        <f t="shared" si="181"/>
        <v>0</v>
      </c>
      <c r="X316" s="25">
        <f t="shared" si="182"/>
        <v>0</v>
      </c>
      <c r="AA316" s="7">
        <f t="shared" si="183"/>
        <v>0</v>
      </c>
      <c r="AB316" s="7">
        <f t="shared" si="184"/>
        <v>0</v>
      </c>
      <c r="AC316" s="25">
        <f t="shared" si="185"/>
        <v>0</v>
      </c>
      <c r="AD316" s="7">
        <f t="shared" si="154"/>
        <v>0</v>
      </c>
      <c r="AE316" s="25">
        <f t="shared" si="186"/>
        <v>0</v>
      </c>
      <c r="AF316" s="25">
        <f t="shared" si="187"/>
        <v>0</v>
      </c>
      <c r="AG316" s="25">
        <f t="shared" si="188"/>
        <v>254</v>
      </c>
      <c r="AH316" s="7">
        <f t="shared" si="189"/>
        <v>0</v>
      </c>
      <c r="AI316" s="25">
        <f t="shared" si="190"/>
        <v>0</v>
      </c>
      <c r="AJ316" s="25">
        <f t="shared" si="191"/>
        <v>0</v>
      </c>
      <c r="AK316" s="25">
        <f t="shared" si="192"/>
        <v>0</v>
      </c>
      <c r="AL316" s="25">
        <f t="shared" si="193"/>
        <v>0</v>
      </c>
      <c r="AM316" s="25">
        <f t="shared" si="194"/>
        <v>406</v>
      </c>
      <c r="AN316" s="25">
        <f>MAX(AM$4:AM316)</f>
        <v>426</v>
      </c>
      <c r="AO316" s="25">
        <f t="shared" si="152"/>
        <v>-20</v>
      </c>
      <c r="AP316" s="20">
        <f t="shared" si="195"/>
        <v>0</v>
      </c>
      <c r="AR316" s="12">
        <f t="shared" si="155"/>
        <v>375.3</v>
      </c>
      <c r="AS316" s="12">
        <f t="shared" si="156"/>
        <v>31</v>
      </c>
      <c r="AT316" s="12">
        <f t="shared" si="157"/>
        <v>0</v>
      </c>
      <c r="AU316" s="12">
        <f t="shared" si="158"/>
        <v>12510</v>
      </c>
      <c r="AV316" s="12">
        <f>MAX(AU$4:AU316)</f>
        <v>13180</v>
      </c>
      <c r="AW316" s="8">
        <f t="shared" si="159"/>
        <v>-5.0834597875569043E-2</v>
      </c>
    </row>
    <row r="317" spans="1:49" x14ac:dyDescent="0.3">
      <c r="T317" s="25">
        <f t="shared" si="179"/>
        <v>0</v>
      </c>
      <c r="U317" s="25">
        <f t="shared" si="180"/>
        <v>0</v>
      </c>
      <c r="W317" s="25">
        <f t="shared" si="181"/>
        <v>0</v>
      </c>
      <c r="X317" s="25">
        <f t="shared" si="182"/>
        <v>0</v>
      </c>
      <c r="AA317" s="7">
        <f t="shared" si="183"/>
        <v>0</v>
      </c>
      <c r="AB317" s="7">
        <f t="shared" si="184"/>
        <v>0</v>
      </c>
      <c r="AC317" s="25">
        <f t="shared" si="185"/>
        <v>0</v>
      </c>
      <c r="AD317" s="7">
        <f t="shared" si="154"/>
        <v>0</v>
      </c>
      <c r="AE317" s="25">
        <f t="shared" si="186"/>
        <v>0</v>
      </c>
      <c r="AF317" s="25">
        <f t="shared" si="187"/>
        <v>0</v>
      </c>
      <c r="AG317" s="25">
        <f t="shared" si="188"/>
        <v>254</v>
      </c>
      <c r="AH317" s="7">
        <f t="shared" si="189"/>
        <v>0</v>
      </c>
      <c r="AI317" s="25">
        <f t="shared" si="190"/>
        <v>0</v>
      </c>
      <c r="AJ317" s="25">
        <f t="shared" si="191"/>
        <v>0</v>
      </c>
      <c r="AK317" s="25">
        <f t="shared" si="192"/>
        <v>0</v>
      </c>
      <c r="AL317" s="25">
        <f t="shared" si="193"/>
        <v>0</v>
      </c>
      <c r="AM317" s="25">
        <f t="shared" si="194"/>
        <v>406</v>
      </c>
      <c r="AN317" s="25">
        <f>MAX(AM$4:AM317)</f>
        <v>426</v>
      </c>
      <c r="AO317" s="25">
        <f t="shared" si="152"/>
        <v>-20</v>
      </c>
      <c r="AP317" s="20">
        <f t="shared" si="195"/>
        <v>0</v>
      </c>
      <c r="AR317" s="12">
        <f t="shared" si="155"/>
        <v>375.3</v>
      </c>
      <c r="AS317" s="12">
        <f t="shared" si="156"/>
        <v>31</v>
      </c>
      <c r="AT317" s="12">
        <f t="shared" si="157"/>
        <v>0</v>
      </c>
      <c r="AU317" s="12">
        <f t="shared" si="158"/>
        <v>12510</v>
      </c>
      <c r="AV317" s="12">
        <f>MAX(AU$4:AU317)</f>
        <v>13180</v>
      </c>
      <c r="AW317" s="8">
        <f t="shared" si="159"/>
        <v>-5.0834597875569043E-2</v>
      </c>
    </row>
    <row r="318" spans="1:49" x14ac:dyDescent="0.3">
      <c r="T318" s="25">
        <f t="shared" si="179"/>
        <v>0</v>
      </c>
      <c r="U318" s="25">
        <f t="shared" si="180"/>
        <v>0</v>
      </c>
      <c r="W318" s="25">
        <f t="shared" si="181"/>
        <v>0</v>
      </c>
      <c r="X318" s="25">
        <f t="shared" si="182"/>
        <v>0</v>
      </c>
      <c r="AA318" s="7">
        <f t="shared" si="183"/>
        <v>0</v>
      </c>
      <c r="AB318" s="7">
        <f t="shared" si="184"/>
        <v>0</v>
      </c>
      <c r="AC318" s="25">
        <f t="shared" si="185"/>
        <v>0</v>
      </c>
      <c r="AD318" s="7">
        <f t="shared" si="154"/>
        <v>0</v>
      </c>
      <c r="AE318" s="25">
        <f t="shared" si="186"/>
        <v>0</v>
      </c>
      <c r="AF318" s="25">
        <f t="shared" si="187"/>
        <v>0</v>
      </c>
      <c r="AG318" s="25">
        <f t="shared" si="188"/>
        <v>254</v>
      </c>
      <c r="AH318" s="7">
        <f t="shared" si="189"/>
        <v>0</v>
      </c>
      <c r="AI318" s="25">
        <f t="shared" si="190"/>
        <v>0</v>
      </c>
      <c r="AJ318" s="25">
        <f t="shared" si="191"/>
        <v>0</v>
      </c>
      <c r="AK318" s="25">
        <f t="shared" si="192"/>
        <v>0</v>
      </c>
      <c r="AL318" s="25">
        <f t="shared" si="193"/>
        <v>0</v>
      </c>
      <c r="AM318" s="25">
        <f t="shared" si="194"/>
        <v>406</v>
      </c>
      <c r="AN318" s="25">
        <f>MAX(AM$4:AM318)</f>
        <v>426</v>
      </c>
      <c r="AO318" s="25">
        <f t="shared" si="152"/>
        <v>-20</v>
      </c>
      <c r="AP318" s="20">
        <f t="shared" si="195"/>
        <v>0</v>
      </c>
      <c r="AR318" s="12">
        <f t="shared" si="155"/>
        <v>375.3</v>
      </c>
      <c r="AS318" s="12">
        <f t="shared" si="156"/>
        <v>31</v>
      </c>
      <c r="AT318" s="12">
        <f t="shared" si="157"/>
        <v>0</v>
      </c>
      <c r="AU318" s="12">
        <f t="shared" si="158"/>
        <v>12510</v>
      </c>
      <c r="AV318" s="12">
        <f>MAX(AU$4:AU318)</f>
        <v>13180</v>
      </c>
      <c r="AW318" s="8">
        <f t="shared" si="159"/>
        <v>-5.0834597875569043E-2</v>
      </c>
    </row>
    <row r="319" spans="1:49" x14ac:dyDescent="0.3">
      <c r="T319" s="25"/>
      <c r="U319" s="25"/>
      <c r="W319" s="25"/>
      <c r="X319" s="25"/>
      <c r="AC319" s="25"/>
      <c r="AD319" s="7"/>
      <c r="AE319" s="25"/>
      <c r="AF319" s="25"/>
      <c r="AG319" s="25"/>
      <c r="AI319" s="25"/>
      <c r="AJ319" s="25"/>
      <c r="AK319" s="25"/>
      <c r="AL319" s="25"/>
      <c r="AM319" s="25"/>
    </row>
    <row r="320" spans="1:49" x14ac:dyDescent="0.3">
      <c r="T320" s="25"/>
      <c r="U320" s="25"/>
      <c r="W320" s="25"/>
      <c r="X320" s="25"/>
      <c r="AC320" s="25"/>
      <c r="AD320" s="7"/>
      <c r="AE320" s="25"/>
      <c r="AF320" s="25"/>
      <c r="AG320" s="25"/>
      <c r="AI320" s="25"/>
      <c r="AJ320" s="25"/>
      <c r="AK320" s="25"/>
      <c r="AL320" s="25"/>
      <c r="AM320" s="25"/>
    </row>
    <row r="321" spans="9:49" x14ac:dyDescent="0.3">
      <c r="T321" s="25"/>
      <c r="U321" s="25"/>
      <c r="W321" s="25"/>
      <c r="X321" s="25"/>
      <c r="AC321" s="25"/>
      <c r="AD321" s="7"/>
      <c r="AE321" s="25"/>
      <c r="AF321" s="25"/>
      <c r="AG321" s="25"/>
      <c r="AI321" s="25"/>
      <c r="AJ321" s="25"/>
      <c r="AK321" s="25"/>
      <c r="AL321" s="25"/>
      <c r="AM321" s="25"/>
    </row>
    <row r="322" spans="9:49" x14ac:dyDescent="0.3">
      <c r="T322" s="25"/>
      <c r="U322" s="25"/>
      <c r="W322" s="25"/>
      <c r="X322" s="25"/>
      <c r="AC322" s="25"/>
      <c r="AD322" s="7"/>
      <c r="AE322" s="25"/>
      <c r="AF322" s="25"/>
      <c r="AG322" s="25"/>
      <c r="AI322" s="25"/>
      <c r="AJ322" s="25"/>
      <c r="AK322" s="25"/>
      <c r="AL322" s="25"/>
      <c r="AM322" s="25"/>
    </row>
    <row r="324" spans="9:49" x14ac:dyDescent="0.3">
      <c r="I324" s="20">
        <f>SUBTOTAL(9,I5:I323)</f>
        <v>69</v>
      </c>
      <c r="K324" s="20">
        <f>SUBTOTAL(9,K5:K323)</f>
        <v>66</v>
      </c>
      <c r="AA324" s="20">
        <f t="shared" ref="AA324:AB324" si="196">SUBTOTAL(9,AA5:AA323)</f>
        <v>263</v>
      </c>
      <c r="AB324" s="20">
        <f t="shared" si="196"/>
        <v>155</v>
      </c>
      <c r="AD324" s="19">
        <f>SUM(AD5:AD323)</f>
        <v>59</v>
      </c>
      <c r="AF324" s="19">
        <f>SUBTOTAL(9,AF5:AF323)</f>
        <v>254</v>
      </c>
      <c r="AH324" s="19">
        <f>SUBTOTAL(9,AH5:AH323)</f>
        <v>155</v>
      </c>
      <c r="AI324" s="19">
        <f t="shared" ref="AI324:AL324" si="197">SUBTOTAL(9,AI5:AI323)</f>
        <v>-102</v>
      </c>
      <c r="AJ324" s="19">
        <f t="shared" si="197"/>
        <v>-48</v>
      </c>
      <c r="AK324" s="19">
        <f t="shared" si="197"/>
        <v>0</v>
      </c>
      <c r="AL324" s="19">
        <f t="shared" si="197"/>
        <v>406</v>
      </c>
      <c r="AO324" s="25">
        <f>MIN(AO4:AO318)</f>
        <v>-78</v>
      </c>
      <c r="AP324" s="20">
        <f>SUBTOTAL(9,AP5:AP323)</f>
        <v>103</v>
      </c>
      <c r="AW324" s="8">
        <f>MIN(AW4:AW323)</f>
        <v>-0.1735706949674769</v>
      </c>
    </row>
    <row r="325" spans="9:49" x14ac:dyDescent="0.3">
      <c r="AF325" s="19">
        <f>AF324/AA324</f>
        <v>0.96577946768060841</v>
      </c>
      <c r="AH325" s="8">
        <f>AH324/AA324</f>
        <v>0.58935361216730042</v>
      </c>
      <c r="AL325" s="19">
        <f>AL324/AB324</f>
        <v>2.6193548387096772</v>
      </c>
      <c r="AP325" s="8">
        <f>AP324/AB324</f>
        <v>0.6645161290322581</v>
      </c>
    </row>
    <row r="326" spans="9:49" x14ac:dyDescent="0.3">
      <c r="AF326" s="8">
        <f>AF325/AC3</f>
        <v>8.0481622306717363E-2</v>
      </c>
      <c r="AL326" s="8">
        <f>AL325/AC3</f>
        <v>0.2182795698924731</v>
      </c>
    </row>
    <row r="329" spans="9:49" x14ac:dyDescent="0.3">
      <c r="AH329" s="33" t="s">
        <v>76</v>
      </c>
      <c r="AJ329" s="25">
        <f>AF3</f>
        <v>10</v>
      </c>
      <c r="AK329" s="8">
        <f>AP325</f>
        <v>0.6645161290322581</v>
      </c>
      <c r="AL329" s="31">
        <f>AJ329/AJ330</f>
        <v>0.83333333333333337</v>
      </c>
      <c r="AM329" s="31">
        <f>AK329*AL329</f>
        <v>0.55376344086021512</v>
      </c>
    </row>
    <row r="330" spans="9:49" x14ac:dyDescent="0.3">
      <c r="AF330" s="7"/>
      <c r="AH330" s="33" t="s">
        <v>77</v>
      </c>
      <c r="AJ330" s="25">
        <f>AC3</f>
        <v>12</v>
      </c>
      <c r="AK330" s="8">
        <f>1-AK329</f>
        <v>0.3354838709677419</v>
      </c>
      <c r="AL330" s="7">
        <v>1</v>
      </c>
      <c r="AM330" s="31">
        <f>AK330*AL330</f>
        <v>0.3354838709677419</v>
      </c>
    </row>
    <row r="331" spans="9:49" x14ac:dyDescent="0.3">
      <c r="AH331" s="33"/>
    </row>
    <row r="332" spans="9:49" x14ac:dyDescent="0.3">
      <c r="AH332" s="34" t="s">
        <v>78</v>
      </c>
      <c r="AI332" s="32"/>
      <c r="AJ332" s="35">
        <f>AM329-AM330</f>
        <v>0.21827956989247321</v>
      </c>
    </row>
  </sheetData>
  <autoFilter ref="H4:H318"/>
  <sortState ref="A5:AQ297">
    <sortCondition ref="B5:B297"/>
    <sortCondition ref="F5:F297"/>
  </sortState>
  <mergeCells count="2">
    <mergeCell ref="W1:X1"/>
    <mergeCell ref="AR1:AW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36"/>
  <sheetViews>
    <sheetView workbookViewId="0">
      <pane xSplit="6" ySplit="4" topLeftCell="Q283" activePane="bottomRight" state="frozen"/>
      <selection pane="topRight" activeCell="G1" sqref="G1"/>
      <selection pane="bottomLeft" activeCell="A5" sqref="A5"/>
      <selection pane="bottomRight" activeCell="S307" sqref="S307"/>
    </sheetView>
  </sheetViews>
  <sheetFormatPr defaultRowHeight="14.4" x14ac:dyDescent="0.3"/>
  <cols>
    <col min="1" max="3" width="9.6640625" style="1" customWidth="1"/>
    <col min="4" max="6" width="8.88671875" style="3" customWidth="1"/>
    <col min="7" max="7" width="7.88671875" style="20" customWidth="1"/>
    <col min="8" max="8" width="8.88671875" style="3"/>
    <col min="9" max="19" width="8.88671875" style="20" customWidth="1"/>
    <col min="20" max="21" width="8.88671875" style="19"/>
    <col min="22" max="22" width="3.88671875" customWidth="1"/>
    <col min="23" max="24" width="8.88671875" style="19"/>
    <col min="25" max="28" width="8.88671875" style="7"/>
    <col min="29" max="29" width="8.88671875" style="19"/>
    <col min="30" max="30" width="4.88671875" style="19" customWidth="1"/>
    <col min="31" max="33" width="8.88671875" style="19"/>
    <col min="34" max="34" width="8.88671875" style="7"/>
    <col min="35" max="39" width="8.88671875" style="19"/>
    <col min="40" max="41" width="8.88671875" style="25"/>
    <col min="42" max="42" width="7.77734375" style="20" customWidth="1"/>
    <col min="43" max="43" width="5.109375" customWidth="1"/>
    <col min="44" max="46" width="8.88671875" style="19"/>
    <col min="47" max="48" width="10.77734375" style="19" customWidth="1"/>
    <col min="49" max="49" width="8.88671875" style="19"/>
    <col min="50" max="50" width="9.6640625" customWidth="1"/>
  </cols>
  <sheetData>
    <row r="1" spans="1:52" x14ac:dyDescent="0.3">
      <c r="A1" s="1" t="s">
        <v>0</v>
      </c>
      <c r="B1" s="1" t="s">
        <v>0</v>
      </c>
      <c r="C1" s="1" t="s">
        <v>5</v>
      </c>
      <c r="D1" s="3" t="s">
        <v>5</v>
      </c>
      <c r="E1" s="3" t="s">
        <v>6</v>
      </c>
      <c r="F1" s="3" t="s">
        <v>19</v>
      </c>
      <c r="G1" s="20" t="s">
        <v>39</v>
      </c>
      <c r="H1" s="3" t="s">
        <v>16</v>
      </c>
      <c r="I1" s="20" t="s">
        <v>7</v>
      </c>
      <c r="J1" s="20" t="s">
        <v>9</v>
      </c>
      <c r="K1" s="20" t="s">
        <v>30</v>
      </c>
      <c r="L1" s="20" t="s">
        <v>46</v>
      </c>
      <c r="M1" s="20" t="s">
        <v>12</v>
      </c>
      <c r="N1" s="20" t="s">
        <v>22</v>
      </c>
      <c r="O1" s="20" t="s">
        <v>1</v>
      </c>
      <c r="P1" s="20" t="s">
        <v>61</v>
      </c>
      <c r="Q1" s="20" t="s">
        <v>63</v>
      </c>
      <c r="R1" s="20" t="s">
        <v>13</v>
      </c>
      <c r="S1" s="20" t="s">
        <v>14</v>
      </c>
      <c r="T1" s="19" t="s">
        <v>24</v>
      </c>
      <c r="U1" s="19" t="s">
        <v>10</v>
      </c>
      <c r="W1" s="36" t="s">
        <v>65</v>
      </c>
      <c r="X1" s="36"/>
      <c r="Y1" s="7" t="s">
        <v>4</v>
      </c>
      <c r="Z1" s="7" t="s">
        <v>4</v>
      </c>
      <c r="AA1" s="7" t="s">
        <v>4</v>
      </c>
      <c r="AB1" s="7" t="s">
        <v>41</v>
      </c>
      <c r="AC1" s="19" t="s">
        <v>28</v>
      </c>
      <c r="AE1" s="19" t="s">
        <v>33</v>
      </c>
      <c r="AF1" s="19" t="s">
        <v>27</v>
      </c>
      <c r="AG1" s="19" t="s">
        <v>48</v>
      </c>
      <c r="AH1" s="7" t="s">
        <v>42</v>
      </c>
      <c r="AI1" s="19" t="s">
        <v>7</v>
      </c>
      <c r="AJ1" s="19" t="s">
        <v>34</v>
      </c>
      <c r="AK1" s="19" t="s">
        <v>47</v>
      </c>
      <c r="AL1" s="19" t="s">
        <v>41</v>
      </c>
      <c r="AM1" s="19" t="s">
        <v>35</v>
      </c>
      <c r="AN1" s="25" t="s">
        <v>10</v>
      </c>
      <c r="AO1" s="25" t="s">
        <v>75</v>
      </c>
      <c r="AP1" s="19" t="s">
        <v>42</v>
      </c>
      <c r="AR1" s="36" t="s">
        <v>57</v>
      </c>
      <c r="AS1" s="36"/>
      <c r="AT1" s="36"/>
      <c r="AU1" s="36"/>
      <c r="AV1" s="36"/>
      <c r="AW1" s="36"/>
    </row>
    <row r="2" spans="1:52" x14ac:dyDescent="0.3">
      <c r="A2" s="1" t="s">
        <v>1</v>
      </c>
      <c r="B2" s="1" t="s">
        <v>3</v>
      </c>
      <c r="D2" s="3" t="s">
        <v>6</v>
      </c>
      <c r="E2" s="3" t="s">
        <v>18</v>
      </c>
      <c r="F2" s="3" t="s">
        <v>6</v>
      </c>
      <c r="G2" s="20" t="s">
        <v>40</v>
      </c>
      <c r="I2" s="20" t="s">
        <v>60</v>
      </c>
      <c r="J2" s="20" t="s">
        <v>10</v>
      </c>
      <c r="K2" s="20" t="s">
        <v>31</v>
      </c>
      <c r="L2" s="20" t="s">
        <v>6</v>
      </c>
      <c r="P2" s="20" t="s">
        <v>23</v>
      </c>
      <c r="Q2" s="20" t="s">
        <v>64</v>
      </c>
      <c r="R2" s="20" t="s">
        <v>67</v>
      </c>
      <c r="S2" s="4" t="s">
        <v>15</v>
      </c>
      <c r="T2" s="19" t="s">
        <v>25</v>
      </c>
      <c r="U2" s="19" t="s">
        <v>25</v>
      </c>
      <c r="W2" s="19" t="s">
        <v>13</v>
      </c>
      <c r="X2" s="19" t="s">
        <v>14</v>
      </c>
      <c r="Y2" s="7" t="s">
        <v>59</v>
      </c>
      <c r="Z2" s="7" t="s">
        <v>58</v>
      </c>
      <c r="AC2" s="19">
        <v>20</v>
      </c>
      <c r="AE2" s="19" t="s">
        <v>28</v>
      </c>
      <c r="AF2" s="19">
        <v>20</v>
      </c>
      <c r="AG2" s="19" t="s">
        <v>49</v>
      </c>
      <c r="AJ2" s="19" t="s">
        <v>32</v>
      </c>
      <c r="AK2" s="19" t="s">
        <v>6</v>
      </c>
      <c r="AM2" s="19" t="s">
        <v>36</v>
      </c>
      <c r="AR2" s="19" t="s">
        <v>51</v>
      </c>
      <c r="AS2" s="19" t="s">
        <v>52</v>
      </c>
      <c r="AT2" s="19" t="s">
        <v>53</v>
      </c>
      <c r="AU2" s="19" t="s">
        <v>54</v>
      </c>
      <c r="AV2" s="19" t="s">
        <v>10</v>
      </c>
      <c r="AW2" s="19" t="s">
        <v>55</v>
      </c>
    </row>
    <row r="3" spans="1:52" x14ac:dyDescent="0.3">
      <c r="A3" s="1" t="s">
        <v>2</v>
      </c>
      <c r="B3" s="1" t="s">
        <v>4</v>
      </c>
      <c r="I3" s="20" t="s">
        <v>8</v>
      </c>
      <c r="L3" s="20">
        <v>0</v>
      </c>
      <c r="P3" s="20" t="s">
        <v>62</v>
      </c>
      <c r="Q3" s="20">
        <v>0</v>
      </c>
      <c r="T3" s="19" t="s">
        <v>26</v>
      </c>
      <c r="U3" s="19" t="s">
        <v>26</v>
      </c>
      <c r="AC3" s="19">
        <f>AC2-(Q$3/10)</f>
        <v>20</v>
      </c>
      <c r="AE3" s="19">
        <v>20</v>
      </c>
      <c r="AF3" s="19">
        <f>AF2+(Q$3/10)</f>
        <v>20</v>
      </c>
      <c r="AG3" s="19" t="s">
        <v>50</v>
      </c>
      <c r="AR3" s="8">
        <v>0.03</v>
      </c>
      <c r="AS3" s="19">
        <f>AC3</f>
        <v>20</v>
      </c>
    </row>
    <row r="4" spans="1:52" x14ac:dyDescent="0.3">
      <c r="L4" s="20">
        <v>0</v>
      </c>
      <c r="AG4" s="19">
        <v>0</v>
      </c>
      <c r="AM4" s="19">
        <v>0</v>
      </c>
      <c r="AN4" s="25">
        <f>MAX(AM$4:AM4)</f>
        <v>0</v>
      </c>
      <c r="AO4" s="25">
        <f>AM4-AN4</f>
        <v>0</v>
      </c>
      <c r="AR4" s="12"/>
      <c r="AS4" s="12"/>
      <c r="AT4" s="12"/>
      <c r="AU4" s="12">
        <v>5000</v>
      </c>
      <c r="AV4" s="12">
        <f>MAX(AU$4:AU4)</f>
        <v>5000</v>
      </c>
    </row>
    <row r="5" spans="1:52" x14ac:dyDescent="0.3">
      <c r="A5" s="1">
        <v>42640</v>
      </c>
      <c r="B5" s="1">
        <v>42640</v>
      </c>
      <c r="C5" s="1" t="s">
        <v>45</v>
      </c>
      <c r="D5" s="3">
        <v>740</v>
      </c>
      <c r="E5" s="3">
        <v>100</v>
      </c>
      <c r="F5" s="3">
        <f t="shared" ref="F5:F68" si="0">D5+E5</f>
        <v>840</v>
      </c>
      <c r="G5" s="20">
        <f t="shared" ref="G5:G68" si="1">B5-A5</f>
        <v>0</v>
      </c>
      <c r="H5" s="3" t="s">
        <v>17</v>
      </c>
      <c r="L5" s="20">
        <f t="shared" ref="L5:L68" si="2">IF(AND(F5&gt;=L$3,F5&lt;=L$4),0,1)</f>
        <v>1</v>
      </c>
      <c r="M5" s="20" t="s">
        <v>20</v>
      </c>
      <c r="N5" s="20">
        <v>7</v>
      </c>
      <c r="O5" s="20">
        <v>112580</v>
      </c>
      <c r="P5" s="20">
        <f t="shared" ref="P5:P68" si="3">IF(M5="short",O5,O5+N5)</f>
        <v>112580</v>
      </c>
      <c r="Q5" s="20">
        <f t="shared" ref="Q5:Q68" si="4">IF(M5="short",P5+Q$3,P5-Q$3)</f>
        <v>112580</v>
      </c>
      <c r="R5" s="20">
        <v>112583</v>
      </c>
      <c r="S5" s="20">
        <v>111812</v>
      </c>
      <c r="T5" s="19">
        <f t="shared" ref="T5:T68" si="5">IF(M5="short",((R5-P5)+N5)/10,((P5-R5)+N5)/10)</f>
        <v>1</v>
      </c>
      <c r="U5" s="19">
        <f t="shared" ref="U5:U68" si="6">IF(M5="long",((S5-O5)-N5)/10,((O5-S5)-N5)/10)</f>
        <v>76.099999999999994</v>
      </c>
      <c r="W5" s="19">
        <f t="shared" ref="W5:W68" si="7">-T5+(Q$3/10)</f>
        <v>-1</v>
      </c>
      <c r="X5" s="19">
        <f t="shared" ref="X5:X68" si="8">U5+(Q$3/10)</f>
        <v>76.099999999999994</v>
      </c>
      <c r="Y5" s="7">
        <f t="shared" ref="Y5:Y68" si="9">IF(AND(M5="long",R5&lt;Q5),1, )</f>
        <v>0</v>
      </c>
      <c r="Z5" s="7">
        <f t="shared" ref="Z5:Z68" si="10">IF(AND(M5="short",R5&gt;Q5),1, )</f>
        <v>1</v>
      </c>
      <c r="AA5" s="7">
        <f t="shared" ref="AA5:AA68" si="11">Y5+Z5</f>
        <v>1</v>
      </c>
      <c r="AB5" s="7">
        <f t="shared" ref="AB5:AB68" si="12">IF(OR(I5=1,K5=1),0,L5*AA5)</f>
        <v>1</v>
      </c>
      <c r="AC5" s="19">
        <f t="shared" ref="AC5:AC68" si="13">IF(W5&lt;=-AC$3,-AC$3,0)</f>
        <v>0</v>
      </c>
      <c r="AD5" s="7"/>
      <c r="AE5" s="19">
        <f t="shared" ref="AE5:AE68" si="14">IF(AND(AC5=0,U5&gt;=AE$3-(N5/10)),0,-AC$3*AA5)</f>
        <v>0</v>
      </c>
      <c r="AF5" s="19">
        <f t="shared" ref="AF5:AF68" si="15">IF(AND(AC5=0,X5&gt;AF$3),AF$3*AA5,AE5*AA5)</f>
        <v>20</v>
      </c>
      <c r="AG5" s="19">
        <f t="shared" ref="AG5:AG68" si="16">AG4+AF5</f>
        <v>20</v>
      </c>
      <c r="AH5" s="7">
        <f t="shared" ref="AH5:AH68" si="17">IF(AF5&gt;0,1, )</f>
        <v>1</v>
      </c>
      <c r="AI5" s="19">
        <f t="shared" ref="AI5:AI68" si="18">IF(I5=1,AF5,)</f>
        <v>0</v>
      </c>
      <c r="AJ5" s="19">
        <f t="shared" ref="AJ5:AJ68" si="19">IF(K5=1,AF5, )</f>
        <v>0</v>
      </c>
      <c r="AK5" s="19">
        <f t="shared" ref="AK5:AK68" si="20">IF(L5=1, ,AF5)</f>
        <v>0</v>
      </c>
      <c r="AL5" s="19">
        <f t="shared" ref="AL5:AL68" si="21">AB5*AF5</f>
        <v>20</v>
      </c>
      <c r="AM5" s="19">
        <f t="shared" ref="AM5:AM68" si="22">AM4+AL5</f>
        <v>20</v>
      </c>
      <c r="AN5" s="25">
        <f>MAX(AM$4:AM5)</f>
        <v>20</v>
      </c>
      <c r="AO5" s="25">
        <f t="shared" ref="AO5:AO6" si="23">AM5-AN5</f>
        <v>0</v>
      </c>
      <c r="AP5" s="20">
        <f t="shared" ref="AP5:AP68" si="24">IF(AL5&gt;0,1, )</f>
        <v>1</v>
      </c>
      <c r="AR5" s="12">
        <f>IF(B5=B4,AR4,AU4*AR$3)</f>
        <v>150</v>
      </c>
      <c r="AS5" s="12">
        <f t="shared" ref="AS5:AS68" si="25">INT(AR5/AS$3)</f>
        <v>7</v>
      </c>
      <c r="AT5" s="12">
        <f t="shared" ref="AT5:AT68" si="26">AL5*AS5</f>
        <v>140</v>
      </c>
      <c r="AU5" s="12">
        <f t="shared" ref="AU5:AU68" si="27">AU4+AT5</f>
        <v>5140</v>
      </c>
      <c r="AV5" s="12">
        <f>MAX(AU$4:AU5)</f>
        <v>5140</v>
      </c>
      <c r="AW5" s="8">
        <f t="shared" ref="AW5:AW68" si="28">(AU5-AV5)/AV5</f>
        <v>0</v>
      </c>
      <c r="AY5" s="24"/>
      <c r="AZ5" s="24"/>
    </row>
    <row r="6" spans="1:52" x14ac:dyDescent="0.3">
      <c r="A6" s="1">
        <v>42640</v>
      </c>
      <c r="B6" s="1">
        <v>42640</v>
      </c>
      <c r="C6" s="1" t="s">
        <v>44</v>
      </c>
      <c r="D6" s="3">
        <v>1210</v>
      </c>
      <c r="E6" s="3">
        <v>-200</v>
      </c>
      <c r="F6" s="3">
        <f t="shared" si="0"/>
        <v>1010</v>
      </c>
      <c r="G6" s="20">
        <f t="shared" si="1"/>
        <v>0</v>
      </c>
      <c r="H6" s="3" t="s">
        <v>38</v>
      </c>
      <c r="L6" s="20">
        <f t="shared" si="2"/>
        <v>1</v>
      </c>
      <c r="M6" s="20" t="s">
        <v>21</v>
      </c>
      <c r="N6" s="20">
        <v>7</v>
      </c>
      <c r="O6" s="20">
        <v>100370</v>
      </c>
      <c r="P6" s="20">
        <f t="shared" si="3"/>
        <v>100377</v>
      </c>
      <c r="Q6" s="20">
        <f t="shared" si="4"/>
        <v>100377</v>
      </c>
      <c r="R6" s="20">
        <v>100182</v>
      </c>
      <c r="S6" s="20">
        <v>100808</v>
      </c>
      <c r="T6" s="19">
        <f t="shared" si="5"/>
        <v>20.2</v>
      </c>
      <c r="U6" s="19">
        <f t="shared" si="6"/>
        <v>43.1</v>
      </c>
      <c r="W6" s="19">
        <f t="shared" si="7"/>
        <v>-20.2</v>
      </c>
      <c r="X6" s="19">
        <f t="shared" si="8"/>
        <v>43.1</v>
      </c>
      <c r="Y6" s="7">
        <f t="shared" si="9"/>
        <v>1</v>
      </c>
      <c r="Z6" s="7">
        <f t="shared" si="10"/>
        <v>0</v>
      </c>
      <c r="AA6" s="7">
        <f t="shared" si="11"/>
        <v>1</v>
      </c>
      <c r="AB6" s="7">
        <f t="shared" si="12"/>
        <v>1</v>
      </c>
      <c r="AC6" s="19">
        <f t="shared" si="13"/>
        <v>-20</v>
      </c>
      <c r="AD6" s="7"/>
      <c r="AE6" s="19">
        <f t="shared" si="14"/>
        <v>-20</v>
      </c>
      <c r="AF6" s="19">
        <f t="shared" si="15"/>
        <v>-20</v>
      </c>
      <c r="AG6" s="19">
        <f t="shared" si="16"/>
        <v>0</v>
      </c>
      <c r="AH6" s="7">
        <f t="shared" si="17"/>
        <v>0</v>
      </c>
      <c r="AI6" s="19">
        <f t="shared" si="18"/>
        <v>0</v>
      </c>
      <c r="AJ6" s="19">
        <f t="shared" si="19"/>
        <v>0</v>
      </c>
      <c r="AK6" s="19">
        <f t="shared" si="20"/>
        <v>0</v>
      </c>
      <c r="AL6" s="19">
        <f t="shared" si="21"/>
        <v>-20</v>
      </c>
      <c r="AM6" s="19">
        <f t="shared" si="22"/>
        <v>0</v>
      </c>
      <c r="AN6" s="25">
        <f>MAX(AM$4:AM6)</f>
        <v>20</v>
      </c>
      <c r="AO6" s="25">
        <f t="shared" si="23"/>
        <v>-20</v>
      </c>
      <c r="AP6" s="20">
        <f t="shared" si="24"/>
        <v>0</v>
      </c>
      <c r="AR6" s="12">
        <f t="shared" ref="AR6:AR69" si="29">IF(B6=B5,AR5,AU5*AR$3)</f>
        <v>150</v>
      </c>
      <c r="AS6" s="12">
        <f t="shared" si="25"/>
        <v>7</v>
      </c>
      <c r="AT6" s="12">
        <f t="shared" si="26"/>
        <v>-140</v>
      </c>
      <c r="AU6" s="12">
        <f t="shared" si="27"/>
        <v>5000</v>
      </c>
      <c r="AV6" s="12">
        <f>MAX(AU$4:AU6)</f>
        <v>5140</v>
      </c>
      <c r="AW6" s="8">
        <f t="shared" si="28"/>
        <v>-2.7237354085603113E-2</v>
      </c>
      <c r="AY6" s="24"/>
      <c r="AZ6" s="24"/>
    </row>
    <row r="7" spans="1:52" x14ac:dyDescent="0.3">
      <c r="A7" s="1">
        <v>42640</v>
      </c>
      <c r="B7" s="1">
        <v>42640</v>
      </c>
      <c r="C7" s="1" t="s">
        <v>45</v>
      </c>
      <c r="D7" s="3">
        <v>1210</v>
      </c>
      <c r="E7" s="3">
        <v>100</v>
      </c>
      <c r="F7" s="3">
        <f t="shared" si="0"/>
        <v>1310</v>
      </c>
      <c r="G7" s="20">
        <f t="shared" si="1"/>
        <v>0</v>
      </c>
      <c r="H7" s="3" t="s">
        <v>17</v>
      </c>
      <c r="L7" s="20">
        <f t="shared" si="2"/>
        <v>1</v>
      </c>
      <c r="M7" s="20" t="s">
        <v>21</v>
      </c>
      <c r="N7" s="20">
        <v>7</v>
      </c>
      <c r="O7" s="20">
        <v>112160</v>
      </c>
      <c r="P7" s="20">
        <f t="shared" si="3"/>
        <v>112167</v>
      </c>
      <c r="Q7" s="20">
        <f t="shared" si="4"/>
        <v>112167</v>
      </c>
      <c r="R7" s="20">
        <v>111812</v>
      </c>
      <c r="S7" s="20">
        <v>112491</v>
      </c>
      <c r="T7" s="19">
        <f t="shared" si="5"/>
        <v>36.200000000000003</v>
      </c>
      <c r="U7" s="19">
        <f t="shared" si="6"/>
        <v>32.4</v>
      </c>
      <c r="W7" s="19">
        <f t="shared" si="7"/>
        <v>-36.200000000000003</v>
      </c>
      <c r="X7" s="19">
        <f t="shared" si="8"/>
        <v>32.4</v>
      </c>
      <c r="Y7" s="7">
        <f t="shared" si="9"/>
        <v>1</v>
      </c>
      <c r="Z7" s="7">
        <f t="shared" si="10"/>
        <v>0</v>
      </c>
      <c r="AA7" s="7">
        <f t="shared" si="11"/>
        <v>1</v>
      </c>
      <c r="AB7" s="7">
        <f t="shared" si="12"/>
        <v>1</v>
      </c>
      <c r="AC7" s="19">
        <f t="shared" si="13"/>
        <v>-20</v>
      </c>
      <c r="AD7" s="7"/>
      <c r="AE7" s="19">
        <f t="shared" si="14"/>
        <v>-20</v>
      </c>
      <c r="AF7" s="19">
        <f t="shared" si="15"/>
        <v>-20</v>
      </c>
      <c r="AG7" s="19">
        <f t="shared" si="16"/>
        <v>-20</v>
      </c>
      <c r="AH7" s="7">
        <f t="shared" si="17"/>
        <v>0</v>
      </c>
      <c r="AI7" s="19">
        <f t="shared" si="18"/>
        <v>0</v>
      </c>
      <c r="AJ7" s="19">
        <f t="shared" si="19"/>
        <v>0</v>
      </c>
      <c r="AK7" s="19">
        <f t="shared" si="20"/>
        <v>0</v>
      </c>
      <c r="AL7" s="19">
        <f t="shared" si="21"/>
        <v>-20</v>
      </c>
      <c r="AM7" s="19">
        <f t="shared" si="22"/>
        <v>-20</v>
      </c>
      <c r="AN7" s="25">
        <f>MAX(AM$4:AM7)</f>
        <v>20</v>
      </c>
      <c r="AO7" s="25">
        <f t="shared" ref="AO7:AO70" si="30">AM7-AN7</f>
        <v>-40</v>
      </c>
      <c r="AP7" s="20">
        <f t="shared" si="24"/>
        <v>0</v>
      </c>
      <c r="AR7" s="12">
        <f t="shared" si="29"/>
        <v>150</v>
      </c>
      <c r="AS7" s="12">
        <f t="shared" si="25"/>
        <v>7</v>
      </c>
      <c r="AT7" s="12">
        <f t="shared" si="26"/>
        <v>-140</v>
      </c>
      <c r="AU7" s="12">
        <f t="shared" si="27"/>
        <v>4860</v>
      </c>
      <c r="AV7" s="12">
        <f>MAX(AU$4:AU7)</f>
        <v>5140</v>
      </c>
      <c r="AW7" s="8">
        <f t="shared" si="28"/>
        <v>-5.4474708171206226E-2</v>
      </c>
      <c r="AY7" s="24"/>
      <c r="AZ7" s="24"/>
    </row>
    <row r="8" spans="1:52" x14ac:dyDescent="0.3">
      <c r="A8" s="1">
        <v>42640</v>
      </c>
      <c r="B8" s="1">
        <v>42640</v>
      </c>
      <c r="C8" s="1" t="s">
        <v>45</v>
      </c>
      <c r="D8" s="3">
        <v>1555</v>
      </c>
      <c r="E8" s="3">
        <v>100</v>
      </c>
      <c r="F8" s="3">
        <f t="shared" si="0"/>
        <v>1655</v>
      </c>
      <c r="G8" s="20">
        <f t="shared" si="1"/>
        <v>0</v>
      </c>
      <c r="H8" s="3" t="s">
        <v>17</v>
      </c>
      <c r="L8" s="20">
        <f t="shared" si="2"/>
        <v>1</v>
      </c>
      <c r="M8" s="20" t="s">
        <v>20</v>
      </c>
      <c r="N8" s="20">
        <v>7</v>
      </c>
      <c r="O8" s="20">
        <v>112080</v>
      </c>
      <c r="P8" s="20">
        <f t="shared" si="3"/>
        <v>112080</v>
      </c>
      <c r="Q8" s="20">
        <f t="shared" si="4"/>
        <v>112080</v>
      </c>
      <c r="R8" s="20">
        <v>112255</v>
      </c>
      <c r="S8" s="20">
        <v>111812</v>
      </c>
      <c r="T8" s="19">
        <f t="shared" si="5"/>
        <v>18.2</v>
      </c>
      <c r="U8" s="19">
        <f t="shared" si="6"/>
        <v>26.1</v>
      </c>
      <c r="W8" s="19">
        <f t="shared" si="7"/>
        <v>-18.2</v>
      </c>
      <c r="X8" s="19">
        <f t="shared" si="8"/>
        <v>26.1</v>
      </c>
      <c r="Y8" s="7">
        <f t="shared" si="9"/>
        <v>0</v>
      </c>
      <c r="Z8" s="7">
        <f t="shared" si="10"/>
        <v>1</v>
      </c>
      <c r="AA8" s="7">
        <f t="shared" si="11"/>
        <v>1</v>
      </c>
      <c r="AB8" s="7">
        <f t="shared" si="12"/>
        <v>1</v>
      </c>
      <c r="AC8" s="19">
        <f t="shared" si="13"/>
        <v>0</v>
      </c>
      <c r="AD8" s="7"/>
      <c r="AE8" s="19">
        <f t="shared" si="14"/>
        <v>0</v>
      </c>
      <c r="AF8" s="19">
        <f t="shared" si="15"/>
        <v>20</v>
      </c>
      <c r="AG8" s="19">
        <f t="shared" si="16"/>
        <v>0</v>
      </c>
      <c r="AH8" s="7">
        <f t="shared" si="17"/>
        <v>1</v>
      </c>
      <c r="AI8" s="19">
        <f t="shared" si="18"/>
        <v>0</v>
      </c>
      <c r="AJ8" s="19">
        <f t="shared" si="19"/>
        <v>0</v>
      </c>
      <c r="AK8" s="19">
        <f t="shared" si="20"/>
        <v>0</v>
      </c>
      <c r="AL8" s="19">
        <f t="shared" si="21"/>
        <v>20</v>
      </c>
      <c r="AM8" s="19">
        <f t="shared" si="22"/>
        <v>0</v>
      </c>
      <c r="AN8" s="25">
        <f>MAX(AM$4:AM8)</f>
        <v>20</v>
      </c>
      <c r="AO8" s="25">
        <f t="shared" si="30"/>
        <v>-20</v>
      </c>
      <c r="AP8" s="20">
        <f t="shared" si="24"/>
        <v>1</v>
      </c>
      <c r="AR8" s="12">
        <f t="shared" si="29"/>
        <v>150</v>
      </c>
      <c r="AS8" s="12">
        <f t="shared" si="25"/>
        <v>7</v>
      </c>
      <c r="AT8" s="12">
        <f t="shared" si="26"/>
        <v>140</v>
      </c>
      <c r="AU8" s="12">
        <f t="shared" si="27"/>
        <v>5000</v>
      </c>
      <c r="AV8" s="12">
        <f>MAX(AU$4:AU8)</f>
        <v>5140</v>
      </c>
      <c r="AW8" s="8">
        <f t="shared" si="28"/>
        <v>-2.7237354085603113E-2</v>
      </c>
      <c r="AZ8" s="24"/>
    </row>
    <row r="9" spans="1:52" x14ac:dyDescent="0.3">
      <c r="A9" s="1">
        <v>42641</v>
      </c>
      <c r="B9" s="1">
        <v>42641</v>
      </c>
      <c r="C9" s="1" t="s">
        <v>44</v>
      </c>
      <c r="D9" s="3">
        <v>1040</v>
      </c>
      <c r="E9" s="3">
        <v>-200</v>
      </c>
      <c r="F9" s="3">
        <f t="shared" si="0"/>
        <v>840</v>
      </c>
      <c r="G9" s="20">
        <f t="shared" si="1"/>
        <v>0</v>
      </c>
      <c r="H9" s="3" t="s">
        <v>38</v>
      </c>
      <c r="L9" s="20">
        <f t="shared" si="2"/>
        <v>1</v>
      </c>
      <c r="M9" s="20" t="s">
        <v>20</v>
      </c>
      <c r="N9" s="20">
        <v>7</v>
      </c>
      <c r="O9" s="20">
        <v>100770</v>
      </c>
      <c r="P9" s="20">
        <f t="shared" si="3"/>
        <v>100770</v>
      </c>
      <c r="Q9" s="20">
        <f t="shared" si="4"/>
        <v>100770</v>
      </c>
      <c r="R9" s="20">
        <v>100808</v>
      </c>
      <c r="S9" s="20">
        <v>100441</v>
      </c>
      <c r="T9" s="19">
        <f t="shared" si="5"/>
        <v>4.5</v>
      </c>
      <c r="U9" s="19">
        <f t="shared" si="6"/>
        <v>32.200000000000003</v>
      </c>
      <c r="W9" s="19">
        <f t="shared" si="7"/>
        <v>-4.5</v>
      </c>
      <c r="X9" s="19">
        <f t="shared" si="8"/>
        <v>32.200000000000003</v>
      </c>
      <c r="Y9" s="7">
        <f t="shared" si="9"/>
        <v>0</v>
      </c>
      <c r="Z9" s="7">
        <f t="shared" si="10"/>
        <v>1</v>
      </c>
      <c r="AA9" s="7">
        <f t="shared" si="11"/>
        <v>1</v>
      </c>
      <c r="AB9" s="7">
        <f t="shared" si="12"/>
        <v>1</v>
      </c>
      <c r="AC9" s="19">
        <f t="shared" si="13"/>
        <v>0</v>
      </c>
      <c r="AD9" s="7"/>
      <c r="AE9" s="19">
        <f t="shared" si="14"/>
        <v>0</v>
      </c>
      <c r="AF9" s="19">
        <f t="shared" si="15"/>
        <v>20</v>
      </c>
      <c r="AG9" s="19">
        <f t="shared" si="16"/>
        <v>20</v>
      </c>
      <c r="AH9" s="7">
        <f t="shared" si="17"/>
        <v>1</v>
      </c>
      <c r="AI9" s="19">
        <f t="shared" si="18"/>
        <v>0</v>
      </c>
      <c r="AJ9" s="19">
        <f t="shared" si="19"/>
        <v>0</v>
      </c>
      <c r="AK9" s="19">
        <f t="shared" si="20"/>
        <v>0</v>
      </c>
      <c r="AL9" s="19">
        <f t="shared" si="21"/>
        <v>20</v>
      </c>
      <c r="AM9" s="19">
        <f t="shared" si="22"/>
        <v>20</v>
      </c>
      <c r="AN9" s="25">
        <f>MAX(AM$4:AM9)</f>
        <v>20</v>
      </c>
      <c r="AO9" s="25">
        <f t="shared" si="30"/>
        <v>0</v>
      </c>
      <c r="AP9" s="20">
        <f t="shared" si="24"/>
        <v>1</v>
      </c>
      <c r="AR9" s="12">
        <f t="shared" si="29"/>
        <v>150</v>
      </c>
      <c r="AS9" s="12">
        <f t="shared" si="25"/>
        <v>7</v>
      </c>
      <c r="AT9" s="12">
        <f t="shared" si="26"/>
        <v>140</v>
      </c>
      <c r="AU9" s="12">
        <f t="shared" si="27"/>
        <v>5140</v>
      </c>
      <c r="AV9" s="12">
        <f>MAX(AU$4:AU9)</f>
        <v>5140</v>
      </c>
      <c r="AW9" s="8">
        <f t="shared" si="28"/>
        <v>0</v>
      </c>
      <c r="AY9" s="24"/>
      <c r="AZ9" s="24"/>
    </row>
    <row r="10" spans="1:52" x14ac:dyDescent="0.3">
      <c r="A10" s="1">
        <v>42641</v>
      </c>
      <c r="B10" s="1">
        <v>42641</v>
      </c>
      <c r="C10" s="1" t="s">
        <v>44</v>
      </c>
      <c r="D10" s="3">
        <v>1755</v>
      </c>
      <c r="E10" s="3">
        <v>-200</v>
      </c>
      <c r="F10" s="3">
        <f t="shared" si="0"/>
        <v>1555</v>
      </c>
      <c r="G10" s="20">
        <f t="shared" si="1"/>
        <v>0</v>
      </c>
      <c r="H10" s="3" t="s">
        <v>43</v>
      </c>
      <c r="L10" s="20">
        <f t="shared" si="2"/>
        <v>1</v>
      </c>
      <c r="M10" s="20" t="s">
        <v>20</v>
      </c>
      <c r="N10" s="20">
        <v>10</v>
      </c>
      <c r="O10" s="20">
        <v>132580</v>
      </c>
      <c r="P10" s="20">
        <f t="shared" si="3"/>
        <v>132580</v>
      </c>
      <c r="Q10" s="20">
        <f t="shared" si="4"/>
        <v>132580</v>
      </c>
      <c r="R10" s="20">
        <v>132685</v>
      </c>
      <c r="S10" s="20">
        <v>130471</v>
      </c>
      <c r="T10" s="19">
        <f t="shared" si="5"/>
        <v>11.5</v>
      </c>
      <c r="U10" s="19">
        <f t="shared" si="6"/>
        <v>209.9</v>
      </c>
      <c r="W10" s="19">
        <f t="shared" si="7"/>
        <v>-11.5</v>
      </c>
      <c r="X10" s="19">
        <f t="shared" si="8"/>
        <v>209.9</v>
      </c>
      <c r="Y10" s="7">
        <f t="shared" si="9"/>
        <v>0</v>
      </c>
      <c r="Z10" s="7">
        <f t="shared" si="10"/>
        <v>1</v>
      </c>
      <c r="AA10" s="7">
        <f t="shared" si="11"/>
        <v>1</v>
      </c>
      <c r="AB10" s="7">
        <f t="shared" si="12"/>
        <v>1</v>
      </c>
      <c r="AC10" s="19">
        <f t="shared" si="13"/>
        <v>0</v>
      </c>
      <c r="AD10" s="7"/>
      <c r="AE10" s="19">
        <f t="shared" si="14"/>
        <v>0</v>
      </c>
      <c r="AF10" s="19">
        <f t="shared" si="15"/>
        <v>20</v>
      </c>
      <c r="AG10" s="19">
        <f t="shared" si="16"/>
        <v>40</v>
      </c>
      <c r="AH10" s="7">
        <f t="shared" si="17"/>
        <v>1</v>
      </c>
      <c r="AI10" s="19">
        <f t="shared" si="18"/>
        <v>0</v>
      </c>
      <c r="AJ10" s="19">
        <f t="shared" si="19"/>
        <v>0</v>
      </c>
      <c r="AK10" s="19">
        <f t="shared" si="20"/>
        <v>0</v>
      </c>
      <c r="AL10" s="19">
        <f t="shared" si="21"/>
        <v>20</v>
      </c>
      <c r="AM10" s="19">
        <f t="shared" si="22"/>
        <v>40</v>
      </c>
      <c r="AN10" s="25">
        <f>MAX(AM$4:AM10)</f>
        <v>40</v>
      </c>
      <c r="AO10" s="25">
        <f t="shared" si="30"/>
        <v>0</v>
      </c>
      <c r="AP10" s="20">
        <f t="shared" si="24"/>
        <v>1</v>
      </c>
      <c r="AR10" s="12">
        <f t="shared" si="29"/>
        <v>150</v>
      </c>
      <c r="AS10" s="12">
        <f t="shared" si="25"/>
        <v>7</v>
      </c>
      <c r="AT10" s="12">
        <f t="shared" si="26"/>
        <v>140</v>
      </c>
      <c r="AU10" s="12">
        <f t="shared" si="27"/>
        <v>5280</v>
      </c>
      <c r="AV10" s="12">
        <f>MAX(AU$4:AU10)</f>
        <v>5280</v>
      </c>
      <c r="AW10" s="8">
        <f t="shared" si="28"/>
        <v>0</v>
      </c>
      <c r="AY10" s="24"/>
      <c r="AZ10" s="24"/>
    </row>
    <row r="11" spans="1:52" x14ac:dyDescent="0.3">
      <c r="A11" s="1">
        <v>42641</v>
      </c>
      <c r="B11" s="1">
        <v>42642</v>
      </c>
      <c r="C11" s="1" t="s">
        <v>44</v>
      </c>
      <c r="D11" s="3">
        <v>340</v>
      </c>
      <c r="E11" s="3">
        <v>-200</v>
      </c>
      <c r="F11" s="3">
        <f t="shared" si="0"/>
        <v>140</v>
      </c>
      <c r="G11" s="20">
        <f t="shared" si="1"/>
        <v>1</v>
      </c>
      <c r="H11" s="3" t="s">
        <v>43</v>
      </c>
      <c r="L11" s="20">
        <f t="shared" si="2"/>
        <v>1</v>
      </c>
      <c r="M11" s="20" t="s">
        <v>21</v>
      </c>
      <c r="N11" s="20">
        <v>10</v>
      </c>
      <c r="O11" s="20">
        <v>130470</v>
      </c>
      <c r="P11" s="20">
        <f t="shared" si="3"/>
        <v>130480</v>
      </c>
      <c r="Q11" s="20">
        <f t="shared" si="4"/>
        <v>130480</v>
      </c>
      <c r="R11" s="20">
        <v>130471</v>
      </c>
      <c r="S11" s="20">
        <v>131104</v>
      </c>
      <c r="T11" s="19">
        <f t="shared" si="5"/>
        <v>1.9</v>
      </c>
      <c r="U11" s="19">
        <f t="shared" si="6"/>
        <v>62.4</v>
      </c>
      <c r="W11" s="19">
        <f t="shared" si="7"/>
        <v>-1.9</v>
      </c>
      <c r="X11" s="19">
        <f t="shared" si="8"/>
        <v>62.4</v>
      </c>
      <c r="Y11" s="7">
        <f t="shared" si="9"/>
        <v>1</v>
      </c>
      <c r="Z11" s="7">
        <f t="shared" si="10"/>
        <v>0</v>
      </c>
      <c r="AA11" s="7">
        <f t="shared" si="11"/>
        <v>1</v>
      </c>
      <c r="AB11" s="7">
        <f t="shared" si="12"/>
        <v>1</v>
      </c>
      <c r="AC11" s="19">
        <f t="shared" si="13"/>
        <v>0</v>
      </c>
      <c r="AD11" s="7"/>
      <c r="AE11" s="19">
        <f t="shared" si="14"/>
        <v>0</v>
      </c>
      <c r="AF11" s="19">
        <f t="shared" si="15"/>
        <v>20</v>
      </c>
      <c r="AG11" s="19">
        <f t="shared" si="16"/>
        <v>60</v>
      </c>
      <c r="AH11" s="7">
        <f t="shared" si="17"/>
        <v>1</v>
      </c>
      <c r="AI11" s="19">
        <f t="shared" si="18"/>
        <v>0</v>
      </c>
      <c r="AJ11" s="19">
        <f t="shared" si="19"/>
        <v>0</v>
      </c>
      <c r="AK11" s="19">
        <f t="shared" si="20"/>
        <v>0</v>
      </c>
      <c r="AL11" s="19">
        <f t="shared" si="21"/>
        <v>20</v>
      </c>
      <c r="AM11" s="19">
        <f t="shared" si="22"/>
        <v>60</v>
      </c>
      <c r="AN11" s="25">
        <f>MAX(AM$4:AM11)</f>
        <v>60</v>
      </c>
      <c r="AO11" s="25">
        <f t="shared" si="30"/>
        <v>0</v>
      </c>
      <c r="AP11" s="20">
        <f t="shared" si="24"/>
        <v>1</v>
      </c>
      <c r="AR11" s="12">
        <f t="shared" si="29"/>
        <v>158.4</v>
      </c>
      <c r="AS11" s="12">
        <f t="shared" si="25"/>
        <v>7</v>
      </c>
      <c r="AT11" s="12">
        <f t="shared" si="26"/>
        <v>140</v>
      </c>
      <c r="AU11" s="12">
        <f t="shared" si="27"/>
        <v>5420</v>
      </c>
      <c r="AV11" s="12">
        <f>MAX(AU$4:AU11)</f>
        <v>5420</v>
      </c>
      <c r="AW11" s="8">
        <f t="shared" si="28"/>
        <v>0</v>
      </c>
      <c r="AZ11" s="24"/>
    </row>
    <row r="12" spans="1:52" x14ac:dyDescent="0.3">
      <c r="A12" s="1">
        <v>42640</v>
      </c>
      <c r="B12" s="1">
        <v>42642</v>
      </c>
      <c r="C12" s="1" t="s">
        <v>44</v>
      </c>
      <c r="D12" s="3">
        <v>725</v>
      </c>
      <c r="E12" s="3">
        <v>-200</v>
      </c>
      <c r="F12" s="3">
        <f t="shared" si="0"/>
        <v>525</v>
      </c>
      <c r="G12" s="20">
        <f t="shared" si="1"/>
        <v>2</v>
      </c>
      <c r="H12" s="3" t="s">
        <v>38</v>
      </c>
      <c r="I12" s="20">
        <v>1</v>
      </c>
      <c r="J12" s="20">
        <v>10</v>
      </c>
      <c r="L12" s="20">
        <f t="shared" si="2"/>
        <v>1</v>
      </c>
      <c r="M12" s="20" t="s">
        <v>20</v>
      </c>
      <c r="N12" s="20">
        <v>7</v>
      </c>
      <c r="O12" s="20">
        <v>101420</v>
      </c>
      <c r="P12" s="20">
        <f t="shared" si="3"/>
        <v>101420</v>
      </c>
      <c r="Q12" s="20">
        <f t="shared" si="4"/>
        <v>101420</v>
      </c>
      <c r="R12" s="20">
        <v>101834</v>
      </c>
      <c r="S12" s="20">
        <v>100831</v>
      </c>
      <c r="T12" s="19">
        <f t="shared" si="5"/>
        <v>42.1</v>
      </c>
      <c r="U12" s="19">
        <f t="shared" si="6"/>
        <v>58.2</v>
      </c>
      <c r="W12" s="19">
        <f t="shared" si="7"/>
        <v>-42.1</v>
      </c>
      <c r="X12" s="19">
        <f t="shared" si="8"/>
        <v>58.2</v>
      </c>
      <c r="Y12" s="7">
        <f t="shared" si="9"/>
        <v>0</v>
      </c>
      <c r="Z12" s="7">
        <f t="shared" si="10"/>
        <v>1</v>
      </c>
      <c r="AA12" s="7">
        <f t="shared" si="11"/>
        <v>1</v>
      </c>
      <c r="AB12" s="7">
        <f t="shared" si="12"/>
        <v>0</v>
      </c>
      <c r="AC12" s="19">
        <f t="shared" si="13"/>
        <v>-20</v>
      </c>
      <c r="AD12" s="7"/>
      <c r="AE12" s="19">
        <f t="shared" si="14"/>
        <v>-20</v>
      </c>
      <c r="AF12" s="19">
        <f t="shared" si="15"/>
        <v>-20</v>
      </c>
      <c r="AG12" s="19">
        <f t="shared" si="16"/>
        <v>40</v>
      </c>
      <c r="AH12" s="7">
        <f t="shared" si="17"/>
        <v>0</v>
      </c>
      <c r="AI12" s="19">
        <f t="shared" si="18"/>
        <v>-20</v>
      </c>
      <c r="AJ12" s="19">
        <f t="shared" si="19"/>
        <v>0</v>
      </c>
      <c r="AK12" s="19">
        <f t="shared" si="20"/>
        <v>0</v>
      </c>
      <c r="AL12" s="19">
        <f t="shared" si="21"/>
        <v>0</v>
      </c>
      <c r="AM12" s="19">
        <f t="shared" si="22"/>
        <v>60</v>
      </c>
      <c r="AN12" s="25">
        <f>MAX(AM$4:AM12)</f>
        <v>60</v>
      </c>
      <c r="AO12" s="25">
        <f t="shared" si="30"/>
        <v>0</v>
      </c>
      <c r="AP12" s="20">
        <f t="shared" si="24"/>
        <v>0</v>
      </c>
      <c r="AR12" s="12">
        <f t="shared" si="29"/>
        <v>158.4</v>
      </c>
      <c r="AS12" s="12">
        <f t="shared" si="25"/>
        <v>7</v>
      </c>
      <c r="AT12" s="12">
        <f t="shared" si="26"/>
        <v>0</v>
      </c>
      <c r="AU12" s="12">
        <f t="shared" si="27"/>
        <v>5420</v>
      </c>
      <c r="AV12" s="12">
        <f>MAX(AU$4:AU12)</f>
        <v>5420</v>
      </c>
      <c r="AW12" s="8">
        <f t="shared" si="28"/>
        <v>0</v>
      </c>
      <c r="AZ12" s="24"/>
    </row>
    <row r="13" spans="1:52" x14ac:dyDescent="0.3">
      <c r="A13" s="1">
        <v>42642</v>
      </c>
      <c r="B13" s="1">
        <v>42642</v>
      </c>
      <c r="C13" s="1" t="s">
        <v>44</v>
      </c>
      <c r="D13" s="3">
        <v>1235</v>
      </c>
      <c r="E13" s="3">
        <v>-200</v>
      </c>
      <c r="F13" s="3">
        <f t="shared" si="0"/>
        <v>1035</v>
      </c>
      <c r="G13" s="20">
        <f t="shared" si="1"/>
        <v>0</v>
      </c>
      <c r="H13" s="3" t="s">
        <v>43</v>
      </c>
      <c r="L13" s="20">
        <f t="shared" si="2"/>
        <v>1</v>
      </c>
      <c r="M13" s="20" t="s">
        <v>20</v>
      </c>
      <c r="N13" s="20">
        <v>10</v>
      </c>
      <c r="O13" s="20">
        <v>131130</v>
      </c>
      <c r="P13" s="20">
        <f t="shared" si="3"/>
        <v>131130</v>
      </c>
      <c r="Q13" s="20">
        <f t="shared" si="4"/>
        <v>131130</v>
      </c>
      <c r="R13" s="20">
        <v>131104</v>
      </c>
      <c r="S13" s="20">
        <v>130572</v>
      </c>
      <c r="T13" s="19">
        <f t="shared" si="5"/>
        <v>-1.6</v>
      </c>
      <c r="U13" s="19">
        <f t="shared" si="6"/>
        <v>54.8</v>
      </c>
      <c r="W13" s="19">
        <f t="shared" si="7"/>
        <v>1.6</v>
      </c>
      <c r="X13" s="19">
        <f t="shared" si="8"/>
        <v>54.8</v>
      </c>
      <c r="Y13" s="7">
        <f t="shared" si="9"/>
        <v>0</v>
      </c>
      <c r="Z13" s="7">
        <f t="shared" si="10"/>
        <v>0</v>
      </c>
      <c r="AA13" s="7">
        <f t="shared" si="11"/>
        <v>0</v>
      </c>
      <c r="AB13" s="7">
        <f t="shared" si="12"/>
        <v>0</v>
      </c>
      <c r="AC13" s="19">
        <f t="shared" si="13"/>
        <v>0</v>
      </c>
      <c r="AD13" s="7"/>
      <c r="AE13" s="19">
        <f t="shared" si="14"/>
        <v>0</v>
      </c>
      <c r="AF13" s="19">
        <f t="shared" si="15"/>
        <v>0</v>
      </c>
      <c r="AG13" s="19">
        <f t="shared" si="16"/>
        <v>40</v>
      </c>
      <c r="AH13" s="7">
        <f t="shared" si="17"/>
        <v>0</v>
      </c>
      <c r="AI13" s="19">
        <f t="shared" si="18"/>
        <v>0</v>
      </c>
      <c r="AJ13" s="19">
        <f t="shared" si="19"/>
        <v>0</v>
      </c>
      <c r="AK13" s="19">
        <f t="shared" si="20"/>
        <v>0</v>
      </c>
      <c r="AL13" s="19">
        <f t="shared" si="21"/>
        <v>0</v>
      </c>
      <c r="AM13" s="19">
        <f t="shared" si="22"/>
        <v>60</v>
      </c>
      <c r="AN13" s="25">
        <f>MAX(AM$4:AM13)</f>
        <v>60</v>
      </c>
      <c r="AO13" s="25">
        <f t="shared" si="30"/>
        <v>0</v>
      </c>
      <c r="AP13" s="20">
        <f t="shared" si="24"/>
        <v>0</v>
      </c>
      <c r="AR13" s="12">
        <f t="shared" si="29"/>
        <v>158.4</v>
      </c>
      <c r="AS13" s="12">
        <f t="shared" si="25"/>
        <v>7</v>
      </c>
      <c r="AT13" s="12">
        <f t="shared" si="26"/>
        <v>0</v>
      </c>
      <c r="AU13" s="12">
        <f t="shared" si="27"/>
        <v>5420</v>
      </c>
      <c r="AV13" s="12">
        <f>MAX(AU$4:AU13)</f>
        <v>5420</v>
      </c>
      <c r="AW13" s="8">
        <f t="shared" si="28"/>
        <v>0</v>
      </c>
      <c r="AY13" s="24"/>
      <c r="AZ13" s="24"/>
    </row>
    <row r="14" spans="1:52" x14ac:dyDescent="0.3">
      <c r="A14" s="1">
        <v>42642</v>
      </c>
      <c r="B14" s="1">
        <v>42642</v>
      </c>
      <c r="C14" s="1" t="s">
        <v>44</v>
      </c>
      <c r="D14" s="3">
        <v>1235</v>
      </c>
      <c r="E14" s="3">
        <v>-200</v>
      </c>
      <c r="F14" s="3">
        <f t="shared" si="0"/>
        <v>1035</v>
      </c>
      <c r="G14" s="20">
        <f t="shared" si="1"/>
        <v>0</v>
      </c>
      <c r="H14" s="3" t="s">
        <v>38</v>
      </c>
      <c r="L14" s="20">
        <f t="shared" si="2"/>
        <v>1</v>
      </c>
      <c r="M14" s="20" t="s">
        <v>21</v>
      </c>
      <c r="N14" s="20">
        <v>7</v>
      </c>
      <c r="O14" s="20">
        <v>101350</v>
      </c>
      <c r="P14" s="20">
        <f t="shared" si="3"/>
        <v>101357</v>
      </c>
      <c r="Q14" s="20">
        <f t="shared" si="4"/>
        <v>101357</v>
      </c>
      <c r="R14" s="20">
        <v>101344</v>
      </c>
      <c r="S14" s="20">
        <v>101834</v>
      </c>
      <c r="T14" s="19">
        <f t="shared" si="5"/>
        <v>2</v>
      </c>
      <c r="U14" s="19">
        <f t="shared" si="6"/>
        <v>47.7</v>
      </c>
      <c r="W14" s="19">
        <f t="shared" si="7"/>
        <v>-2</v>
      </c>
      <c r="X14" s="19">
        <f t="shared" si="8"/>
        <v>47.7</v>
      </c>
      <c r="Y14" s="7">
        <f t="shared" si="9"/>
        <v>1</v>
      </c>
      <c r="Z14" s="7">
        <f t="shared" si="10"/>
        <v>0</v>
      </c>
      <c r="AA14" s="7">
        <f t="shared" si="11"/>
        <v>1</v>
      </c>
      <c r="AB14" s="7">
        <f t="shared" si="12"/>
        <v>1</v>
      </c>
      <c r="AC14" s="19">
        <f t="shared" si="13"/>
        <v>0</v>
      </c>
      <c r="AD14" s="7"/>
      <c r="AE14" s="19">
        <f t="shared" si="14"/>
        <v>0</v>
      </c>
      <c r="AF14" s="19">
        <f t="shared" si="15"/>
        <v>20</v>
      </c>
      <c r="AG14" s="19">
        <f t="shared" si="16"/>
        <v>60</v>
      </c>
      <c r="AH14" s="7">
        <f t="shared" si="17"/>
        <v>1</v>
      </c>
      <c r="AI14" s="19">
        <f t="shared" si="18"/>
        <v>0</v>
      </c>
      <c r="AJ14" s="19">
        <f t="shared" si="19"/>
        <v>0</v>
      </c>
      <c r="AK14" s="19">
        <f t="shared" si="20"/>
        <v>0</v>
      </c>
      <c r="AL14" s="19">
        <f t="shared" si="21"/>
        <v>20</v>
      </c>
      <c r="AM14" s="19">
        <f t="shared" si="22"/>
        <v>80</v>
      </c>
      <c r="AN14" s="25">
        <f>MAX(AM$4:AM14)</f>
        <v>80</v>
      </c>
      <c r="AO14" s="25">
        <f t="shared" si="30"/>
        <v>0</v>
      </c>
      <c r="AP14" s="20">
        <f t="shared" si="24"/>
        <v>1</v>
      </c>
      <c r="AR14" s="12">
        <f t="shared" si="29"/>
        <v>158.4</v>
      </c>
      <c r="AS14" s="12">
        <f t="shared" si="25"/>
        <v>7</v>
      </c>
      <c r="AT14" s="12">
        <f t="shared" si="26"/>
        <v>140</v>
      </c>
      <c r="AU14" s="12">
        <f t="shared" si="27"/>
        <v>5560</v>
      </c>
      <c r="AV14" s="12">
        <f>MAX(AU$4:AU14)</f>
        <v>5560</v>
      </c>
      <c r="AW14" s="8">
        <f t="shared" si="28"/>
        <v>0</v>
      </c>
      <c r="AY14" s="24"/>
      <c r="AZ14" s="24"/>
    </row>
    <row r="15" spans="1:52" x14ac:dyDescent="0.3">
      <c r="A15" s="1">
        <v>42642</v>
      </c>
      <c r="B15" s="1">
        <v>42642</v>
      </c>
      <c r="C15" s="1" t="s">
        <v>44</v>
      </c>
      <c r="D15" s="3">
        <v>1345</v>
      </c>
      <c r="E15" s="3">
        <v>-200</v>
      </c>
      <c r="F15" s="3">
        <f t="shared" si="0"/>
        <v>1145</v>
      </c>
      <c r="G15" s="20">
        <f t="shared" si="1"/>
        <v>0</v>
      </c>
      <c r="H15" s="3" t="s">
        <v>37</v>
      </c>
      <c r="I15" s="20">
        <v>1</v>
      </c>
      <c r="J15" s="20">
        <v>19</v>
      </c>
      <c r="L15" s="20">
        <f t="shared" si="2"/>
        <v>1</v>
      </c>
      <c r="M15" s="20" t="s">
        <v>21</v>
      </c>
      <c r="N15" s="20">
        <v>8</v>
      </c>
      <c r="O15" s="20">
        <v>76560</v>
      </c>
      <c r="P15" s="20">
        <f t="shared" si="3"/>
        <v>76568</v>
      </c>
      <c r="Q15" s="20">
        <f t="shared" si="4"/>
        <v>76568</v>
      </c>
      <c r="R15" s="20">
        <v>76524</v>
      </c>
      <c r="S15" s="20">
        <v>76881</v>
      </c>
      <c r="T15" s="19">
        <f t="shared" si="5"/>
        <v>5.2</v>
      </c>
      <c r="U15" s="19">
        <f t="shared" si="6"/>
        <v>31.3</v>
      </c>
      <c r="W15" s="19">
        <f t="shared" si="7"/>
        <v>-5.2</v>
      </c>
      <c r="X15" s="19">
        <f t="shared" si="8"/>
        <v>31.3</v>
      </c>
      <c r="Y15" s="7">
        <f t="shared" si="9"/>
        <v>1</v>
      </c>
      <c r="Z15" s="7">
        <f t="shared" si="10"/>
        <v>0</v>
      </c>
      <c r="AA15" s="7">
        <f t="shared" si="11"/>
        <v>1</v>
      </c>
      <c r="AB15" s="7">
        <f t="shared" si="12"/>
        <v>0</v>
      </c>
      <c r="AC15" s="19">
        <f t="shared" si="13"/>
        <v>0</v>
      </c>
      <c r="AD15" s="7"/>
      <c r="AE15" s="19">
        <f t="shared" si="14"/>
        <v>0</v>
      </c>
      <c r="AF15" s="19">
        <f t="shared" si="15"/>
        <v>20</v>
      </c>
      <c r="AG15" s="19">
        <f t="shared" si="16"/>
        <v>80</v>
      </c>
      <c r="AH15" s="7">
        <f t="shared" si="17"/>
        <v>1</v>
      </c>
      <c r="AI15" s="19">
        <f t="shared" si="18"/>
        <v>20</v>
      </c>
      <c r="AJ15" s="19">
        <f t="shared" si="19"/>
        <v>0</v>
      </c>
      <c r="AK15" s="19">
        <f t="shared" si="20"/>
        <v>0</v>
      </c>
      <c r="AL15" s="19">
        <f t="shared" si="21"/>
        <v>0</v>
      </c>
      <c r="AM15" s="19">
        <f t="shared" si="22"/>
        <v>80</v>
      </c>
      <c r="AN15" s="25">
        <f>MAX(AM$4:AM15)</f>
        <v>80</v>
      </c>
      <c r="AO15" s="25">
        <f t="shared" si="30"/>
        <v>0</v>
      </c>
      <c r="AP15" s="20">
        <f t="shared" si="24"/>
        <v>0</v>
      </c>
      <c r="AR15" s="12">
        <f t="shared" si="29"/>
        <v>158.4</v>
      </c>
      <c r="AS15" s="12">
        <f t="shared" si="25"/>
        <v>7</v>
      </c>
      <c r="AT15" s="12">
        <f t="shared" si="26"/>
        <v>0</v>
      </c>
      <c r="AU15" s="12">
        <f t="shared" si="27"/>
        <v>5560</v>
      </c>
      <c r="AV15" s="12">
        <f>MAX(AU$4:AU15)</f>
        <v>5560</v>
      </c>
      <c r="AW15" s="8">
        <f t="shared" si="28"/>
        <v>0</v>
      </c>
      <c r="AY15" s="24"/>
      <c r="AZ15" s="24"/>
    </row>
    <row r="16" spans="1:52" x14ac:dyDescent="0.3">
      <c r="A16" s="1">
        <v>42642</v>
      </c>
      <c r="B16" s="1">
        <v>42642</v>
      </c>
      <c r="C16" s="1" t="s">
        <v>45</v>
      </c>
      <c r="D16" s="3">
        <v>1545</v>
      </c>
      <c r="E16" s="3">
        <v>100</v>
      </c>
      <c r="F16" s="3">
        <f t="shared" si="0"/>
        <v>1645</v>
      </c>
      <c r="G16" s="20">
        <f t="shared" si="1"/>
        <v>0</v>
      </c>
      <c r="H16" s="3" t="s">
        <v>17</v>
      </c>
      <c r="L16" s="20">
        <f t="shared" si="2"/>
        <v>1</v>
      </c>
      <c r="M16" s="20" t="s">
        <v>20</v>
      </c>
      <c r="N16" s="20">
        <v>7</v>
      </c>
      <c r="O16" s="20">
        <v>112460</v>
      </c>
      <c r="P16" s="20">
        <f t="shared" si="3"/>
        <v>112460</v>
      </c>
      <c r="Q16" s="20">
        <f t="shared" si="4"/>
        <v>112460</v>
      </c>
      <c r="R16" s="20">
        <v>112491</v>
      </c>
      <c r="S16" s="20">
        <v>111528</v>
      </c>
      <c r="T16" s="19">
        <f t="shared" si="5"/>
        <v>3.8</v>
      </c>
      <c r="U16" s="19">
        <f t="shared" si="6"/>
        <v>92.5</v>
      </c>
      <c r="W16" s="19">
        <f t="shared" si="7"/>
        <v>-3.8</v>
      </c>
      <c r="X16" s="19">
        <f t="shared" si="8"/>
        <v>92.5</v>
      </c>
      <c r="Y16" s="7">
        <f t="shared" si="9"/>
        <v>0</v>
      </c>
      <c r="Z16" s="7">
        <f t="shared" si="10"/>
        <v>1</v>
      </c>
      <c r="AA16" s="7">
        <f t="shared" si="11"/>
        <v>1</v>
      </c>
      <c r="AB16" s="7">
        <f t="shared" si="12"/>
        <v>1</v>
      </c>
      <c r="AC16" s="19">
        <f t="shared" si="13"/>
        <v>0</v>
      </c>
      <c r="AD16" s="7"/>
      <c r="AE16" s="19">
        <f t="shared" si="14"/>
        <v>0</v>
      </c>
      <c r="AF16" s="19">
        <f t="shared" si="15"/>
        <v>20</v>
      </c>
      <c r="AG16" s="19">
        <f t="shared" si="16"/>
        <v>100</v>
      </c>
      <c r="AH16" s="7">
        <f t="shared" si="17"/>
        <v>1</v>
      </c>
      <c r="AI16" s="19">
        <f t="shared" si="18"/>
        <v>0</v>
      </c>
      <c r="AJ16" s="19">
        <f t="shared" si="19"/>
        <v>0</v>
      </c>
      <c r="AK16" s="19">
        <f t="shared" si="20"/>
        <v>0</v>
      </c>
      <c r="AL16" s="19">
        <f t="shared" si="21"/>
        <v>20</v>
      </c>
      <c r="AM16" s="19">
        <f t="shared" si="22"/>
        <v>100</v>
      </c>
      <c r="AN16" s="25">
        <f>MAX(AM$4:AM16)</f>
        <v>100</v>
      </c>
      <c r="AO16" s="25">
        <f t="shared" si="30"/>
        <v>0</v>
      </c>
      <c r="AP16" s="20">
        <f t="shared" si="24"/>
        <v>1</v>
      </c>
      <c r="AR16" s="12">
        <f t="shared" si="29"/>
        <v>158.4</v>
      </c>
      <c r="AS16" s="12">
        <f t="shared" si="25"/>
        <v>7</v>
      </c>
      <c r="AT16" s="12">
        <f t="shared" si="26"/>
        <v>140</v>
      </c>
      <c r="AU16" s="12">
        <f t="shared" si="27"/>
        <v>5700</v>
      </c>
      <c r="AV16" s="12">
        <f>MAX(AU$4:AU16)</f>
        <v>5700</v>
      </c>
      <c r="AW16" s="8">
        <f t="shared" si="28"/>
        <v>0</v>
      </c>
      <c r="AZ16" s="24"/>
    </row>
    <row r="17" spans="1:52" x14ac:dyDescent="0.3">
      <c r="A17" s="1">
        <v>42642</v>
      </c>
      <c r="B17" s="1">
        <v>42642</v>
      </c>
      <c r="C17" s="1" t="s">
        <v>44</v>
      </c>
      <c r="D17" s="3">
        <v>1915</v>
      </c>
      <c r="E17" s="3">
        <v>-200</v>
      </c>
      <c r="F17" s="3">
        <f t="shared" si="0"/>
        <v>1715</v>
      </c>
      <c r="G17" s="20">
        <f t="shared" si="1"/>
        <v>0</v>
      </c>
      <c r="H17" s="3" t="s">
        <v>37</v>
      </c>
      <c r="L17" s="20">
        <f t="shared" si="2"/>
        <v>1</v>
      </c>
      <c r="M17" s="20" t="s">
        <v>20</v>
      </c>
      <c r="N17" s="20">
        <v>8</v>
      </c>
      <c r="O17" s="20">
        <v>76860</v>
      </c>
      <c r="P17" s="20">
        <f t="shared" si="3"/>
        <v>76860</v>
      </c>
      <c r="Q17" s="20">
        <f t="shared" si="4"/>
        <v>76860</v>
      </c>
      <c r="R17" s="20">
        <v>76881</v>
      </c>
      <c r="S17" s="20">
        <v>75897</v>
      </c>
      <c r="T17" s="19">
        <f t="shared" si="5"/>
        <v>2.9</v>
      </c>
      <c r="U17" s="19">
        <f t="shared" si="6"/>
        <v>95.5</v>
      </c>
      <c r="W17" s="19">
        <f t="shared" si="7"/>
        <v>-2.9</v>
      </c>
      <c r="X17" s="19">
        <f t="shared" si="8"/>
        <v>95.5</v>
      </c>
      <c r="Y17" s="7">
        <f t="shared" si="9"/>
        <v>0</v>
      </c>
      <c r="Z17" s="7">
        <f t="shared" si="10"/>
        <v>1</v>
      </c>
      <c r="AA17" s="7">
        <f t="shared" si="11"/>
        <v>1</v>
      </c>
      <c r="AB17" s="7">
        <f t="shared" si="12"/>
        <v>1</v>
      </c>
      <c r="AC17" s="19">
        <f t="shared" si="13"/>
        <v>0</v>
      </c>
      <c r="AD17" s="7"/>
      <c r="AE17" s="19">
        <f t="shared" si="14"/>
        <v>0</v>
      </c>
      <c r="AF17" s="19">
        <f t="shared" si="15"/>
        <v>20</v>
      </c>
      <c r="AG17" s="19">
        <f t="shared" si="16"/>
        <v>120</v>
      </c>
      <c r="AH17" s="7">
        <f t="shared" si="17"/>
        <v>1</v>
      </c>
      <c r="AI17" s="19">
        <f t="shared" si="18"/>
        <v>0</v>
      </c>
      <c r="AJ17" s="19">
        <f t="shared" si="19"/>
        <v>0</v>
      </c>
      <c r="AK17" s="19">
        <f t="shared" si="20"/>
        <v>0</v>
      </c>
      <c r="AL17" s="19">
        <f t="shared" si="21"/>
        <v>20</v>
      </c>
      <c r="AM17" s="19">
        <f t="shared" si="22"/>
        <v>120</v>
      </c>
      <c r="AN17" s="25">
        <f>MAX(AM$4:AM17)</f>
        <v>120</v>
      </c>
      <c r="AO17" s="25">
        <f t="shared" si="30"/>
        <v>0</v>
      </c>
      <c r="AP17" s="20">
        <f t="shared" si="24"/>
        <v>1</v>
      </c>
      <c r="AR17" s="12">
        <f t="shared" si="29"/>
        <v>158.4</v>
      </c>
      <c r="AS17" s="12">
        <f t="shared" si="25"/>
        <v>7</v>
      </c>
      <c r="AT17" s="12">
        <f t="shared" si="26"/>
        <v>140</v>
      </c>
      <c r="AU17" s="12">
        <f t="shared" si="27"/>
        <v>5840</v>
      </c>
      <c r="AV17" s="12">
        <f>MAX(AU$4:AU17)</f>
        <v>5840</v>
      </c>
      <c r="AW17" s="8">
        <f t="shared" si="28"/>
        <v>0</v>
      </c>
      <c r="AZ17" s="24"/>
    </row>
    <row r="18" spans="1:52" x14ac:dyDescent="0.3">
      <c r="A18" s="1">
        <v>42642</v>
      </c>
      <c r="B18" s="1">
        <v>42643</v>
      </c>
      <c r="C18" s="1" t="s">
        <v>44</v>
      </c>
      <c r="D18" s="3">
        <v>925</v>
      </c>
      <c r="E18" s="3">
        <v>-200</v>
      </c>
      <c r="F18" s="3">
        <f t="shared" si="0"/>
        <v>725</v>
      </c>
      <c r="G18" s="20">
        <f t="shared" si="1"/>
        <v>1</v>
      </c>
      <c r="H18" s="3" t="s">
        <v>38</v>
      </c>
      <c r="L18" s="20">
        <f t="shared" si="2"/>
        <v>1</v>
      </c>
      <c r="M18" s="20" t="s">
        <v>21</v>
      </c>
      <c r="N18" s="20">
        <v>7</v>
      </c>
      <c r="O18" s="20">
        <v>100750</v>
      </c>
      <c r="P18" s="20">
        <f t="shared" si="3"/>
        <v>100757</v>
      </c>
      <c r="Q18" s="20">
        <f t="shared" si="4"/>
        <v>100757</v>
      </c>
      <c r="R18" s="20">
        <v>100739</v>
      </c>
      <c r="S18" s="20">
        <v>101374</v>
      </c>
      <c r="T18" s="19">
        <f t="shared" si="5"/>
        <v>2.5</v>
      </c>
      <c r="U18" s="19">
        <f t="shared" si="6"/>
        <v>61.7</v>
      </c>
      <c r="W18" s="19">
        <f t="shared" si="7"/>
        <v>-2.5</v>
      </c>
      <c r="X18" s="19">
        <f t="shared" si="8"/>
        <v>61.7</v>
      </c>
      <c r="Y18" s="7">
        <f t="shared" si="9"/>
        <v>1</v>
      </c>
      <c r="Z18" s="7">
        <f t="shared" si="10"/>
        <v>0</v>
      </c>
      <c r="AA18" s="7">
        <f t="shared" si="11"/>
        <v>1</v>
      </c>
      <c r="AB18" s="7">
        <f t="shared" si="12"/>
        <v>1</v>
      </c>
      <c r="AC18" s="19">
        <f t="shared" si="13"/>
        <v>0</v>
      </c>
      <c r="AD18" s="7"/>
      <c r="AE18" s="19">
        <f t="shared" si="14"/>
        <v>0</v>
      </c>
      <c r="AF18" s="19">
        <f t="shared" si="15"/>
        <v>20</v>
      </c>
      <c r="AG18" s="19">
        <f t="shared" si="16"/>
        <v>140</v>
      </c>
      <c r="AH18" s="7">
        <f t="shared" si="17"/>
        <v>1</v>
      </c>
      <c r="AI18" s="19">
        <f t="shared" si="18"/>
        <v>0</v>
      </c>
      <c r="AJ18" s="19">
        <f t="shared" si="19"/>
        <v>0</v>
      </c>
      <c r="AK18" s="19">
        <f t="shared" si="20"/>
        <v>0</v>
      </c>
      <c r="AL18" s="19">
        <f t="shared" si="21"/>
        <v>20</v>
      </c>
      <c r="AM18" s="19">
        <f t="shared" si="22"/>
        <v>140</v>
      </c>
      <c r="AN18" s="25">
        <f>MAX(AM$4:AM18)</f>
        <v>140</v>
      </c>
      <c r="AO18" s="25">
        <f t="shared" si="30"/>
        <v>0</v>
      </c>
      <c r="AP18" s="20">
        <f t="shared" si="24"/>
        <v>1</v>
      </c>
      <c r="AR18" s="12">
        <f t="shared" si="29"/>
        <v>175.2</v>
      </c>
      <c r="AS18" s="12">
        <f t="shared" si="25"/>
        <v>8</v>
      </c>
      <c r="AT18" s="12">
        <f t="shared" si="26"/>
        <v>160</v>
      </c>
      <c r="AU18" s="12">
        <f t="shared" si="27"/>
        <v>6000</v>
      </c>
      <c r="AV18" s="12">
        <f>MAX(AU$4:AU18)</f>
        <v>6000</v>
      </c>
      <c r="AW18" s="8">
        <f t="shared" si="28"/>
        <v>0</v>
      </c>
      <c r="AZ18" s="24"/>
    </row>
    <row r="19" spans="1:52" x14ac:dyDescent="0.3">
      <c r="A19" s="1">
        <v>42642</v>
      </c>
      <c r="B19" s="1">
        <v>42643</v>
      </c>
      <c r="C19" s="1" t="s">
        <v>44</v>
      </c>
      <c r="D19" s="3">
        <v>1015</v>
      </c>
      <c r="E19" s="3">
        <v>-200</v>
      </c>
      <c r="F19" s="3">
        <f t="shared" si="0"/>
        <v>815</v>
      </c>
      <c r="G19" s="20">
        <f t="shared" si="1"/>
        <v>1</v>
      </c>
      <c r="H19" s="3" t="s">
        <v>37</v>
      </c>
      <c r="L19" s="20">
        <f t="shared" si="2"/>
        <v>1</v>
      </c>
      <c r="M19" s="20" t="s">
        <v>21</v>
      </c>
      <c r="N19" s="20">
        <v>8</v>
      </c>
      <c r="O19" s="20">
        <v>75970</v>
      </c>
      <c r="P19" s="20">
        <f t="shared" si="3"/>
        <v>75978</v>
      </c>
      <c r="Q19" s="20">
        <f t="shared" si="4"/>
        <v>75978</v>
      </c>
      <c r="R19" s="20">
        <v>75891</v>
      </c>
      <c r="S19" s="20">
        <v>76707</v>
      </c>
      <c r="T19" s="19">
        <f t="shared" si="5"/>
        <v>9.5</v>
      </c>
      <c r="U19" s="19">
        <f t="shared" si="6"/>
        <v>72.900000000000006</v>
      </c>
      <c r="W19" s="19">
        <f t="shared" si="7"/>
        <v>-9.5</v>
      </c>
      <c r="X19" s="19">
        <f t="shared" si="8"/>
        <v>72.900000000000006</v>
      </c>
      <c r="Y19" s="7">
        <f t="shared" si="9"/>
        <v>1</v>
      </c>
      <c r="Z19" s="7">
        <f t="shared" si="10"/>
        <v>0</v>
      </c>
      <c r="AA19" s="7">
        <f t="shared" si="11"/>
        <v>1</v>
      </c>
      <c r="AB19" s="7">
        <f t="shared" si="12"/>
        <v>1</v>
      </c>
      <c r="AC19" s="19">
        <f t="shared" si="13"/>
        <v>0</v>
      </c>
      <c r="AD19" s="7"/>
      <c r="AE19" s="19">
        <f t="shared" si="14"/>
        <v>0</v>
      </c>
      <c r="AF19" s="19">
        <f t="shared" si="15"/>
        <v>20</v>
      </c>
      <c r="AG19" s="19">
        <f t="shared" si="16"/>
        <v>160</v>
      </c>
      <c r="AH19" s="7">
        <f t="shared" si="17"/>
        <v>1</v>
      </c>
      <c r="AI19" s="19">
        <f t="shared" si="18"/>
        <v>0</v>
      </c>
      <c r="AJ19" s="19">
        <f t="shared" si="19"/>
        <v>0</v>
      </c>
      <c r="AK19" s="19">
        <f t="shared" si="20"/>
        <v>0</v>
      </c>
      <c r="AL19" s="19">
        <f t="shared" si="21"/>
        <v>20</v>
      </c>
      <c r="AM19" s="19">
        <f t="shared" si="22"/>
        <v>160</v>
      </c>
      <c r="AN19" s="25">
        <f>MAX(AM$4:AM19)</f>
        <v>160</v>
      </c>
      <c r="AO19" s="25">
        <f t="shared" si="30"/>
        <v>0</v>
      </c>
      <c r="AP19" s="20">
        <f t="shared" si="24"/>
        <v>1</v>
      </c>
      <c r="AR19" s="12">
        <f t="shared" si="29"/>
        <v>175.2</v>
      </c>
      <c r="AS19" s="12">
        <f t="shared" si="25"/>
        <v>8</v>
      </c>
      <c r="AT19" s="12">
        <f t="shared" si="26"/>
        <v>160</v>
      </c>
      <c r="AU19" s="12">
        <f t="shared" si="27"/>
        <v>6160</v>
      </c>
      <c r="AV19" s="12">
        <f>MAX(AU$4:AU19)</f>
        <v>6160</v>
      </c>
      <c r="AW19" s="8">
        <f t="shared" si="28"/>
        <v>0</v>
      </c>
      <c r="AY19" s="24"/>
      <c r="AZ19" s="24"/>
    </row>
    <row r="20" spans="1:52" x14ac:dyDescent="0.3">
      <c r="A20" s="1">
        <v>42643</v>
      </c>
      <c r="B20" s="1">
        <v>42643</v>
      </c>
      <c r="C20" s="1" t="s">
        <v>45</v>
      </c>
      <c r="D20" s="3">
        <v>1155</v>
      </c>
      <c r="E20" s="3">
        <v>100</v>
      </c>
      <c r="F20" s="3">
        <f t="shared" si="0"/>
        <v>1255</v>
      </c>
      <c r="G20" s="20">
        <f t="shared" si="1"/>
        <v>0</v>
      </c>
      <c r="H20" s="3" t="s">
        <v>17</v>
      </c>
      <c r="L20" s="20">
        <f t="shared" si="2"/>
        <v>1</v>
      </c>
      <c r="M20" s="20" t="s">
        <v>21</v>
      </c>
      <c r="N20" s="20">
        <v>7</v>
      </c>
      <c r="O20" s="20">
        <v>111610</v>
      </c>
      <c r="P20" s="20">
        <f t="shared" si="3"/>
        <v>111617</v>
      </c>
      <c r="Q20" s="20">
        <f t="shared" si="4"/>
        <v>111617</v>
      </c>
      <c r="R20" s="20">
        <v>111528</v>
      </c>
      <c r="S20" s="20">
        <v>112502</v>
      </c>
      <c r="T20" s="19">
        <f t="shared" si="5"/>
        <v>9.6</v>
      </c>
      <c r="U20" s="19">
        <f t="shared" si="6"/>
        <v>88.5</v>
      </c>
      <c r="W20" s="19">
        <f t="shared" si="7"/>
        <v>-9.6</v>
      </c>
      <c r="X20" s="19">
        <f t="shared" si="8"/>
        <v>88.5</v>
      </c>
      <c r="Y20" s="7">
        <f t="shared" si="9"/>
        <v>1</v>
      </c>
      <c r="Z20" s="7">
        <f t="shared" si="10"/>
        <v>0</v>
      </c>
      <c r="AA20" s="7">
        <f t="shared" si="11"/>
        <v>1</v>
      </c>
      <c r="AB20" s="7">
        <f t="shared" si="12"/>
        <v>1</v>
      </c>
      <c r="AC20" s="19">
        <f t="shared" si="13"/>
        <v>0</v>
      </c>
      <c r="AD20" s="7"/>
      <c r="AE20" s="19">
        <f t="shared" si="14"/>
        <v>0</v>
      </c>
      <c r="AF20" s="19">
        <f t="shared" si="15"/>
        <v>20</v>
      </c>
      <c r="AG20" s="19">
        <f t="shared" si="16"/>
        <v>180</v>
      </c>
      <c r="AH20" s="7">
        <f t="shared" si="17"/>
        <v>1</v>
      </c>
      <c r="AI20" s="19">
        <f t="shared" si="18"/>
        <v>0</v>
      </c>
      <c r="AJ20" s="19">
        <f t="shared" si="19"/>
        <v>0</v>
      </c>
      <c r="AK20" s="19">
        <f t="shared" si="20"/>
        <v>0</v>
      </c>
      <c r="AL20" s="19">
        <f t="shared" si="21"/>
        <v>20</v>
      </c>
      <c r="AM20" s="19">
        <f t="shared" si="22"/>
        <v>180</v>
      </c>
      <c r="AN20" s="25">
        <f>MAX(AM$4:AM20)</f>
        <v>180</v>
      </c>
      <c r="AO20" s="25">
        <f t="shared" si="30"/>
        <v>0</v>
      </c>
      <c r="AP20" s="20">
        <f t="shared" si="24"/>
        <v>1</v>
      </c>
      <c r="AR20" s="12">
        <f t="shared" si="29"/>
        <v>175.2</v>
      </c>
      <c r="AS20" s="12">
        <f t="shared" si="25"/>
        <v>8</v>
      </c>
      <c r="AT20" s="12">
        <f t="shared" si="26"/>
        <v>160</v>
      </c>
      <c r="AU20" s="12">
        <f t="shared" si="27"/>
        <v>6320</v>
      </c>
      <c r="AV20" s="12">
        <f>MAX(AU$4:AU20)</f>
        <v>6320</v>
      </c>
      <c r="AW20" s="8">
        <f t="shared" si="28"/>
        <v>0</v>
      </c>
      <c r="AY20" s="24"/>
      <c r="AZ20" s="24"/>
    </row>
    <row r="21" spans="1:52" x14ac:dyDescent="0.3">
      <c r="A21" s="1">
        <v>42643</v>
      </c>
      <c r="B21" s="1">
        <v>42643</v>
      </c>
      <c r="C21" s="1" t="s">
        <v>44</v>
      </c>
      <c r="D21" s="3">
        <v>1615</v>
      </c>
      <c r="E21" s="3">
        <v>-200</v>
      </c>
      <c r="F21" s="3">
        <f t="shared" si="0"/>
        <v>1415</v>
      </c>
      <c r="G21" s="20">
        <f t="shared" si="1"/>
        <v>0</v>
      </c>
      <c r="H21" s="3" t="s">
        <v>43</v>
      </c>
      <c r="I21" s="20">
        <v>1</v>
      </c>
      <c r="J21" s="20">
        <v>17</v>
      </c>
      <c r="L21" s="20">
        <f t="shared" si="2"/>
        <v>1</v>
      </c>
      <c r="M21" s="20" t="s">
        <v>21</v>
      </c>
      <c r="N21" s="20">
        <v>10</v>
      </c>
      <c r="O21" s="20">
        <v>131000</v>
      </c>
      <c r="P21" s="20">
        <f t="shared" si="3"/>
        <v>131010</v>
      </c>
      <c r="Q21" s="20">
        <f t="shared" si="4"/>
        <v>131010</v>
      </c>
      <c r="R21" s="20">
        <v>130854</v>
      </c>
      <c r="S21" s="20">
        <v>131219</v>
      </c>
      <c r="T21" s="19">
        <f t="shared" si="5"/>
        <v>16.600000000000001</v>
      </c>
      <c r="U21" s="19">
        <f t="shared" si="6"/>
        <v>20.9</v>
      </c>
      <c r="W21" s="19">
        <f t="shared" si="7"/>
        <v>-16.600000000000001</v>
      </c>
      <c r="X21" s="19">
        <f t="shared" si="8"/>
        <v>20.9</v>
      </c>
      <c r="Y21" s="7">
        <f t="shared" si="9"/>
        <v>1</v>
      </c>
      <c r="Z21" s="7">
        <f t="shared" si="10"/>
        <v>0</v>
      </c>
      <c r="AA21" s="7">
        <f t="shared" si="11"/>
        <v>1</v>
      </c>
      <c r="AB21" s="7">
        <f t="shared" si="12"/>
        <v>0</v>
      </c>
      <c r="AC21" s="19">
        <f t="shared" si="13"/>
        <v>0</v>
      </c>
      <c r="AD21" s="7"/>
      <c r="AE21" s="19">
        <f t="shared" si="14"/>
        <v>0</v>
      </c>
      <c r="AF21" s="19">
        <f t="shared" si="15"/>
        <v>20</v>
      </c>
      <c r="AG21" s="19">
        <f t="shared" si="16"/>
        <v>200</v>
      </c>
      <c r="AH21" s="7">
        <f t="shared" si="17"/>
        <v>1</v>
      </c>
      <c r="AI21" s="19">
        <f t="shared" si="18"/>
        <v>20</v>
      </c>
      <c r="AJ21" s="19">
        <f t="shared" si="19"/>
        <v>0</v>
      </c>
      <c r="AK21" s="19">
        <f t="shared" si="20"/>
        <v>0</v>
      </c>
      <c r="AL21" s="19">
        <f t="shared" si="21"/>
        <v>0</v>
      </c>
      <c r="AM21" s="19">
        <f t="shared" si="22"/>
        <v>180</v>
      </c>
      <c r="AN21" s="25">
        <f>MAX(AM$4:AM21)</f>
        <v>180</v>
      </c>
      <c r="AO21" s="25">
        <f t="shared" si="30"/>
        <v>0</v>
      </c>
      <c r="AP21" s="20">
        <f t="shared" si="24"/>
        <v>0</v>
      </c>
      <c r="AR21" s="12">
        <f t="shared" si="29"/>
        <v>175.2</v>
      </c>
      <c r="AS21" s="12">
        <f t="shared" si="25"/>
        <v>8</v>
      </c>
      <c r="AT21" s="12">
        <f t="shared" si="26"/>
        <v>0</v>
      </c>
      <c r="AU21" s="12">
        <f t="shared" si="27"/>
        <v>6320</v>
      </c>
      <c r="AV21" s="12">
        <f>MAX(AU$4:AU21)</f>
        <v>6320</v>
      </c>
      <c r="AW21" s="8">
        <f t="shared" si="28"/>
        <v>0</v>
      </c>
      <c r="AY21" s="24"/>
      <c r="AZ21" s="24"/>
    </row>
    <row r="22" spans="1:52" x14ac:dyDescent="0.3">
      <c r="A22" s="1">
        <v>42646</v>
      </c>
      <c r="B22" s="1">
        <v>42646</v>
      </c>
      <c r="C22" s="1" t="s">
        <v>45</v>
      </c>
      <c r="D22" s="3">
        <v>1400</v>
      </c>
      <c r="E22" s="3">
        <v>100</v>
      </c>
      <c r="F22" s="3">
        <f t="shared" si="0"/>
        <v>1500</v>
      </c>
      <c r="G22" s="20">
        <f t="shared" si="1"/>
        <v>0</v>
      </c>
      <c r="H22" s="3" t="s">
        <v>17</v>
      </c>
      <c r="I22" s="20">
        <v>1</v>
      </c>
      <c r="J22" s="20">
        <v>10</v>
      </c>
      <c r="L22" s="20">
        <f t="shared" si="2"/>
        <v>1</v>
      </c>
      <c r="M22" s="20" t="s">
        <v>21</v>
      </c>
      <c r="N22" s="20">
        <v>7</v>
      </c>
      <c r="O22" s="20">
        <v>112130</v>
      </c>
      <c r="P22" s="20">
        <f t="shared" si="3"/>
        <v>112137</v>
      </c>
      <c r="Q22" s="20">
        <f t="shared" si="4"/>
        <v>112137</v>
      </c>
      <c r="R22" s="20">
        <v>112047</v>
      </c>
      <c r="S22" s="20">
        <v>112204</v>
      </c>
      <c r="T22" s="19">
        <f t="shared" si="5"/>
        <v>9.6999999999999993</v>
      </c>
      <c r="U22" s="19">
        <f t="shared" si="6"/>
        <v>6.7</v>
      </c>
      <c r="W22" s="19">
        <f t="shared" si="7"/>
        <v>-9.6999999999999993</v>
      </c>
      <c r="X22" s="19">
        <f t="shared" si="8"/>
        <v>6.7</v>
      </c>
      <c r="Y22" s="7">
        <f t="shared" si="9"/>
        <v>1</v>
      </c>
      <c r="Z22" s="7">
        <f t="shared" si="10"/>
        <v>0</v>
      </c>
      <c r="AA22" s="7">
        <f t="shared" si="11"/>
        <v>1</v>
      </c>
      <c r="AB22" s="7">
        <f t="shared" si="12"/>
        <v>0</v>
      </c>
      <c r="AC22" s="19">
        <f t="shared" si="13"/>
        <v>0</v>
      </c>
      <c r="AD22" s="7"/>
      <c r="AE22" s="19">
        <f t="shared" si="14"/>
        <v>-20</v>
      </c>
      <c r="AF22" s="19">
        <f t="shared" si="15"/>
        <v>-20</v>
      </c>
      <c r="AG22" s="19">
        <f t="shared" si="16"/>
        <v>180</v>
      </c>
      <c r="AH22" s="7">
        <f t="shared" si="17"/>
        <v>0</v>
      </c>
      <c r="AI22" s="19">
        <f t="shared" si="18"/>
        <v>-20</v>
      </c>
      <c r="AJ22" s="19">
        <f t="shared" si="19"/>
        <v>0</v>
      </c>
      <c r="AK22" s="19">
        <f t="shared" si="20"/>
        <v>0</v>
      </c>
      <c r="AL22" s="19">
        <f t="shared" si="21"/>
        <v>0</v>
      </c>
      <c r="AM22" s="19">
        <f t="shared" si="22"/>
        <v>180</v>
      </c>
      <c r="AN22" s="25">
        <f>MAX(AM$4:AM22)</f>
        <v>180</v>
      </c>
      <c r="AO22" s="25">
        <f t="shared" si="30"/>
        <v>0</v>
      </c>
      <c r="AP22" s="20">
        <f t="shared" si="24"/>
        <v>0</v>
      </c>
      <c r="AR22" s="12">
        <f t="shared" si="29"/>
        <v>189.6</v>
      </c>
      <c r="AS22" s="12">
        <f t="shared" si="25"/>
        <v>9</v>
      </c>
      <c r="AT22" s="12">
        <f t="shared" si="26"/>
        <v>0</v>
      </c>
      <c r="AU22" s="12">
        <f t="shared" si="27"/>
        <v>6320</v>
      </c>
      <c r="AV22" s="12">
        <f>MAX(AU$4:AU22)</f>
        <v>6320</v>
      </c>
      <c r="AW22" s="8">
        <f t="shared" si="28"/>
        <v>0</v>
      </c>
      <c r="AY22" s="24"/>
      <c r="AZ22" s="24"/>
    </row>
    <row r="23" spans="1:52" x14ac:dyDescent="0.3">
      <c r="A23" s="1">
        <v>42646</v>
      </c>
      <c r="B23" s="1">
        <v>42647</v>
      </c>
      <c r="C23" s="1" t="s">
        <v>44</v>
      </c>
      <c r="D23" s="3">
        <v>945</v>
      </c>
      <c r="E23" s="3">
        <v>-200</v>
      </c>
      <c r="F23" s="3">
        <f t="shared" si="0"/>
        <v>745</v>
      </c>
      <c r="G23" s="20">
        <f t="shared" si="1"/>
        <v>1</v>
      </c>
      <c r="H23" s="3" t="s">
        <v>43</v>
      </c>
      <c r="L23" s="20">
        <f t="shared" si="2"/>
        <v>1</v>
      </c>
      <c r="M23" s="20" t="s">
        <v>20</v>
      </c>
      <c r="N23" s="20">
        <v>10</v>
      </c>
      <c r="O23" s="20">
        <v>131600</v>
      </c>
      <c r="P23" s="20">
        <f t="shared" si="3"/>
        <v>131600</v>
      </c>
      <c r="Q23" s="20">
        <f t="shared" si="4"/>
        <v>131600</v>
      </c>
      <c r="R23" s="20">
        <v>131734</v>
      </c>
      <c r="S23" s="20">
        <v>131393</v>
      </c>
      <c r="T23" s="19">
        <f t="shared" si="5"/>
        <v>14.4</v>
      </c>
      <c r="U23" s="19">
        <f t="shared" si="6"/>
        <v>19.7</v>
      </c>
      <c r="W23" s="19">
        <f t="shared" si="7"/>
        <v>-14.4</v>
      </c>
      <c r="X23" s="19">
        <f t="shared" si="8"/>
        <v>19.7</v>
      </c>
      <c r="Y23" s="7">
        <f t="shared" si="9"/>
        <v>0</v>
      </c>
      <c r="Z23" s="7">
        <f t="shared" si="10"/>
        <v>1</v>
      </c>
      <c r="AA23" s="7">
        <f t="shared" si="11"/>
        <v>1</v>
      </c>
      <c r="AB23" s="7">
        <f t="shared" si="12"/>
        <v>1</v>
      </c>
      <c r="AC23" s="19">
        <f t="shared" si="13"/>
        <v>0</v>
      </c>
      <c r="AD23" s="7"/>
      <c r="AE23" s="19">
        <f t="shared" si="14"/>
        <v>0</v>
      </c>
      <c r="AF23" s="19">
        <f t="shared" si="15"/>
        <v>0</v>
      </c>
      <c r="AG23" s="19">
        <f t="shared" si="16"/>
        <v>180</v>
      </c>
      <c r="AH23" s="7">
        <f t="shared" si="17"/>
        <v>0</v>
      </c>
      <c r="AI23" s="19">
        <f t="shared" si="18"/>
        <v>0</v>
      </c>
      <c r="AJ23" s="19">
        <f t="shared" si="19"/>
        <v>0</v>
      </c>
      <c r="AK23" s="19">
        <f t="shared" si="20"/>
        <v>0</v>
      </c>
      <c r="AL23" s="19">
        <f t="shared" si="21"/>
        <v>0</v>
      </c>
      <c r="AM23" s="19">
        <f t="shared" si="22"/>
        <v>180</v>
      </c>
      <c r="AN23" s="25">
        <f>MAX(AM$4:AM23)</f>
        <v>180</v>
      </c>
      <c r="AO23" s="25">
        <f t="shared" si="30"/>
        <v>0</v>
      </c>
      <c r="AP23" s="20">
        <f t="shared" si="24"/>
        <v>0</v>
      </c>
      <c r="AR23" s="12">
        <f t="shared" si="29"/>
        <v>189.6</v>
      </c>
      <c r="AS23" s="12">
        <f t="shared" si="25"/>
        <v>9</v>
      </c>
      <c r="AT23" s="12">
        <f t="shared" si="26"/>
        <v>0</v>
      </c>
      <c r="AU23" s="12">
        <f t="shared" si="27"/>
        <v>6320</v>
      </c>
      <c r="AV23" s="12">
        <f>MAX(AU$4:AU23)</f>
        <v>6320</v>
      </c>
      <c r="AW23" s="8">
        <f t="shared" si="28"/>
        <v>0</v>
      </c>
      <c r="AZ23" s="24"/>
    </row>
    <row r="24" spans="1:52" x14ac:dyDescent="0.3">
      <c r="A24" s="1">
        <v>42646</v>
      </c>
      <c r="B24" s="1">
        <v>42647</v>
      </c>
      <c r="C24" s="1" t="s">
        <v>45</v>
      </c>
      <c r="D24" s="3">
        <v>705</v>
      </c>
      <c r="E24" s="3">
        <v>100</v>
      </c>
      <c r="F24" s="3">
        <f t="shared" si="0"/>
        <v>805</v>
      </c>
      <c r="G24" s="20">
        <f t="shared" si="1"/>
        <v>1</v>
      </c>
      <c r="H24" s="3" t="s">
        <v>17</v>
      </c>
      <c r="L24" s="20">
        <f t="shared" si="2"/>
        <v>1</v>
      </c>
      <c r="M24" s="20" t="s">
        <v>21</v>
      </c>
      <c r="N24" s="20">
        <v>7</v>
      </c>
      <c r="O24" s="20">
        <v>111690</v>
      </c>
      <c r="P24" s="20">
        <f t="shared" si="3"/>
        <v>111697</v>
      </c>
      <c r="Q24" s="20">
        <f t="shared" si="4"/>
        <v>111697</v>
      </c>
      <c r="R24" s="20">
        <v>111374</v>
      </c>
      <c r="S24" s="20">
        <v>112382</v>
      </c>
      <c r="T24" s="19">
        <f t="shared" si="5"/>
        <v>33</v>
      </c>
      <c r="U24" s="19">
        <f t="shared" si="6"/>
        <v>68.5</v>
      </c>
      <c r="W24" s="19">
        <f t="shared" si="7"/>
        <v>-33</v>
      </c>
      <c r="X24" s="19">
        <f t="shared" si="8"/>
        <v>68.5</v>
      </c>
      <c r="Y24" s="7">
        <f t="shared" si="9"/>
        <v>1</v>
      </c>
      <c r="Z24" s="7">
        <f t="shared" si="10"/>
        <v>0</v>
      </c>
      <c r="AA24" s="7">
        <f t="shared" si="11"/>
        <v>1</v>
      </c>
      <c r="AB24" s="7">
        <f t="shared" si="12"/>
        <v>1</v>
      </c>
      <c r="AC24" s="19">
        <f t="shared" si="13"/>
        <v>-20</v>
      </c>
      <c r="AD24" s="7"/>
      <c r="AE24" s="19">
        <f t="shared" si="14"/>
        <v>-20</v>
      </c>
      <c r="AF24" s="19">
        <f t="shared" si="15"/>
        <v>-20</v>
      </c>
      <c r="AG24" s="19">
        <f t="shared" si="16"/>
        <v>160</v>
      </c>
      <c r="AH24" s="7">
        <f t="shared" si="17"/>
        <v>0</v>
      </c>
      <c r="AI24" s="19">
        <f t="shared" si="18"/>
        <v>0</v>
      </c>
      <c r="AJ24" s="19">
        <f t="shared" si="19"/>
        <v>0</v>
      </c>
      <c r="AK24" s="19">
        <f t="shared" si="20"/>
        <v>0</v>
      </c>
      <c r="AL24" s="19">
        <f t="shared" si="21"/>
        <v>-20</v>
      </c>
      <c r="AM24" s="19">
        <f t="shared" si="22"/>
        <v>160</v>
      </c>
      <c r="AN24" s="25">
        <f>MAX(AM$4:AM24)</f>
        <v>180</v>
      </c>
      <c r="AO24" s="25">
        <f t="shared" si="30"/>
        <v>-20</v>
      </c>
      <c r="AP24" s="20">
        <f t="shared" si="24"/>
        <v>0</v>
      </c>
      <c r="AR24" s="12">
        <f t="shared" si="29"/>
        <v>189.6</v>
      </c>
      <c r="AS24" s="12">
        <f t="shared" si="25"/>
        <v>9</v>
      </c>
      <c r="AT24" s="12">
        <f t="shared" si="26"/>
        <v>-180</v>
      </c>
      <c r="AU24" s="12">
        <f t="shared" si="27"/>
        <v>6140</v>
      </c>
      <c r="AV24" s="12">
        <f>MAX(AU$4:AU24)</f>
        <v>6320</v>
      </c>
      <c r="AW24" s="8">
        <f t="shared" si="28"/>
        <v>-2.8481012658227847E-2</v>
      </c>
      <c r="AY24" s="24"/>
      <c r="AZ24" s="24"/>
    </row>
    <row r="25" spans="1:52" x14ac:dyDescent="0.3">
      <c r="A25" s="1">
        <v>42647</v>
      </c>
      <c r="B25" s="1">
        <v>42647</v>
      </c>
      <c r="C25" s="1" t="s">
        <v>45</v>
      </c>
      <c r="D25" s="3">
        <v>1535</v>
      </c>
      <c r="E25" s="3">
        <v>100</v>
      </c>
      <c r="F25" s="3">
        <f t="shared" si="0"/>
        <v>1635</v>
      </c>
      <c r="G25" s="20">
        <f t="shared" si="1"/>
        <v>0</v>
      </c>
      <c r="H25" s="3" t="s">
        <v>17</v>
      </c>
      <c r="I25" s="20">
        <v>1</v>
      </c>
      <c r="J25" s="20">
        <v>21</v>
      </c>
      <c r="K25" s="20">
        <v>1</v>
      </c>
      <c r="L25" s="20">
        <f t="shared" si="2"/>
        <v>1</v>
      </c>
      <c r="M25" s="20" t="s">
        <v>20</v>
      </c>
      <c r="N25" s="20">
        <v>7</v>
      </c>
      <c r="O25" s="20">
        <v>112150</v>
      </c>
      <c r="P25" s="20">
        <f t="shared" si="3"/>
        <v>112150</v>
      </c>
      <c r="Q25" s="20">
        <f t="shared" si="4"/>
        <v>112150</v>
      </c>
      <c r="R25" s="20">
        <v>112143</v>
      </c>
      <c r="S25" s="20">
        <v>111787</v>
      </c>
      <c r="T25" s="19">
        <f t="shared" si="5"/>
        <v>0</v>
      </c>
      <c r="U25" s="19">
        <f t="shared" si="6"/>
        <v>35.6</v>
      </c>
      <c r="W25" s="19">
        <f t="shared" si="7"/>
        <v>0</v>
      </c>
      <c r="X25" s="19">
        <f t="shared" si="8"/>
        <v>35.6</v>
      </c>
      <c r="Y25" s="7">
        <f t="shared" si="9"/>
        <v>0</v>
      </c>
      <c r="Z25" s="7">
        <f t="shared" si="10"/>
        <v>0</v>
      </c>
      <c r="AA25" s="7">
        <f t="shared" si="11"/>
        <v>0</v>
      </c>
      <c r="AB25" s="7">
        <f t="shared" si="12"/>
        <v>0</v>
      </c>
      <c r="AC25" s="19">
        <f t="shared" si="13"/>
        <v>0</v>
      </c>
      <c r="AD25" s="7"/>
      <c r="AE25" s="19">
        <f t="shared" si="14"/>
        <v>0</v>
      </c>
      <c r="AF25" s="19">
        <f t="shared" si="15"/>
        <v>0</v>
      </c>
      <c r="AG25" s="19">
        <f t="shared" si="16"/>
        <v>160</v>
      </c>
      <c r="AH25" s="7">
        <f t="shared" si="17"/>
        <v>0</v>
      </c>
      <c r="AI25" s="19">
        <f t="shared" si="18"/>
        <v>0</v>
      </c>
      <c r="AJ25" s="19">
        <f t="shared" si="19"/>
        <v>0</v>
      </c>
      <c r="AK25" s="19">
        <f t="shared" si="20"/>
        <v>0</v>
      </c>
      <c r="AL25" s="19">
        <f t="shared" si="21"/>
        <v>0</v>
      </c>
      <c r="AM25" s="19">
        <f t="shared" si="22"/>
        <v>160</v>
      </c>
      <c r="AN25" s="25">
        <f>MAX(AM$4:AM25)</f>
        <v>180</v>
      </c>
      <c r="AO25" s="25">
        <f t="shared" si="30"/>
        <v>-20</v>
      </c>
      <c r="AP25" s="20">
        <f t="shared" si="24"/>
        <v>0</v>
      </c>
      <c r="AR25" s="12">
        <f t="shared" si="29"/>
        <v>189.6</v>
      </c>
      <c r="AS25" s="12">
        <f t="shared" si="25"/>
        <v>9</v>
      </c>
      <c r="AT25" s="12">
        <f t="shared" si="26"/>
        <v>0</v>
      </c>
      <c r="AU25" s="12">
        <f t="shared" si="27"/>
        <v>6140</v>
      </c>
      <c r="AV25" s="12">
        <f>MAX(AU$4:AU25)</f>
        <v>6320</v>
      </c>
      <c r="AW25" s="8">
        <f t="shared" si="28"/>
        <v>-2.8481012658227847E-2</v>
      </c>
      <c r="AZ25" s="24"/>
    </row>
    <row r="26" spans="1:52" x14ac:dyDescent="0.3">
      <c r="A26" s="1">
        <v>42646</v>
      </c>
      <c r="B26" s="1">
        <v>42647</v>
      </c>
      <c r="C26" s="1" t="s">
        <v>44</v>
      </c>
      <c r="D26" s="3">
        <v>1915</v>
      </c>
      <c r="E26" s="3">
        <v>-200</v>
      </c>
      <c r="F26" s="3">
        <f t="shared" si="0"/>
        <v>1715</v>
      </c>
      <c r="G26" s="20">
        <f t="shared" si="1"/>
        <v>1</v>
      </c>
      <c r="H26" s="3" t="s">
        <v>37</v>
      </c>
      <c r="L26" s="20">
        <f t="shared" si="2"/>
        <v>1</v>
      </c>
      <c r="M26" s="20" t="s">
        <v>21</v>
      </c>
      <c r="N26" s="20">
        <v>8</v>
      </c>
      <c r="O26" s="20">
        <v>76240</v>
      </c>
      <c r="P26" s="20">
        <f t="shared" si="3"/>
        <v>76248</v>
      </c>
      <c r="Q26" s="20">
        <f t="shared" si="4"/>
        <v>76248</v>
      </c>
      <c r="R26" s="20">
        <v>76057</v>
      </c>
      <c r="S26" s="20">
        <v>76440</v>
      </c>
      <c r="T26" s="19">
        <f t="shared" si="5"/>
        <v>19.899999999999999</v>
      </c>
      <c r="U26" s="19">
        <f t="shared" si="6"/>
        <v>19.2</v>
      </c>
      <c r="W26" s="19">
        <f t="shared" si="7"/>
        <v>-19.899999999999999</v>
      </c>
      <c r="X26" s="19">
        <f t="shared" si="8"/>
        <v>19.2</v>
      </c>
      <c r="Y26" s="7">
        <f t="shared" si="9"/>
        <v>1</v>
      </c>
      <c r="Z26" s="7">
        <f t="shared" si="10"/>
        <v>0</v>
      </c>
      <c r="AA26" s="7">
        <f t="shared" si="11"/>
        <v>1</v>
      </c>
      <c r="AB26" s="7">
        <f t="shared" si="12"/>
        <v>1</v>
      </c>
      <c r="AC26" s="19">
        <f t="shared" si="13"/>
        <v>0</v>
      </c>
      <c r="AD26" s="7"/>
      <c r="AE26" s="19">
        <f t="shared" si="14"/>
        <v>0</v>
      </c>
      <c r="AF26" s="19">
        <f t="shared" si="15"/>
        <v>0</v>
      </c>
      <c r="AG26" s="19">
        <f t="shared" si="16"/>
        <v>160</v>
      </c>
      <c r="AH26" s="7">
        <f t="shared" si="17"/>
        <v>0</v>
      </c>
      <c r="AI26" s="19">
        <f t="shared" si="18"/>
        <v>0</v>
      </c>
      <c r="AJ26" s="19">
        <f t="shared" si="19"/>
        <v>0</v>
      </c>
      <c r="AK26" s="19">
        <f t="shared" si="20"/>
        <v>0</v>
      </c>
      <c r="AL26" s="19">
        <f t="shared" si="21"/>
        <v>0</v>
      </c>
      <c r="AM26" s="19">
        <f t="shared" si="22"/>
        <v>160</v>
      </c>
      <c r="AN26" s="25">
        <f>MAX(AM$4:AM26)</f>
        <v>180</v>
      </c>
      <c r="AO26" s="25">
        <f t="shared" si="30"/>
        <v>-20</v>
      </c>
      <c r="AP26" s="20">
        <f t="shared" si="24"/>
        <v>0</v>
      </c>
      <c r="AR26" s="12">
        <f t="shared" si="29"/>
        <v>189.6</v>
      </c>
      <c r="AS26" s="12">
        <f t="shared" si="25"/>
        <v>9</v>
      </c>
      <c r="AT26" s="12">
        <f t="shared" si="26"/>
        <v>0</v>
      </c>
      <c r="AU26" s="12">
        <f t="shared" si="27"/>
        <v>6140</v>
      </c>
      <c r="AV26" s="12">
        <f>MAX(AU$4:AU26)</f>
        <v>6320</v>
      </c>
      <c r="AW26" s="8">
        <f t="shared" si="28"/>
        <v>-2.8481012658227847E-2</v>
      </c>
      <c r="AZ26" s="24"/>
    </row>
    <row r="27" spans="1:52" x14ac:dyDescent="0.3">
      <c r="A27" s="1">
        <v>42647</v>
      </c>
      <c r="B27" s="1">
        <v>42647</v>
      </c>
      <c r="C27" s="1" t="s">
        <v>44</v>
      </c>
      <c r="D27" s="3">
        <v>2000</v>
      </c>
      <c r="E27" s="3">
        <v>-200</v>
      </c>
      <c r="F27" s="3">
        <f t="shared" si="0"/>
        <v>1800</v>
      </c>
      <c r="G27" s="20">
        <f t="shared" si="1"/>
        <v>0</v>
      </c>
      <c r="H27" s="3" t="s">
        <v>43</v>
      </c>
      <c r="L27" s="20">
        <f t="shared" si="2"/>
        <v>1</v>
      </c>
      <c r="M27" s="20" t="s">
        <v>20</v>
      </c>
      <c r="N27" s="20">
        <v>10</v>
      </c>
      <c r="O27" s="20">
        <v>132190</v>
      </c>
      <c r="P27" s="20">
        <f t="shared" si="3"/>
        <v>132190</v>
      </c>
      <c r="Q27" s="20">
        <f t="shared" si="4"/>
        <v>132190</v>
      </c>
      <c r="R27" s="20">
        <v>132146</v>
      </c>
      <c r="S27" s="20">
        <v>131712</v>
      </c>
      <c r="T27" s="19">
        <f t="shared" si="5"/>
        <v>-3.4</v>
      </c>
      <c r="U27" s="19">
        <f t="shared" si="6"/>
        <v>46.8</v>
      </c>
      <c r="W27" s="19">
        <f t="shared" si="7"/>
        <v>3.4</v>
      </c>
      <c r="X27" s="19">
        <f t="shared" si="8"/>
        <v>46.8</v>
      </c>
      <c r="Y27" s="7">
        <f t="shared" si="9"/>
        <v>0</v>
      </c>
      <c r="Z27" s="7">
        <f t="shared" si="10"/>
        <v>0</v>
      </c>
      <c r="AA27" s="7">
        <f t="shared" si="11"/>
        <v>0</v>
      </c>
      <c r="AB27" s="7">
        <f t="shared" si="12"/>
        <v>0</v>
      </c>
      <c r="AC27" s="19">
        <f t="shared" si="13"/>
        <v>0</v>
      </c>
      <c r="AD27" s="7"/>
      <c r="AE27" s="19">
        <f t="shared" si="14"/>
        <v>0</v>
      </c>
      <c r="AF27" s="19">
        <f t="shared" si="15"/>
        <v>0</v>
      </c>
      <c r="AG27" s="19">
        <f t="shared" si="16"/>
        <v>160</v>
      </c>
      <c r="AH27" s="7">
        <f t="shared" si="17"/>
        <v>0</v>
      </c>
      <c r="AI27" s="19">
        <f t="shared" si="18"/>
        <v>0</v>
      </c>
      <c r="AJ27" s="19">
        <f t="shared" si="19"/>
        <v>0</v>
      </c>
      <c r="AK27" s="19">
        <f t="shared" si="20"/>
        <v>0</v>
      </c>
      <c r="AL27" s="19">
        <f t="shared" si="21"/>
        <v>0</v>
      </c>
      <c r="AM27" s="19">
        <f t="shared" si="22"/>
        <v>160</v>
      </c>
      <c r="AN27" s="25">
        <f>MAX(AM$4:AM27)</f>
        <v>180</v>
      </c>
      <c r="AO27" s="25">
        <f t="shared" si="30"/>
        <v>-20</v>
      </c>
      <c r="AP27" s="20">
        <f t="shared" si="24"/>
        <v>0</v>
      </c>
      <c r="AR27" s="12">
        <f t="shared" si="29"/>
        <v>189.6</v>
      </c>
      <c r="AS27" s="12">
        <f t="shared" si="25"/>
        <v>9</v>
      </c>
      <c r="AT27" s="12">
        <f t="shared" si="26"/>
        <v>0</v>
      </c>
      <c r="AU27" s="12">
        <f t="shared" si="27"/>
        <v>6140</v>
      </c>
      <c r="AV27" s="12">
        <f>MAX(AU$4:AU27)</f>
        <v>6320</v>
      </c>
      <c r="AW27" s="8">
        <f t="shared" si="28"/>
        <v>-2.8481012658227847E-2</v>
      </c>
      <c r="AZ27" s="24"/>
    </row>
    <row r="28" spans="1:52" x14ac:dyDescent="0.3">
      <c r="A28" s="1">
        <v>42648</v>
      </c>
      <c r="B28" s="1">
        <v>42648</v>
      </c>
      <c r="C28" s="1" t="s">
        <v>44</v>
      </c>
      <c r="D28" s="3">
        <v>1520</v>
      </c>
      <c r="E28" s="3">
        <v>-200</v>
      </c>
      <c r="F28" s="3">
        <f t="shared" si="0"/>
        <v>1320</v>
      </c>
      <c r="G28" s="20">
        <f t="shared" si="1"/>
        <v>0</v>
      </c>
      <c r="H28" s="3" t="s">
        <v>38</v>
      </c>
      <c r="L28" s="20">
        <f t="shared" si="2"/>
        <v>1</v>
      </c>
      <c r="M28" s="20" t="s">
        <v>21</v>
      </c>
      <c r="N28" s="20">
        <v>7</v>
      </c>
      <c r="O28" s="20">
        <v>102830</v>
      </c>
      <c r="P28" s="20">
        <f t="shared" si="3"/>
        <v>102837</v>
      </c>
      <c r="Q28" s="20">
        <f t="shared" si="4"/>
        <v>102837</v>
      </c>
      <c r="R28" s="20">
        <v>102846</v>
      </c>
      <c r="S28" s="20">
        <v>104153</v>
      </c>
      <c r="T28" s="19">
        <f t="shared" si="5"/>
        <v>-0.2</v>
      </c>
      <c r="U28" s="19">
        <f t="shared" si="6"/>
        <v>131.6</v>
      </c>
      <c r="W28" s="19">
        <f t="shared" si="7"/>
        <v>0.2</v>
      </c>
      <c r="X28" s="19">
        <f t="shared" si="8"/>
        <v>131.6</v>
      </c>
      <c r="Y28" s="7">
        <f t="shared" si="9"/>
        <v>0</v>
      </c>
      <c r="Z28" s="7">
        <f t="shared" si="10"/>
        <v>0</v>
      </c>
      <c r="AA28" s="7">
        <f t="shared" si="11"/>
        <v>0</v>
      </c>
      <c r="AB28" s="7">
        <f t="shared" si="12"/>
        <v>0</v>
      </c>
      <c r="AC28" s="19">
        <f t="shared" si="13"/>
        <v>0</v>
      </c>
      <c r="AD28" s="7"/>
      <c r="AE28" s="19">
        <f t="shared" si="14"/>
        <v>0</v>
      </c>
      <c r="AF28" s="19">
        <f t="shared" si="15"/>
        <v>0</v>
      </c>
      <c r="AG28" s="19">
        <f t="shared" si="16"/>
        <v>160</v>
      </c>
      <c r="AH28" s="7">
        <f t="shared" si="17"/>
        <v>0</v>
      </c>
      <c r="AI28" s="19">
        <f t="shared" si="18"/>
        <v>0</v>
      </c>
      <c r="AJ28" s="19">
        <f t="shared" si="19"/>
        <v>0</v>
      </c>
      <c r="AK28" s="19">
        <f t="shared" si="20"/>
        <v>0</v>
      </c>
      <c r="AL28" s="19">
        <f t="shared" si="21"/>
        <v>0</v>
      </c>
      <c r="AM28" s="19">
        <f t="shared" si="22"/>
        <v>160</v>
      </c>
      <c r="AN28" s="25">
        <f>MAX(AM$4:AM28)</f>
        <v>180</v>
      </c>
      <c r="AO28" s="25">
        <f t="shared" si="30"/>
        <v>-20</v>
      </c>
      <c r="AP28" s="20">
        <f t="shared" si="24"/>
        <v>0</v>
      </c>
      <c r="AR28" s="12">
        <f t="shared" si="29"/>
        <v>184.2</v>
      </c>
      <c r="AS28" s="12">
        <f t="shared" si="25"/>
        <v>9</v>
      </c>
      <c r="AT28" s="12">
        <f t="shared" si="26"/>
        <v>0</v>
      </c>
      <c r="AU28" s="12">
        <f t="shared" si="27"/>
        <v>6140</v>
      </c>
      <c r="AV28" s="12">
        <f>MAX(AU$4:AU28)</f>
        <v>6320</v>
      </c>
      <c r="AW28" s="8">
        <f t="shared" si="28"/>
        <v>-2.8481012658227847E-2</v>
      </c>
      <c r="AY28" s="24"/>
      <c r="AZ28" s="24"/>
    </row>
    <row r="29" spans="1:52" x14ac:dyDescent="0.3">
      <c r="A29" s="1">
        <v>42648</v>
      </c>
      <c r="B29" s="1">
        <v>42648</v>
      </c>
      <c r="C29" s="1" t="s">
        <v>45</v>
      </c>
      <c r="D29" s="3">
        <v>1400</v>
      </c>
      <c r="E29" s="3">
        <v>100</v>
      </c>
      <c r="F29" s="3">
        <f t="shared" si="0"/>
        <v>1500</v>
      </c>
      <c r="G29" s="20">
        <f t="shared" si="1"/>
        <v>0</v>
      </c>
      <c r="H29" s="3" t="s">
        <v>17</v>
      </c>
      <c r="L29" s="20">
        <f t="shared" si="2"/>
        <v>1</v>
      </c>
      <c r="M29" s="20" t="s">
        <v>21</v>
      </c>
      <c r="N29" s="20">
        <v>7</v>
      </c>
      <c r="O29" s="20">
        <v>111940</v>
      </c>
      <c r="P29" s="20">
        <f t="shared" si="3"/>
        <v>111947</v>
      </c>
      <c r="Q29" s="20">
        <f t="shared" si="4"/>
        <v>111947</v>
      </c>
      <c r="R29" s="20">
        <v>111892</v>
      </c>
      <c r="S29" s="20">
        <v>112196</v>
      </c>
      <c r="T29" s="19">
        <f t="shared" si="5"/>
        <v>6.2</v>
      </c>
      <c r="U29" s="19">
        <f t="shared" si="6"/>
        <v>24.9</v>
      </c>
      <c r="W29" s="19">
        <f t="shared" si="7"/>
        <v>-6.2</v>
      </c>
      <c r="X29" s="19">
        <f t="shared" si="8"/>
        <v>24.9</v>
      </c>
      <c r="Y29" s="7">
        <f t="shared" si="9"/>
        <v>1</v>
      </c>
      <c r="Z29" s="7">
        <f t="shared" si="10"/>
        <v>0</v>
      </c>
      <c r="AA29" s="7">
        <f t="shared" si="11"/>
        <v>1</v>
      </c>
      <c r="AB29" s="7">
        <f t="shared" si="12"/>
        <v>1</v>
      </c>
      <c r="AC29" s="19">
        <f t="shared" si="13"/>
        <v>0</v>
      </c>
      <c r="AD29" s="7"/>
      <c r="AE29" s="19">
        <f t="shared" si="14"/>
        <v>0</v>
      </c>
      <c r="AF29" s="19">
        <f t="shared" si="15"/>
        <v>20</v>
      </c>
      <c r="AG29" s="19">
        <f t="shared" si="16"/>
        <v>180</v>
      </c>
      <c r="AH29" s="7">
        <f t="shared" si="17"/>
        <v>1</v>
      </c>
      <c r="AI29" s="19">
        <f t="shared" si="18"/>
        <v>0</v>
      </c>
      <c r="AJ29" s="19">
        <f t="shared" si="19"/>
        <v>0</v>
      </c>
      <c r="AK29" s="19">
        <f t="shared" si="20"/>
        <v>0</v>
      </c>
      <c r="AL29" s="19">
        <f t="shared" si="21"/>
        <v>20</v>
      </c>
      <c r="AM29" s="19">
        <f t="shared" si="22"/>
        <v>180</v>
      </c>
      <c r="AN29" s="25">
        <f>MAX(AM$4:AM29)</f>
        <v>180</v>
      </c>
      <c r="AO29" s="25">
        <f t="shared" si="30"/>
        <v>0</v>
      </c>
      <c r="AP29" s="20">
        <f t="shared" si="24"/>
        <v>1</v>
      </c>
      <c r="AR29" s="12">
        <f t="shared" si="29"/>
        <v>184.2</v>
      </c>
      <c r="AS29" s="12">
        <f t="shared" si="25"/>
        <v>9</v>
      </c>
      <c r="AT29" s="12">
        <f t="shared" si="26"/>
        <v>180</v>
      </c>
      <c r="AU29" s="12">
        <f t="shared" si="27"/>
        <v>6320</v>
      </c>
      <c r="AV29" s="12">
        <f>MAX(AU$4:AU29)</f>
        <v>6320</v>
      </c>
      <c r="AW29" s="8">
        <f t="shared" si="28"/>
        <v>0</v>
      </c>
      <c r="AY29" s="24"/>
      <c r="AZ29" s="24"/>
    </row>
    <row r="30" spans="1:52" x14ac:dyDescent="0.3">
      <c r="A30" s="1">
        <v>42648</v>
      </c>
      <c r="B30" s="1">
        <v>42648</v>
      </c>
      <c r="C30" s="1" t="s">
        <v>44</v>
      </c>
      <c r="D30" s="3">
        <v>2055</v>
      </c>
      <c r="E30" s="3">
        <v>-200</v>
      </c>
      <c r="F30" s="3">
        <f t="shared" si="0"/>
        <v>1855</v>
      </c>
      <c r="G30" s="20">
        <f t="shared" si="1"/>
        <v>0</v>
      </c>
      <c r="H30" s="3" t="s">
        <v>43</v>
      </c>
      <c r="L30" s="20">
        <f t="shared" si="2"/>
        <v>1</v>
      </c>
      <c r="M30" s="20" t="s">
        <v>21</v>
      </c>
      <c r="N30" s="20">
        <v>10</v>
      </c>
      <c r="O30" s="20">
        <v>131600</v>
      </c>
      <c r="P30" s="20">
        <f t="shared" si="3"/>
        <v>131610</v>
      </c>
      <c r="Q30" s="20">
        <f t="shared" si="4"/>
        <v>131610</v>
      </c>
      <c r="R30" s="20">
        <v>131600</v>
      </c>
      <c r="S30" s="20">
        <v>132479</v>
      </c>
      <c r="T30" s="19">
        <f t="shared" si="5"/>
        <v>2</v>
      </c>
      <c r="U30" s="19">
        <f t="shared" si="6"/>
        <v>86.9</v>
      </c>
      <c r="W30" s="19">
        <f t="shared" si="7"/>
        <v>-2</v>
      </c>
      <c r="X30" s="19">
        <f t="shared" si="8"/>
        <v>86.9</v>
      </c>
      <c r="Y30" s="7">
        <f t="shared" si="9"/>
        <v>1</v>
      </c>
      <c r="Z30" s="7">
        <f t="shared" si="10"/>
        <v>0</v>
      </c>
      <c r="AA30" s="7">
        <f t="shared" si="11"/>
        <v>1</v>
      </c>
      <c r="AB30" s="7">
        <f t="shared" si="12"/>
        <v>1</v>
      </c>
      <c r="AC30" s="19">
        <f t="shared" si="13"/>
        <v>0</v>
      </c>
      <c r="AD30" s="7"/>
      <c r="AE30" s="19">
        <f t="shared" si="14"/>
        <v>0</v>
      </c>
      <c r="AF30" s="19">
        <f t="shared" si="15"/>
        <v>20</v>
      </c>
      <c r="AG30" s="19">
        <f t="shared" si="16"/>
        <v>200</v>
      </c>
      <c r="AH30" s="7">
        <f t="shared" si="17"/>
        <v>1</v>
      </c>
      <c r="AI30" s="19">
        <f t="shared" si="18"/>
        <v>0</v>
      </c>
      <c r="AJ30" s="19">
        <f t="shared" si="19"/>
        <v>0</v>
      </c>
      <c r="AK30" s="19">
        <f t="shared" si="20"/>
        <v>0</v>
      </c>
      <c r="AL30" s="19">
        <f t="shared" si="21"/>
        <v>20</v>
      </c>
      <c r="AM30" s="19">
        <f t="shared" si="22"/>
        <v>200</v>
      </c>
      <c r="AN30" s="25">
        <f>MAX(AM$4:AM30)</f>
        <v>200</v>
      </c>
      <c r="AO30" s="25">
        <f t="shared" si="30"/>
        <v>0</v>
      </c>
      <c r="AP30" s="20">
        <f t="shared" si="24"/>
        <v>1</v>
      </c>
      <c r="AR30" s="12">
        <f t="shared" si="29"/>
        <v>184.2</v>
      </c>
      <c r="AS30" s="12">
        <f t="shared" si="25"/>
        <v>9</v>
      </c>
      <c r="AT30" s="12">
        <f t="shared" si="26"/>
        <v>180</v>
      </c>
      <c r="AU30" s="12">
        <f t="shared" si="27"/>
        <v>6500</v>
      </c>
      <c r="AV30" s="12">
        <f>MAX(AU$4:AU30)</f>
        <v>6500</v>
      </c>
      <c r="AW30" s="8">
        <f t="shared" si="28"/>
        <v>0</v>
      </c>
      <c r="AZ30" s="24"/>
    </row>
    <row r="31" spans="1:52" x14ac:dyDescent="0.3">
      <c r="A31" s="1">
        <v>42649</v>
      </c>
      <c r="B31" s="1">
        <v>42649</v>
      </c>
      <c r="C31" s="1" t="s">
        <v>44</v>
      </c>
      <c r="D31" s="3">
        <v>1620</v>
      </c>
      <c r="E31" s="3">
        <v>-200</v>
      </c>
      <c r="F31" s="3">
        <f t="shared" si="0"/>
        <v>1420</v>
      </c>
      <c r="G31" s="20">
        <f t="shared" si="1"/>
        <v>0</v>
      </c>
      <c r="H31" s="3" t="s">
        <v>43</v>
      </c>
      <c r="I31" s="20">
        <v>1</v>
      </c>
      <c r="J31" s="20">
        <v>26</v>
      </c>
      <c r="L31" s="20">
        <f t="shared" si="2"/>
        <v>1</v>
      </c>
      <c r="M31" s="20" t="s">
        <v>20</v>
      </c>
      <c r="N31" s="20">
        <v>10</v>
      </c>
      <c r="O31" s="20">
        <v>132130</v>
      </c>
      <c r="P31" s="20">
        <f t="shared" si="3"/>
        <v>132130</v>
      </c>
      <c r="Q31" s="20">
        <f t="shared" si="4"/>
        <v>132130</v>
      </c>
      <c r="R31" s="20">
        <v>132196</v>
      </c>
      <c r="S31" s="20">
        <v>131950</v>
      </c>
      <c r="T31" s="19">
        <f t="shared" si="5"/>
        <v>7.6</v>
      </c>
      <c r="U31" s="19">
        <f t="shared" si="6"/>
        <v>17</v>
      </c>
      <c r="W31" s="19">
        <f t="shared" si="7"/>
        <v>-7.6</v>
      </c>
      <c r="X31" s="19">
        <f t="shared" si="8"/>
        <v>17</v>
      </c>
      <c r="Y31" s="7">
        <f t="shared" si="9"/>
        <v>0</v>
      </c>
      <c r="Z31" s="7">
        <f t="shared" si="10"/>
        <v>1</v>
      </c>
      <c r="AA31" s="7">
        <f t="shared" si="11"/>
        <v>1</v>
      </c>
      <c r="AB31" s="7">
        <f t="shared" si="12"/>
        <v>0</v>
      </c>
      <c r="AC31" s="19">
        <f t="shared" si="13"/>
        <v>0</v>
      </c>
      <c r="AD31" s="7"/>
      <c r="AE31" s="19">
        <f t="shared" si="14"/>
        <v>-20</v>
      </c>
      <c r="AF31" s="19">
        <f t="shared" si="15"/>
        <v>-20</v>
      </c>
      <c r="AG31" s="19">
        <f t="shared" si="16"/>
        <v>180</v>
      </c>
      <c r="AH31" s="7">
        <f t="shared" si="17"/>
        <v>0</v>
      </c>
      <c r="AI31" s="19">
        <f t="shared" si="18"/>
        <v>-20</v>
      </c>
      <c r="AJ31" s="19">
        <f t="shared" si="19"/>
        <v>0</v>
      </c>
      <c r="AK31" s="19">
        <f t="shared" si="20"/>
        <v>0</v>
      </c>
      <c r="AL31" s="19">
        <f t="shared" si="21"/>
        <v>0</v>
      </c>
      <c r="AM31" s="19">
        <f t="shared" si="22"/>
        <v>200</v>
      </c>
      <c r="AN31" s="25">
        <f>MAX(AM$4:AM31)</f>
        <v>200</v>
      </c>
      <c r="AO31" s="25">
        <f t="shared" si="30"/>
        <v>0</v>
      </c>
      <c r="AP31" s="20">
        <f t="shared" si="24"/>
        <v>0</v>
      </c>
      <c r="AR31" s="12">
        <f t="shared" si="29"/>
        <v>195</v>
      </c>
      <c r="AS31" s="12">
        <f t="shared" si="25"/>
        <v>9</v>
      </c>
      <c r="AT31" s="12">
        <f t="shared" si="26"/>
        <v>0</v>
      </c>
      <c r="AU31" s="12">
        <f t="shared" si="27"/>
        <v>6500</v>
      </c>
      <c r="AV31" s="12">
        <f>MAX(AU$4:AU31)</f>
        <v>6500</v>
      </c>
      <c r="AW31" s="8">
        <f t="shared" si="28"/>
        <v>0</v>
      </c>
      <c r="AY31" s="24"/>
      <c r="AZ31" s="24"/>
    </row>
    <row r="32" spans="1:52" x14ac:dyDescent="0.3">
      <c r="A32" s="1">
        <v>42649</v>
      </c>
      <c r="B32" s="1">
        <v>42649</v>
      </c>
      <c r="C32" s="1" t="s">
        <v>45</v>
      </c>
      <c r="D32" s="3">
        <v>1510</v>
      </c>
      <c r="E32" s="3">
        <v>100</v>
      </c>
      <c r="F32" s="3">
        <f t="shared" si="0"/>
        <v>1610</v>
      </c>
      <c r="G32" s="20">
        <f t="shared" si="1"/>
        <v>0</v>
      </c>
      <c r="H32" s="3" t="s">
        <v>17</v>
      </c>
      <c r="I32" s="20">
        <v>1</v>
      </c>
      <c r="J32" s="20">
        <v>10</v>
      </c>
      <c r="L32" s="20">
        <f t="shared" si="2"/>
        <v>1</v>
      </c>
      <c r="M32" s="20" t="s">
        <v>21</v>
      </c>
      <c r="N32" s="20">
        <v>7</v>
      </c>
      <c r="O32" s="20">
        <v>111590</v>
      </c>
      <c r="P32" s="20">
        <f t="shared" si="3"/>
        <v>111597</v>
      </c>
      <c r="Q32" s="20">
        <f t="shared" si="4"/>
        <v>111597</v>
      </c>
      <c r="R32" s="20">
        <v>111037</v>
      </c>
      <c r="S32" s="20">
        <v>112048</v>
      </c>
      <c r="T32" s="19">
        <f t="shared" si="5"/>
        <v>56.7</v>
      </c>
      <c r="U32" s="19">
        <f t="shared" si="6"/>
        <v>45.1</v>
      </c>
      <c r="W32" s="19">
        <f t="shared" si="7"/>
        <v>-56.7</v>
      </c>
      <c r="X32" s="19">
        <f t="shared" si="8"/>
        <v>45.1</v>
      </c>
      <c r="Y32" s="7">
        <f t="shared" si="9"/>
        <v>1</v>
      </c>
      <c r="Z32" s="7">
        <f t="shared" si="10"/>
        <v>0</v>
      </c>
      <c r="AA32" s="7">
        <f t="shared" si="11"/>
        <v>1</v>
      </c>
      <c r="AB32" s="7">
        <f t="shared" si="12"/>
        <v>0</v>
      </c>
      <c r="AC32" s="19">
        <f t="shared" si="13"/>
        <v>-20</v>
      </c>
      <c r="AD32" s="7"/>
      <c r="AE32" s="19">
        <f t="shared" si="14"/>
        <v>-20</v>
      </c>
      <c r="AF32" s="19">
        <f t="shared" si="15"/>
        <v>-20</v>
      </c>
      <c r="AG32" s="19">
        <f t="shared" si="16"/>
        <v>160</v>
      </c>
      <c r="AH32" s="7">
        <f t="shared" si="17"/>
        <v>0</v>
      </c>
      <c r="AI32" s="19">
        <f t="shared" si="18"/>
        <v>-20</v>
      </c>
      <c r="AJ32" s="19">
        <f t="shared" si="19"/>
        <v>0</v>
      </c>
      <c r="AK32" s="19">
        <f t="shared" si="20"/>
        <v>0</v>
      </c>
      <c r="AL32" s="19">
        <f t="shared" si="21"/>
        <v>0</v>
      </c>
      <c r="AM32" s="19">
        <f t="shared" si="22"/>
        <v>200</v>
      </c>
      <c r="AN32" s="25">
        <f>MAX(AM$4:AM32)</f>
        <v>200</v>
      </c>
      <c r="AO32" s="25">
        <f t="shared" si="30"/>
        <v>0</v>
      </c>
      <c r="AP32" s="20">
        <f t="shared" si="24"/>
        <v>0</v>
      </c>
      <c r="AR32" s="12">
        <f t="shared" si="29"/>
        <v>195</v>
      </c>
      <c r="AS32" s="12">
        <f t="shared" si="25"/>
        <v>9</v>
      </c>
      <c r="AT32" s="12">
        <f t="shared" si="26"/>
        <v>0</v>
      </c>
      <c r="AU32" s="12">
        <f t="shared" si="27"/>
        <v>6500</v>
      </c>
      <c r="AV32" s="12">
        <f>MAX(AU$4:AU32)</f>
        <v>6500</v>
      </c>
      <c r="AW32" s="8">
        <f t="shared" si="28"/>
        <v>0</v>
      </c>
      <c r="AY32" s="24"/>
      <c r="AZ32" s="24"/>
    </row>
    <row r="33" spans="1:52" x14ac:dyDescent="0.3">
      <c r="A33" s="1">
        <v>42649</v>
      </c>
      <c r="B33" s="1">
        <v>42649</v>
      </c>
      <c r="C33" s="1" t="s">
        <v>45</v>
      </c>
      <c r="D33" s="3">
        <v>1545</v>
      </c>
      <c r="E33" s="3">
        <v>100</v>
      </c>
      <c r="F33" s="3">
        <f t="shared" si="0"/>
        <v>1645</v>
      </c>
      <c r="G33" s="20">
        <f t="shared" si="1"/>
        <v>0</v>
      </c>
      <c r="H33" s="3" t="s">
        <v>17</v>
      </c>
      <c r="I33" s="20">
        <v>1</v>
      </c>
      <c r="J33" s="20">
        <v>12</v>
      </c>
      <c r="L33" s="20">
        <f t="shared" si="2"/>
        <v>1</v>
      </c>
      <c r="M33" s="20" t="s">
        <v>21</v>
      </c>
      <c r="N33" s="20">
        <v>7</v>
      </c>
      <c r="O33" s="20">
        <v>111470</v>
      </c>
      <c r="P33" s="20">
        <f t="shared" si="3"/>
        <v>111477</v>
      </c>
      <c r="Q33" s="20">
        <f t="shared" si="4"/>
        <v>111477</v>
      </c>
      <c r="R33" s="20">
        <v>111462</v>
      </c>
      <c r="S33" s="20">
        <v>111648</v>
      </c>
      <c r="T33" s="19">
        <f t="shared" si="5"/>
        <v>2.2000000000000002</v>
      </c>
      <c r="U33" s="19">
        <f t="shared" si="6"/>
        <v>17.100000000000001</v>
      </c>
      <c r="W33" s="19">
        <f t="shared" si="7"/>
        <v>-2.2000000000000002</v>
      </c>
      <c r="X33" s="19">
        <f t="shared" si="8"/>
        <v>17.100000000000001</v>
      </c>
      <c r="Y33" s="7">
        <f t="shared" si="9"/>
        <v>1</v>
      </c>
      <c r="Z33" s="7">
        <f t="shared" si="10"/>
        <v>0</v>
      </c>
      <c r="AA33" s="7">
        <f t="shared" si="11"/>
        <v>1</v>
      </c>
      <c r="AB33" s="7">
        <f t="shared" si="12"/>
        <v>0</v>
      </c>
      <c r="AC33" s="19">
        <f t="shared" si="13"/>
        <v>0</v>
      </c>
      <c r="AD33" s="7"/>
      <c r="AE33" s="19">
        <f t="shared" si="14"/>
        <v>-20</v>
      </c>
      <c r="AF33" s="19">
        <f t="shared" si="15"/>
        <v>-20</v>
      </c>
      <c r="AG33" s="19">
        <f t="shared" si="16"/>
        <v>140</v>
      </c>
      <c r="AH33" s="7">
        <f t="shared" si="17"/>
        <v>0</v>
      </c>
      <c r="AI33" s="19">
        <f t="shared" si="18"/>
        <v>-20</v>
      </c>
      <c r="AJ33" s="19">
        <f t="shared" si="19"/>
        <v>0</v>
      </c>
      <c r="AK33" s="19">
        <f t="shared" si="20"/>
        <v>0</v>
      </c>
      <c r="AL33" s="19">
        <f t="shared" si="21"/>
        <v>0</v>
      </c>
      <c r="AM33" s="19">
        <f t="shared" si="22"/>
        <v>200</v>
      </c>
      <c r="AN33" s="25">
        <f>MAX(AM$4:AM33)</f>
        <v>200</v>
      </c>
      <c r="AO33" s="25">
        <f t="shared" si="30"/>
        <v>0</v>
      </c>
      <c r="AP33" s="20">
        <f t="shared" si="24"/>
        <v>0</v>
      </c>
      <c r="AR33" s="12">
        <f t="shared" si="29"/>
        <v>195</v>
      </c>
      <c r="AS33" s="12">
        <f t="shared" si="25"/>
        <v>9</v>
      </c>
      <c r="AT33" s="12">
        <f t="shared" si="26"/>
        <v>0</v>
      </c>
      <c r="AU33" s="12">
        <f t="shared" si="27"/>
        <v>6500</v>
      </c>
      <c r="AV33" s="12">
        <f>MAX(AU$4:AU33)</f>
        <v>6500</v>
      </c>
      <c r="AW33" s="8">
        <f t="shared" si="28"/>
        <v>0</v>
      </c>
      <c r="AZ33" s="24"/>
    </row>
    <row r="34" spans="1:52" x14ac:dyDescent="0.3">
      <c r="A34" s="1">
        <v>42650</v>
      </c>
      <c r="B34" s="1">
        <v>42650</v>
      </c>
      <c r="C34" s="1" t="s">
        <v>44</v>
      </c>
      <c r="D34" s="3">
        <v>1025</v>
      </c>
      <c r="E34" s="3">
        <v>-200</v>
      </c>
      <c r="F34" s="3">
        <f t="shared" si="0"/>
        <v>825</v>
      </c>
      <c r="G34" s="20">
        <f t="shared" si="1"/>
        <v>0</v>
      </c>
      <c r="H34" s="3" t="s">
        <v>43</v>
      </c>
      <c r="L34" s="20">
        <f t="shared" si="2"/>
        <v>1</v>
      </c>
      <c r="M34" s="20" t="s">
        <v>20</v>
      </c>
      <c r="N34" s="20">
        <v>10</v>
      </c>
      <c r="O34" s="20">
        <v>132550</v>
      </c>
      <c r="P34" s="20">
        <f t="shared" si="3"/>
        <v>132550</v>
      </c>
      <c r="Q34" s="20">
        <f t="shared" si="4"/>
        <v>132550</v>
      </c>
      <c r="R34" s="20">
        <v>132750</v>
      </c>
      <c r="S34" s="20">
        <v>132492</v>
      </c>
      <c r="T34" s="19">
        <f t="shared" si="5"/>
        <v>21</v>
      </c>
      <c r="U34" s="19">
        <f t="shared" si="6"/>
        <v>4.8</v>
      </c>
      <c r="W34" s="19">
        <f t="shared" si="7"/>
        <v>-21</v>
      </c>
      <c r="X34" s="19">
        <f t="shared" si="8"/>
        <v>4.8</v>
      </c>
      <c r="Y34" s="7">
        <f t="shared" si="9"/>
        <v>0</v>
      </c>
      <c r="Z34" s="7">
        <f t="shared" si="10"/>
        <v>1</v>
      </c>
      <c r="AA34" s="7">
        <f t="shared" si="11"/>
        <v>1</v>
      </c>
      <c r="AB34" s="7">
        <f t="shared" si="12"/>
        <v>1</v>
      </c>
      <c r="AC34" s="19">
        <f t="shared" si="13"/>
        <v>-20</v>
      </c>
      <c r="AD34" s="7"/>
      <c r="AE34" s="19">
        <f t="shared" si="14"/>
        <v>-20</v>
      </c>
      <c r="AF34" s="19">
        <f t="shared" si="15"/>
        <v>-20</v>
      </c>
      <c r="AG34" s="19">
        <f t="shared" si="16"/>
        <v>120</v>
      </c>
      <c r="AH34" s="7">
        <f t="shared" si="17"/>
        <v>0</v>
      </c>
      <c r="AI34" s="19">
        <f t="shared" si="18"/>
        <v>0</v>
      </c>
      <c r="AJ34" s="19">
        <f t="shared" si="19"/>
        <v>0</v>
      </c>
      <c r="AK34" s="19">
        <f t="shared" si="20"/>
        <v>0</v>
      </c>
      <c r="AL34" s="19">
        <f t="shared" si="21"/>
        <v>-20</v>
      </c>
      <c r="AM34" s="19">
        <f t="shared" si="22"/>
        <v>180</v>
      </c>
      <c r="AN34" s="25">
        <f>MAX(AM$4:AM34)</f>
        <v>200</v>
      </c>
      <c r="AO34" s="25">
        <f t="shared" si="30"/>
        <v>-20</v>
      </c>
      <c r="AP34" s="20">
        <f t="shared" si="24"/>
        <v>0</v>
      </c>
      <c r="AR34" s="12">
        <f t="shared" si="29"/>
        <v>195</v>
      </c>
      <c r="AS34" s="12">
        <f t="shared" si="25"/>
        <v>9</v>
      </c>
      <c r="AT34" s="12">
        <f t="shared" si="26"/>
        <v>-180</v>
      </c>
      <c r="AU34" s="12">
        <f t="shared" si="27"/>
        <v>6320</v>
      </c>
      <c r="AV34" s="12">
        <f>MAX(AU$4:AU34)</f>
        <v>6500</v>
      </c>
      <c r="AW34" s="8">
        <f t="shared" si="28"/>
        <v>-2.7692307692307693E-2</v>
      </c>
      <c r="AY34" s="24"/>
      <c r="AZ34" s="24"/>
    </row>
    <row r="35" spans="1:52" x14ac:dyDescent="0.3">
      <c r="A35" s="1">
        <v>42650</v>
      </c>
      <c r="B35" s="1">
        <v>42650</v>
      </c>
      <c r="C35" s="1" t="s">
        <v>45</v>
      </c>
      <c r="D35" s="3">
        <v>1125</v>
      </c>
      <c r="E35" s="3">
        <v>100</v>
      </c>
      <c r="F35" s="3">
        <f t="shared" si="0"/>
        <v>1225</v>
      </c>
      <c r="G35" s="20">
        <f t="shared" si="1"/>
        <v>0</v>
      </c>
      <c r="H35" s="3" t="s">
        <v>17</v>
      </c>
      <c r="K35" s="20">
        <v>1</v>
      </c>
      <c r="L35" s="20">
        <f t="shared" si="2"/>
        <v>1</v>
      </c>
      <c r="M35" s="20" t="s">
        <v>20</v>
      </c>
      <c r="N35" s="20">
        <v>7</v>
      </c>
      <c r="O35" s="20">
        <v>111430</v>
      </c>
      <c r="P35" s="20">
        <f t="shared" si="3"/>
        <v>111430</v>
      </c>
      <c r="Q35" s="20">
        <f t="shared" si="4"/>
        <v>111430</v>
      </c>
      <c r="R35" s="20">
        <v>111686</v>
      </c>
      <c r="S35" s="20">
        <v>111163</v>
      </c>
      <c r="T35" s="19">
        <f t="shared" si="5"/>
        <v>26.3</v>
      </c>
      <c r="U35" s="19">
        <f t="shared" si="6"/>
        <v>26</v>
      </c>
      <c r="W35" s="19">
        <f t="shared" si="7"/>
        <v>-26.3</v>
      </c>
      <c r="X35" s="19">
        <f t="shared" si="8"/>
        <v>26</v>
      </c>
      <c r="Y35" s="7">
        <f t="shared" si="9"/>
        <v>0</v>
      </c>
      <c r="Z35" s="7">
        <f t="shared" si="10"/>
        <v>1</v>
      </c>
      <c r="AA35" s="7">
        <f t="shared" si="11"/>
        <v>1</v>
      </c>
      <c r="AB35" s="7">
        <f t="shared" si="12"/>
        <v>0</v>
      </c>
      <c r="AC35" s="19">
        <f t="shared" si="13"/>
        <v>-20</v>
      </c>
      <c r="AD35" s="7"/>
      <c r="AE35" s="19">
        <f t="shared" si="14"/>
        <v>-20</v>
      </c>
      <c r="AF35" s="19">
        <f t="shared" si="15"/>
        <v>-20</v>
      </c>
      <c r="AG35" s="19">
        <f t="shared" si="16"/>
        <v>100</v>
      </c>
      <c r="AH35" s="7">
        <f t="shared" si="17"/>
        <v>0</v>
      </c>
      <c r="AI35" s="19">
        <f t="shared" si="18"/>
        <v>0</v>
      </c>
      <c r="AJ35" s="19">
        <f t="shared" si="19"/>
        <v>-20</v>
      </c>
      <c r="AK35" s="19">
        <f t="shared" si="20"/>
        <v>0</v>
      </c>
      <c r="AL35" s="19">
        <f t="shared" si="21"/>
        <v>0</v>
      </c>
      <c r="AM35" s="19">
        <f t="shared" si="22"/>
        <v>180</v>
      </c>
      <c r="AN35" s="25">
        <f>MAX(AM$4:AM35)</f>
        <v>200</v>
      </c>
      <c r="AO35" s="25">
        <f t="shared" si="30"/>
        <v>-20</v>
      </c>
      <c r="AP35" s="20">
        <f t="shared" si="24"/>
        <v>0</v>
      </c>
      <c r="AR35" s="12">
        <f t="shared" si="29"/>
        <v>195</v>
      </c>
      <c r="AS35" s="12">
        <f t="shared" si="25"/>
        <v>9</v>
      </c>
      <c r="AT35" s="12">
        <f t="shared" si="26"/>
        <v>0</v>
      </c>
      <c r="AU35" s="12">
        <f t="shared" si="27"/>
        <v>6320</v>
      </c>
      <c r="AV35" s="12">
        <f>MAX(AU$4:AU35)</f>
        <v>6500</v>
      </c>
      <c r="AW35" s="8">
        <f t="shared" si="28"/>
        <v>-2.7692307692307693E-2</v>
      </c>
      <c r="AY35" s="24"/>
      <c r="AZ35" s="24"/>
    </row>
    <row r="36" spans="1:52" x14ac:dyDescent="0.3">
      <c r="A36" s="1">
        <v>42650</v>
      </c>
      <c r="B36" s="1">
        <v>42650</v>
      </c>
      <c r="C36" s="1" t="s">
        <v>45</v>
      </c>
      <c r="D36" s="3">
        <v>1230</v>
      </c>
      <c r="E36" s="3">
        <v>100</v>
      </c>
      <c r="F36" s="3">
        <f t="shared" si="0"/>
        <v>1330</v>
      </c>
      <c r="G36" s="20">
        <f t="shared" si="1"/>
        <v>0</v>
      </c>
      <c r="H36" s="3" t="s">
        <v>17</v>
      </c>
      <c r="L36" s="20">
        <f t="shared" si="2"/>
        <v>1</v>
      </c>
      <c r="M36" s="20" t="s">
        <v>20</v>
      </c>
      <c r="N36" s="20">
        <v>7</v>
      </c>
      <c r="O36" s="20">
        <v>111600</v>
      </c>
      <c r="P36" s="20">
        <f t="shared" si="3"/>
        <v>111600</v>
      </c>
      <c r="Q36" s="20">
        <f t="shared" si="4"/>
        <v>111600</v>
      </c>
      <c r="R36" s="20">
        <v>111686</v>
      </c>
      <c r="S36" s="20">
        <v>111163</v>
      </c>
      <c r="T36" s="19">
        <f t="shared" si="5"/>
        <v>9.3000000000000007</v>
      </c>
      <c r="U36" s="19">
        <f t="shared" si="6"/>
        <v>43</v>
      </c>
      <c r="W36" s="19">
        <f t="shared" si="7"/>
        <v>-9.3000000000000007</v>
      </c>
      <c r="X36" s="19">
        <f t="shared" si="8"/>
        <v>43</v>
      </c>
      <c r="Y36" s="7">
        <f t="shared" si="9"/>
        <v>0</v>
      </c>
      <c r="Z36" s="7">
        <f t="shared" si="10"/>
        <v>1</v>
      </c>
      <c r="AA36" s="7">
        <f t="shared" si="11"/>
        <v>1</v>
      </c>
      <c r="AB36" s="7">
        <f t="shared" si="12"/>
        <v>1</v>
      </c>
      <c r="AC36" s="19">
        <f t="shared" si="13"/>
        <v>0</v>
      </c>
      <c r="AD36" s="7"/>
      <c r="AE36" s="19">
        <f t="shared" si="14"/>
        <v>0</v>
      </c>
      <c r="AF36" s="19">
        <f t="shared" si="15"/>
        <v>20</v>
      </c>
      <c r="AG36" s="19">
        <f t="shared" si="16"/>
        <v>120</v>
      </c>
      <c r="AH36" s="7">
        <f t="shared" si="17"/>
        <v>1</v>
      </c>
      <c r="AI36" s="19">
        <f t="shared" si="18"/>
        <v>0</v>
      </c>
      <c r="AJ36" s="19">
        <f t="shared" si="19"/>
        <v>0</v>
      </c>
      <c r="AK36" s="19">
        <f t="shared" si="20"/>
        <v>0</v>
      </c>
      <c r="AL36" s="19">
        <f t="shared" si="21"/>
        <v>20</v>
      </c>
      <c r="AM36" s="19">
        <f t="shared" si="22"/>
        <v>200</v>
      </c>
      <c r="AN36" s="25">
        <f>MAX(AM$4:AM36)</f>
        <v>200</v>
      </c>
      <c r="AO36" s="25">
        <f t="shared" si="30"/>
        <v>0</v>
      </c>
      <c r="AP36" s="20">
        <f t="shared" si="24"/>
        <v>1</v>
      </c>
      <c r="AR36" s="12">
        <f t="shared" si="29"/>
        <v>195</v>
      </c>
      <c r="AS36" s="12">
        <f t="shared" si="25"/>
        <v>9</v>
      </c>
      <c r="AT36" s="12">
        <f t="shared" si="26"/>
        <v>180</v>
      </c>
      <c r="AU36" s="12">
        <f t="shared" si="27"/>
        <v>6500</v>
      </c>
      <c r="AV36" s="12">
        <f>MAX(AU$4:AU36)</f>
        <v>6500</v>
      </c>
      <c r="AW36" s="8">
        <f t="shared" si="28"/>
        <v>0</v>
      </c>
      <c r="AY36" s="24"/>
      <c r="AZ36" s="24"/>
    </row>
    <row r="37" spans="1:52" x14ac:dyDescent="0.3">
      <c r="A37" s="1">
        <v>42650</v>
      </c>
      <c r="B37" s="1">
        <v>42650</v>
      </c>
      <c r="C37" s="1" t="s">
        <v>44</v>
      </c>
      <c r="D37" s="3">
        <v>1610</v>
      </c>
      <c r="E37" s="3">
        <v>-200</v>
      </c>
      <c r="F37" s="3">
        <f t="shared" si="0"/>
        <v>1410</v>
      </c>
      <c r="G37" s="20">
        <f t="shared" si="1"/>
        <v>0</v>
      </c>
      <c r="H37" s="3" t="s">
        <v>38</v>
      </c>
      <c r="I37" s="20">
        <v>1</v>
      </c>
      <c r="J37" s="20">
        <v>24</v>
      </c>
      <c r="K37" s="20">
        <v>1</v>
      </c>
      <c r="L37" s="20">
        <f t="shared" si="2"/>
        <v>1</v>
      </c>
      <c r="M37" s="20" t="s">
        <v>21</v>
      </c>
      <c r="N37" s="20">
        <v>7</v>
      </c>
      <c r="O37" s="20">
        <v>103070</v>
      </c>
      <c r="P37" s="20">
        <f t="shared" si="3"/>
        <v>103077</v>
      </c>
      <c r="Q37" s="20">
        <f t="shared" si="4"/>
        <v>103077</v>
      </c>
      <c r="R37" s="20">
        <v>102851</v>
      </c>
      <c r="S37" s="20">
        <v>103459</v>
      </c>
      <c r="T37" s="19">
        <f t="shared" si="5"/>
        <v>23.3</v>
      </c>
      <c r="U37" s="19">
        <f t="shared" si="6"/>
        <v>38.200000000000003</v>
      </c>
      <c r="W37" s="19">
        <f t="shared" si="7"/>
        <v>-23.3</v>
      </c>
      <c r="X37" s="19">
        <f t="shared" si="8"/>
        <v>38.200000000000003</v>
      </c>
      <c r="Y37" s="7">
        <f t="shared" si="9"/>
        <v>1</v>
      </c>
      <c r="Z37" s="7">
        <f t="shared" si="10"/>
        <v>0</v>
      </c>
      <c r="AA37" s="7">
        <f t="shared" si="11"/>
        <v>1</v>
      </c>
      <c r="AB37" s="7">
        <f t="shared" si="12"/>
        <v>0</v>
      </c>
      <c r="AC37" s="19">
        <f t="shared" si="13"/>
        <v>-20</v>
      </c>
      <c r="AD37" s="7"/>
      <c r="AE37" s="19">
        <f t="shared" si="14"/>
        <v>-20</v>
      </c>
      <c r="AF37" s="19">
        <f t="shared" si="15"/>
        <v>-20</v>
      </c>
      <c r="AG37" s="19">
        <f t="shared" si="16"/>
        <v>100</v>
      </c>
      <c r="AH37" s="7">
        <f t="shared" si="17"/>
        <v>0</v>
      </c>
      <c r="AI37" s="19">
        <f t="shared" si="18"/>
        <v>-20</v>
      </c>
      <c r="AJ37" s="19">
        <f t="shared" si="19"/>
        <v>-20</v>
      </c>
      <c r="AK37" s="19">
        <f t="shared" si="20"/>
        <v>0</v>
      </c>
      <c r="AL37" s="19">
        <f t="shared" si="21"/>
        <v>0</v>
      </c>
      <c r="AM37" s="19">
        <f t="shared" si="22"/>
        <v>200</v>
      </c>
      <c r="AN37" s="25">
        <f>MAX(AM$4:AM37)</f>
        <v>200</v>
      </c>
      <c r="AO37" s="25">
        <f t="shared" si="30"/>
        <v>0</v>
      </c>
      <c r="AP37" s="20">
        <f t="shared" si="24"/>
        <v>0</v>
      </c>
      <c r="AR37" s="12">
        <f t="shared" si="29"/>
        <v>195</v>
      </c>
      <c r="AS37" s="12">
        <f t="shared" si="25"/>
        <v>9</v>
      </c>
      <c r="AT37" s="12">
        <f t="shared" si="26"/>
        <v>0</v>
      </c>
      <c r="AU37" s="12">
        <f t="shared" si="27"/>
        <v>6500</v>
      </c>
      <c r="AV37" s="12">
        <f>MAX(AU$4:AU37)</f>
        <v>6500</v>
      </c>
      <c r="AW37" s="8">
        <f t="shared" si="28"/>
        <v>0</v>
      </c>
      <c r="AY37" s="24"/>
      <c r="AZ37" s="24"/>
    </row>
    <row r="38" spans="1:52" x14ac:dyDescent="0.3">
      <c r="A38" s="1">
        <v>42653</v>
      </c>
      <c r="B38" s="1">
        <v>42653</v>
      </c>
      <c r="C38" s="1" t="s">
        <v>45</v>
      </c>
      <c r="D38" s="3">
        <v>1235</v>
      </c>
      <c r="E38" s="3">
        <v>100</v>
      </c>
      <c r="F38" s="3">
        <f t="shared" si="0"/>
        <v>1335</v>
      </c>
      <c r="G38" s="20">
        <f t="shared" si="1"/>
        <v>0</v>
      </c>
      <c r="H38" s="3" t="s">
        <v>17</v>
      </c>
      <c r="L38" s="20">
        <f t="shared" si="2"/>
        <v>1</v>
      </c>
      <c r="M38" s="20" t="s">
        <v>21</v>
      </c>
      <c r="N38" s="20">
        <v>7</v>
      </c>
      <c r="O38" s="20">
        <v>111540</v>
      </c>
      <c r="P38" s="20">
        <f t="shared" si="3"/>
        <v>111547</v>
      </c>
      <c r="Q38" s="20">
        <f t="shared" si="4"/>
        <v>111547</v>
      </c>
      <c r="R38" s="20">
        <v>111340</v>
      </c>
      <c r="S38" s="20">
        <v>111640</v>
      </c>
      <c r="T38" s="19">
        <f t="shared" si="5"/>
        <v>21.4</v>
      </c>
      <c r="U38" s="19">
        <f t="shared" si="6"/>
        <v>9.3000000000000007</v>
      </c>
      <c r="W38" s="19">
        <f t="shared" si="7"/>
        <v>-21.4</v>
      </c>
      <c r="X38" s="19">
        <f t="shared" si="8"/>
        <v>9.3000000000000007</v>
      </c>
      <c r="Y38" s="7">
        <f t="shared" si="9"/>
        <v>1</v>
      </c>
      <c r="Z38" s="7">
        <f t="shared" si="10"/>
        <v>0</v>
      </c>
      <c r="AA38" s="7">
        <f t="shared" si="11"/>
        <v>1</v>
      </c>
      <c r="AB38" s="7">
        <f t="shared" si="12"/>
        <v>1</v>
      </c>
      <c r="AC38" s="19">
        <f t="shared" si="13"/>
        <v>-20</v>
      </c>
      <c r="AD38" s="7"/>
      <c r="AE38" s="19">
        <f t="shared" si="14"/>
        <v>-20</v>
      </c>
      <c r="AF38" s="19">
        <f t="shared" si="15"/>
        <v>-20</v>
      </c>
      <c r="AG38" s="19">
        <f t="shared" si="16"/>
        <v>80</v>
      </c>
      <c r="AH38" s="7">
        <f t="shared" si="17"/>
        <v>0</v>
      </c>
      <c r="AI38" s="19">
        <f t="shared" si="18"/>
        <v>0</v>
      </c>
      <c r="AJ38" s="19">
        <f t="shared" si="19"/>
        <v>0</v>
      </c>
      <c r="AK38" s="19">
        <f t="shared" si="20"/>
        <v>0</v>
      </c>
      <c r="AL38" s="19">
        <f t="shared" si="21"/>
        <v>-20</v>
      </c>
      <c r="AM38" s="19">
        <f t="shared" si="22"/>
        <v>180</v>
      </c>
      <c r="AN38" s="25">
        <f>MAX(AM$4:AM38)</f>
        <v>200</v>
      </c>
      <c r="AO38" s="25">
        <f t="shared" si="30"/>
        <v>-20</v>
      </c>
      <c r="AP38" s="20">
        <f t="shared" si="24"/>
        <v>0</v>
      </c>
      <c r="AR38" s="12">
        <f t="shared" si="29"/>
        <v>195</v>
      </c>
      <c r="AS38" s="12">
        <f t="shared" si="25"/>
        <v>9</v>
      </c>
      <c r="AT38" s="12">
        <f t="shared" si="26"/>
        <v>-180</v>
      </c>
      <c r="AU38" s="12">
        <f t="shared" si="27"/>
        <v>6320</v>
      </c>
      <c r="AV38" s="12">
        <f>MAX(AU$4:AU38)</f>
        <v>6500</v>
      </c>
      <c r="AW38" s="8">
        <f t="shared" si="28"/>
        <v>-2.7692307692307693E-2</v>
      </c>
      <c r="AY38" s="24"/>
      <c r="AZ38" s="24"/>
    </row>
    <row r="39" spans="1:52" x14ac:dyDescent="0.3">
      <c r="A39" s="1">
        <v>42653</v>
      </c>
      <c r="B39" s="1">
        <v>42653</v>
      </c>
      <c r="C39" s="1" t="s">
        <v>44</v>
      </c>
      <c r="D39" s="3">
        <v>1650</v>
      </c>
      <c r="E39" s="3">
        <v>-200</v>
      </c>
      <c r="F39" s="3">
        <f t="shared" si="0"/>
        <v>1450</v>
      </c>
      <c r="G39" s="20">
        <f t="shared" si="1"/>
        <v>0</v>
      </c>
      <c r="H39" s="3" t="s">
        <v>43</v>
      </c>
      <c r="K39" s="20">
        <v>1</v>
      </c>
      <c r="L39" s="20">
        <f t="shared" si="2"/>
        <v>1</v>
      </c>
      <c r="M39" s="20" t="s">
        <v>21</v>
      </c>
      <c r="N39" s="20">
        <v>10</v>
      </c>
      <c r="O39" s="20">
        <v>132110</v>
      </c>
      <c r="P39" s="20">
        <f t="shared" si="3"/>
        <v>132120</v>
      </c>
      <c r="Q39" s="20">
        <f t="shared" si="4"/>
        <v>132120</v>
      </c>
      <c r="R39" s="20">
        <v>131384</v>
      </c>
      <c r="S39" s="20">
        <v>132374</v>
      </c>
      <c r="T39" s="19">
        <f t="shared" si="5"/>
        <v>74.599999999999994</v>
      </c>
      <c r="U39" s="19">
        <f t="shared" si="6"/>
        <v>25.4</v>
      </c>
      <c r="W39" s="19">
        <f t="shared" si="7"/>
        <v>-74.599999999999994</v>
      </c>
      <c r="X39" s="19">
        <f t="shared" si="8"/>
        <v>25.4</v>
      </c>
      <c r="Y39" s="7">
        <f t="shared" si="9"/>
        <v>1</v>
      </c>
      <c r="Z39" s="7">
        <f t="shared" si="10"/>
        <v>0</v>
      </c>
      <c r="AA39" s="7">
        <f t="shared" si="11"/>
        <v>1</v>
      </c>
      <c r="AB39" s="7">
        <f t="shared" si="12"/>
        <v>0</v>
      </c>
      <c r="AC39" s="19">
        <f t="shared" si="13"/>
        <v>-20</v>
      </c>
      <c r="AD39" s="7"/>
      <c r="AE39" s="19">
        <f t="shared" si="14"/>
        <v>-20</v>
      </c>
      <c r="AF39" s="19">
        <f t="shared" si="15"/>
        <v>-20</v>
      </c>
      <c r="AG39" s="19">
        <f t="shared" si="16"/>
        <v>60</v>
      </c>
      <c r="AH39" s="7">
        <f t="shared" si="17"/>
        <v>0</v>
      </c>
      <c r="AI39" s="19">
        <f t="shared" si="18"/>
        <v>0</v>
      </c>
      <c r="AJ39" s="19">
        <f t="shared" si="19"/>
        <v>-20</v>
      </c>
      <c r="AK39" s="19">
        <f t="shared" si="20"/>
        <v>0</v>
      </c>
      <c r="AL39" s="19">
        <f t="shared" si="21"/>
        <v>0</v>
      </c>
      <c r="AM39" s="19">
        <f t="shared" si="22"/>
        <v>180</v>
      </c>
      <c r="AN39" s="25">
        <f>MAX(AM$4:AM39)</f>
        <v>200</v>
      </c>
      <c r="AO39" s="25">
        <f t="shared" si="30"/>
        <v>-20</v>
      </c>
      <c r="AP39" s="20">
        <f t="shared" si="24"/>
        <v>0</v>
      </c>
      <c r="AR39" s="12">
        <f t="shared" si="29"/>
        <v>195</v>
      </c>
      <c r="AS39" s="12">
        <f t="shared" si="25"/>
        <v>9</v>
      </c>
      <c r="AT39" s="12">
        <f t="shared" si="26"/>
        <v>0</v>
      </c>
      <c r="AU39" s="12">
        <f t="shared" si="27"/>
        <v>6320</v>
      </c>
      <c r="AV39" s="12">
        <f>MAX(AU$4:AU39)</f>
        <v>6500</v>
      </c>
      <c r="AW39" s="8">
        <f t="shared" si="28"/>
        <v>-2.7692307692307693E-2</v>
      </c>
      <c r="AY39" s="24"/>
      <c r="AZ39" s="24"/>
    </row>
    <row r="40" spans="1:52" x14ac:dyDescent="0.3">
      <c r="A40" s="1">
        <v>42653</v>
      </c>
      <c r="B40" s="1">
        <v>42653</v>
      </c>
      <c r="C40" s="1" t="s">
        <v>44</v>
      </c>
      <c r="D40" s="3">
        <v>1655</v>
      </c>
      <c r="E40" s="3">
        <v>-200</v>
      </c>
      <c r="F40" s="3">
        <f t="shared" si="0"/>
        <v>1455</v>
      </c>
      <c r="G40" s="20">
        <f t="shared" si="1"/>
        <v>0</v>
      </c>
      <c r="H40" s="3" t="s">
        <v>37</v>
      </c>
      <c r="L40" s="20">
        <f t="shared" si="2"/>
        <v>1</v>
      </c>
      <c r="M40" s="20" t="s">
        <v>20</v>
      </c>
      <c r="N40" s="20">
        <v>8</v>
      </c>
      <c r="O40" s="20">
        <v>76140</v>
      </c>
      <c r="P40" s="20">
        <f t="shared" si="3"/>
        <v>76140</v>
      </c>
      <c r="Q40" s="20">
        <f t="shared" si="4"/>
        <v>76140</v>
      </c>
      <c r="R40" s="20">
        <v>76277</v>
      </c>
      <c r="S40" s="20">
        <v>75427</v>
      </c>
      <c r="T40" s="19">
        <f t="shared" si="5"/>
        <v>14.5</v>
      </c>
      <c r="U40" s="19">
        <f t="shared" si="6"/>
        <v>70.5</v>
      </c>
      <c r="W40" s="19">
        <f t="shared" si="7"/>
        <v>-14.5</v>
      </c>
      <c r="X40" s="19">
        <f t="shared" si="8"/>
        <v>70.5</v>
      </c>
      <c r="Y40" s="7">
        <f t="shared" si="9"/>
        <v>0</v>
      </c>
      <c r="Z40" s="7">
        <f t="shared" si="10"/>
        <v>1</v>
      </c>
      <c r="AA40" s="7">
        <f t="shared" si="11"/>
        <v>1</v>
      </c>
      <c r="AB40" s="7">
        <f t="shared" si="12"/>
        <v>1</v>
      </c>
      <c r="AC40" s="19">
        <f t="shared" si="13"/>
        <v>0</v>
      </c>
      <c r="AD40" s="7"/>
      <c r="AE40" s="19">
        <f t="shared" si="14"/>
        <v>0</v>
      </c>
      <c r="AF40" s="19">
        <f t="shared" si="15"/>
        <v>20</v>
      </c>
      <c r="AG40" s="19">
        <f t="shared" si="16"/>
        <v>80</v>
      </c>
      <c r="AH40" s="7">
        <f t="shared" si="17"/>
        <v>1</v>
      </c>
      <c r="AI40" s="19">
        <f t="shared" si="18"/>
        <v>0</v>
      </c>
      <c r="AJ40" s="19">
        <f t="shared" si="19"/>
        <v>0</v>
      </c>
      <c r="AK40" s="19">
        <f t="shared" si="20"/>
        <v>0</v>
      </c>
      <c r="AL40" s="19">
        <f t="shared" si="21"/>
        <v>20</v>
      </c>
      <c r="AM40" s="19">
        <f t="shared" si="22"/>
        <v>200</v>
      </c>
      <c r="AN40" s="25">
        <f>MAX(AM$4:AM40)</f>
        <v>200</v>
      </c>
      <c r="AO40" s="25">
        <f t="shared" si="30"/>
        <v>0</v>
      </c>
      <c r="AP40" s="20">
        <f t="shared" si="24"/>
        <v>1</v>
      </c>
      <c r="AR40" s="12">
        <f t="shared" si="29"/>
        <v>195</v>
      </c>
      <c r="AS40" s="12">
        <f t="shared" si="25"/>
        <v>9</v>
      </c>
      <c r="AT40" s="12">
        <f t="shared" si="26"/>
        <v>180</v>
      </c>
      <c r="AU40" s="12">
        <f t="shared" si="27"/>
        <v>6500</v>
      </c>
      <c r="AV40" s="12">
        <f>MAX(AU$4:AU40)</f>
        <v>6500</v>
      </c>
      <c r="AW40" s="8">
        <f t="shared" si="28"/>
        <v>0</v>
      </c>
      <c r="AY40" s="24"/>
      <c r="AZ40" s="24"/>
    </row>
    <row r="41" spans="1:52" x14ac:dyDescent="0.3">
      <c r="A41" s="1">
        <v>42653</v>
      </c>
      <c r="B41" s="1">
        <v>42653</v>
      </c>
      <c r="C41" s="1" t="s">
        <v>44</v>
      </c>
      <c r="D41" s="3">
        <v>1720</v>
      </c>
      <c r="E41" s="3">
        <v>-200</v>
      </c>
      <c r="F41" s="3">
        <f t="shared" si="0"/>
        <v>1520</v>
      </c>
      <c r="G41" s="20">
        <f t="shared" si="1"/>
        <v>0</v>
      </c>
      <c r="H41" s="3" t="s">
        <v>43</v>
      </c>
      <c r="K41" s="20">
        <v>1</v>
      </c>
      <c r="L41" s="20">
        <f t="shared" si="2"/>
        <v>1</v>
      </c>
      <c r="M41" s="20" t="s">
        <v>21</v>
      </c>
      <c r="N41" s="20">
        <v>10</v>
      </c>
      <c r="O41" s="20">
        <v>131640</v>
      </c>
      <c r="P41" s="20">
        <f t="shared" si="3"/>
        <v>131650</v>
      </c>
      <c r="Q41" s="20">
        <f t="shared" si="4"/>
        <v>131650</v>
      </c>
      <c r="R41" s="20">
        <v>131384</v>
      </c>
      <c r="S41" s="20">
        <v>132374</v>
      </c>
      <c r="T41" s="19">
        <f t="shared" si="5"/>
        <v>27.6</v>
      </c>
      <c r="U41" s="19">
        <f t="shared" si="6"/>
        <v>72.400000000000006</v>
      </c>
      <c r="W41" s="19">
        <f t="shared" si="7"/>
        <v>-27.6</v>
      </c>
      <c r="X41" s="19">
        <f t="shared" si="8"/>
        <v>72.400000000000006</v>
      </c>
      <c r="Y41" s="7">
        <f t="shared" si="9"/>
        <v>1</v>
      </c>
      <c r="Z41" s="7">
        <f t="shared" si="10"/>
        <v>0</v>
      </c>
      <c r="AA41" s="7">
        <f t="shared" si="11"/>
        <v>1</v>
      </c>
      <c r="AB41" s="7">
        <f t="shared" si="12"/>
        <v>0</v>
      </c>
      <c r="AC41" s="19">
        <f t="shared" si="13"/>
        <v>-20</v>
      </c>
      <c r="AD41" s="7"/>
      <c r="AE41" s="19">
        <f t="shared" si="14"/>
        <v>-20</v>
      </c>
      <c r="AF41" s="19">
        <f t="shared" si="15"/>
        <v>-20</v>
      </c>
      <c r="AG41" s="19">
        <f t="shared" si="16"/>
        <v>60</v>
      </c>
      <c r="AH41" s="7">
        <f t="shared" si="17"/>
        <v>0</v>
      </c>
      <c r="AI41" s="19">
        <f t="shared" si="18"/>
        <v>0</v>
      </c>
      <c r="AJ41" s="19">
        <f t="shared" si="19"/>
        <v>-20</v>
      </c>
      <c r="AK41" s="19">
        <f t="shared" si="20"/>
        <v>0</v>
      </c>
      <c r="AL41" s="19">
        <f t="shared" si="21"/>
        <v>0</v>
      </c>
      <c r="AM41" s="19">
        <f t="shared" si="22"/>
        <v>200</v>
      </c>
      <c r="AN41" s="25">
        <f>MAX(AM$4:AM41)</f>
        <v>200</v>
      </c>
      <c r="AO41" s="25">
        <f t="shared" si="30"/>
        <v>0</v>
      </c>
      <c r="AP41" s="20">
        <f t="shared" si="24"/>
        <v>0</v>
      </c>
      <c r="AR41" s="12">
        <f t="shared" si="29"/>
        <v>195</v>
      </c>
      <c r="AS41" s="12">
        <f t="shared" si="25"/>
        <v>9</v>
      </c>
      <c r="AT41" s="12">
        <f t="shared" si="26"/>
        <v>0</v>
      </c>
      <c r="AU41" s="12">
        <f t="shared" si="27"/>
        <v>6500</v>
      </c>
      <c r="AV41" s="12">
        <f>MAX(AU$4:AU41)</f>
        <v>6500</v>
      </c>
      <c r="AW41" s="8">
        <f t="shared" si="28"/>
        <v>0</v>
      </c>
      <c r="AY41" s="24"/>
      <c r="AZ41" s="24"/>
    </row>
    <row r="42" spans="1:52" x14ac:dyDescent="0.3">
      <c r="A42" s="1">
        <v>42653</v>
      </c>
      <c r="B42" s="1">
        <v>42653</v>
      </c>
      <c r="C42" s="1" t="s">
        <v>44</v>
      </c>
      <c r="D42" s="3">
        <v>1815</v>
      </c>
      <c r="E42" s="3">
        <v>-200</v>
      </c>
      <c r="F42" s="3">
        <f t="shared" si="0"/>
        <v>1615</v>
      </c>
      <c r="G42" s="20">
        <f t="shared" si="1"/>
        <v>0</v>
      </c>
      <c r="H42" s="3" t="s">
        <v>38</v>
      </c>
      <c r="I42" s="20">
        <v>1</v>
      </c>
      <c r="J42" s="20">
        <v>10</v>
      </c>
      <c r="L42" s="20">
        <f t="shared" si="2"/>
        <v>1</v>
      </c>
      <c r="M42" s="20" t="s">
        <v>20</v>
      </c>
      <c r="N42" s="20">
        <v>7</v>
      </c>
      <c r="O42" s="20">
        <v>103660</v>
      </c>
      <c r="P42" s="20">
        <f t="shared" si="3"/>
        <v>103660</v>
      </c>
      <c r="Q42" s="20">
        <f t="shared" si="4"/>
        <v>103660</v>
      </c>
      <c r="R42" s="20">
        <v>103781</v>
      </c>
      <c r="S42" s="20">
        <v>103570</v>
      </c>
      <c r="T42" s="19">
        <f t="shared" si="5"/>
        <v>12.8</v>
      </c>
      <c r="U42" s="19">
        <f t="shared" si="6"/>
        <v>8.3000000000000007</v>
      </c>
      <c r="W42" s="19">
        <f t="shared" si="7"/>
        <v>-12.8</v>
      </c>
      <c r="X42" s="19">
        <f t="shared" si="8"/>
        <v>8.3000000000000007</v>
      </c>
      <c r="Y42" s="7">
        <f t="shared" si="9"/>
        <v>0</v>
      </c>
      <c r="Z42" s="7">
        <f t="shared" si="10"/>
        <v>1</v>
      </c>
      <c r="AA42" s="7">
        <f t="shared" si="11"/>
        <v>1</v>
      </c>
      <c r="AB42" s="7">
        <f t="shared" si="12"/>
        <v>0</v>
      </c>
      <c r="AC42" s="19">
        <f t="shared" si="13"/>
        <v>0</v>
      </c>
      <c r="AD42" s="7"/>
      <c r="AE42" s="19">
        <f t="shared" si="14"/>
        <v>-20</v>
      </c>
      <c r="AF42" s="19">
        <f t="shared" si="15"/>
        <v>-20</v>
      </c>
      <c r="AG42" s="19">
        <f t="shared" si="16"/>
        <v>40</v>
      </c>
      <c r="AH42" s="7">
        <f t="shared" si="17"/>
        <v>0</v>
      </c>
      <c r="AI42" s="19">
        <f t="shared" si="18"/>
        <v>-20</v>
      </c>
      <c r="AJ42" s="19">
        <f t="shared" si="19"/>
        <v>0</v>
      </c>
      <c r="AK42" s="19">
        <f t="shared" si="20"/>
        <v>0</v>
      </c>
      <c r="AL42" s="19">
        <f t="shared" si="21"/>
        <v>0</v>
      </c>
      <c r="AM42" s="19">
        <f t="shared" si="22"/>
        <v>200</v>
      </c>
      <c r="AN42" s="25">
        <f>MAX(AM$4:AM42)</f>
        <v>200</v>
      </c>
      <c r="AO42" s="25">
        <f t="shared" si="30"/>
        <v>0</v>
      </c>
      <c r="AP42" s="20">
        <f t="shared" si="24"/>
        <v>0</v>
      </c>
      <c r="AR42" s="12">
        <f t="shared" si="29"/>
        <v>195</v>
      </c>
      <c r="AS42" s="12">
        <f t="shared" si="25"/>
        <v>9</v>
      </c>
      <c r="AT42" s="12">
        <f t="shared" si="26"/>
        <v>0</v>
      </c>
      <c r="AU42" s="12">
        <f t="shared" si="27"/>
        <v>6500</v>
      </c>
      <c r="AV42" s="12">
        <f>MAX(AU$4:AU42)</f>
        <v>6500</v>
      </c>
      <c r="AW42" s="8">
        <f t="shared" si="28"/>
        <v>0</v>
      </c>
      <c r="AY42" s="24"/>
      <c r="AZ42" s="24"/>
    </row>
    <row r="43" spans="1:52" x14ac:dyDescent="0.3">
      <c r="A43" s="1">
        <v>42653</v>
      </c>
      <c r="B43" s="1">
        <v>42654</v>
      </c>
      <c r="C43" s="1" t="s">
        <v>44</v>
      </c>
      <c r="D43" s="3">
        <v>625</v>
      </c>
      <c r="E43" s="3">
        <v>-200</v>
      </c>
      <c r="F43" s="3">
        <f t="shared" si="0"/>
        <v>425</v>
      </c>
      <c r="G43" s="20">
        <f t="shared" si="1"/>
        <v>1</v>
      </c>
      <c r="H43" s="3" t="s">
        <v>37</v>
      </c>
      <c r="L43" s="20">
        <f t="shared" si="2"/>
        <v>1</v>
      </c>
      <c r="M43" s="20" t="s">
        <v>21</v>
      </c>
      <c r="N43" s="20">
        <v>8</v>
      </c>
      <c r="O43" s="20">
        <v>75580</v>
      </c>
      <c r="P43" s="20">
        <f t="shared" si="3"/>
        <v>75588</v>
      </c>
      <c r="Q43" s="20">
        <f t="shared" si="4"/>
        <v>75588</v>
      </c>
      <c r="R43" s="20">
        <v>75325</v>
      </c>
      <c r="S43" s="20">
        <v>75917</v>
      </c>
      <c r="T43" s="19">
        <f t="shared" si="5"/>
        <v>27.1</v>
      </c>
      <c r="U43" s="19">
        <f t="shared" si="6"/>
        <v>32.9</v>
      </c>
      <c r="W43" s="19">
        <f t="shared" si="7"/>
        <v>-27.1</v>
      </c>
      <c r="X43" s="19">
        <f t="shared" si="8"/>
        <v>32.9</v>
      </c>
      <c r="Y43" s="7">
        <f t="shared" si="9"/>
        <v>1</v>
      </c>
      <c r="Z43" s="7">
        <f t="shared" si="10"/>
        <v>0</v>
      </c>
      <c r="AA43" s="7">
        <f t="shared" si="11"/>
        <v>1</v>
      </c>
      <c r="AB43" s="7">
        <f t="shared" si="12"/>
        <v>1</v>
      </c>
      <c r="AC43" s="19">
        <f t="shared" si="13"/>
        <v>-20</v>
      </c>
      <c r="AD43" s="7"/>
      <c r="AE43" s="19">
        <f t="shared" si="14"/>
        <v>-20</v>
      </c>
      <c r="AF43" s="19">
        <f t="shared" si="15"/>
        <v>-20</v>
      </c>
      <c r="AG43" s="19">
        <f t="shared" si="16"/>
        <v>20</v>
      </c>
      <c r="AH43" s="7">
        <f t="shared" si="17"/>
        <v>0</v>
      </c>
      <c r="AI43" s="19">
        <f t="shared" si="18"/>
        <v>0</v>
      </c>
      <c r="AJ43" s="19">
        <f t="shared" si="19"/>
        <v>0</v>
      </c>
      <c r="AK43" s="19">
        <f t="shared" si="20"/>
        <v>0</v>
      </c>
      <c r="AL43" s="19">
        <f t="shared" si="21"/>
        <v>-20</v>
      </c>
      <c r="AM43" s="19">
        <f t="shared" si="22"/>
        <v>180</v>
      </c>
      <c r="AN43" s="25">
        <f>MAX(AM$4:AM43)</f>
        <v>200</v>
      </c>
      <c r="AO43" s="25">
        <f t="shared" si="30"/>
        <v>-20</v>
      </c>
      <c r="AP43" s="20">
        <f t="shared" si="24"/>
        <v>0</v>
      </c>
      <c r="AR43" s="12">
        <f t="shared" si="29"/>
        <v>195</v>
      </c>
      <c r="AS43" s="12">
        <f t="shared" si="25"/>
        <v>9</v>
      </c>
      <c r="AT43" s="12">
        <f t="shared" si="26"/>
        <v>-180</v>
      </c>
      <c r="AU43" s="12">
        <f t="shared" si="27"/>
        <v>6320</v>
      </c>
      <c r="AV43" s="12">
        <f>MAX(AU$4:AU43)</f>
        <v>6500</v>
      </c>
      <c r="AW43" s="8">
        <f t="shared" si="28"/>
        <v>-2.7692307692307693E-2</v>
      </c>
      <c r="AZ43" s="24"/>
    </row>
    <row r="44" spans="1:52" x14ac:dyDescent="0.3">
      <c r="A44" s="1">
        <v>42653</v>
      </c>
      <c r="B44" s="1">
        <v>42654</v>
      </c>
      <c r="C44" s="1" t="s">
        <v>44</v>
      </c>
      <c r="D44" s="3">
        <v>630</v>
      </c>
      <c r="E44" s="3">
        <v>-200</v>
      </c>
      <c r="F44" s="3">
        <f t="shared" si="0"/>
        <v>430</v>
      </c>
      <c r="G44" s="20">
        <f t="shared" si="1"/>
        <v>1</v>
      </c>
      <c r="H44" s="3" t="s">
        <v>37</v>
      </c>
      <c r="L44" s="20">
        <f t="shared" si="2"/>
        <v>1</v>
      </c>
      <c r="M44" s="20" t="s">
        <v>21</v>
      </c>
      <c r="N44" s="20">
        <v>8</v>
      </c>
      <c r="O44" s="20">
        <v>75470</v>
      </c>
      <c r="P44" s="20">
        <f t="shared" si="3"/>
        <v>75478</v>
      </c>
      <c r="Q44" s="20">
        <f t="shared" si="4"/>
        <v>75478</v>
      </c>
      <c r="R44" s="20">
        <v>75427</v>
      </c>
      <c r="S44" s="20">
        <v>75689</v>
      </c>
      <c r="T44" s="19">
        <f t="shared" si="5"/>
        <v>5.9</v>
      </c>
      <c r="U44" s="19">
        <f t="shared" si="6"/>
        <v>21.1</v>
      </c>
      <c r="W44" s="19">
        <f t="shared" si="7"/>
        <v>-5.9</v>
      </c>
      <c r="X44" s="19">
        <f t="shared" si="8"/>
        <v>21.1</v>
      </c>
      <c r="Y44" s="7">
        <f t="shared" si="9"/>
        <v>1</v>
      </c>
      <c r="Z44" s="7">
        <f t="shared" si="10"/>
        <v>0</v>
      </c>
      <c r="AA44" s="7">
        <f t="shared" si="11"/>
        <v>1</v>
      </c>
      <c r="AB44" s="7">
        <f t="shared" si="12"/>
        <v>1</v>
      </c>
      <c r="AC44" s="19">
        <f t="shared" si="13"/>
        <v>0</v>
      </c>
      <c r="AD44" s="7"/>
      <c r="AE44" s="19">
        <f t="shared" si="14"/>
        <v>0</v>
      </c>
      <c r="AF44" s="19">
        <f t="shared" si="15"/>
        <v>20</v>
      </c>
      <c r="AG44" s="19">
        <f t="shared" si="16"/>
        <v>40</v>
      </c>
      <c r="AH44" s="7">
        <f t="shared" si="17"/>
        <v>1</v>
      </c>
      <c r="AI44" s="19">
        <f t="shared" si="18"/>
        <v>0</v>
      </c>
      <c r="AJ44" s="19">
        <f t="shared" si="19"/>
        <v>0</v>
      </c>
      <c r="AK44" s="19">
        <f t="shared" si="20"/>
        <v>0</v>
      </c>
      <c r="AL44" s="19">
        <f t="shared" si="21"/>
        <v>20</v>
      </c>
      <c r="AM44" s="19">
        <f t="shared" si="22"/>
        <v>200</v>
      </c>
      <c r="AN44" s="25">
        <f>MAX(AM$4:AM44)</f>
        <v>200</v>
      </c>
      <c r="AO44" s="25">
        <f t="shared" si="30"/>
        <v>0</v>
      </c>
      <c r="AP44" s="20">
        <f t="shared" si="24"/>
        <v>1</v>
      </c>
      <c r="AR44" s="12">
        <f t="shared" si="29"/>
        <v>195</v>
      </c>
      <c r="AS44" s="12">
        <f t="shared" si="25"/>
        <v>9</v>
      </c>
      <c r="AT44" s="12">
        <f t="shared" si="26"/>
        <v>180</v>
      </c>
      <c r="AU44" s="12">
        <f t="shared" si="27"/>
        <v>6500</v>
      </c>
      <c r="AV44" s="12">
        <f>MAX(AU$4:AU44)</f>
        <v>6500</v>
      </c>
      <c r="AW44" s="8">
        <f t="shared" si="28"/>
        <v>0</v>
      </c>
      <c r="AZ44" s="24"/>
    </row>
    <row r="45" spans="1:52" x14ac:dyDescent="0.3">
      <c r="A45" s="1">
        <v>42654</v>
      </c>
      <c r="B45" s="1">
        <v>42654</v>
      </c>
      <c r="C45" s="1" t="s">
        <v>44</v>
      </c>
      <c r="D45" s="3">
        <v>1825</v>
      </c>
      <c r="E45" s="3">
        <v>-200</v>
      </c>
      <c r="F45" s="3">
        <f t="shared" si="0"/>
        <v>1625</v>
      </c>
      <c r="G45" s="20">
        <f t="shared" si="1"/>
        <v>0</v>
      </c>
      <c r="H45" s="3" t="s">
        <v>38</v>
      </c>
      <c r="I45" s="20">
        <v>1</v>
      </c>
      <c r="J45" s="20">
        <v>15</v>
      </c>
      <c r="L45" s="20">
        <f t="shared" si="2"/>
        <v>1</v>
      </c>
      <c r="M45" s="20" t="s">
        <v>21</v>
      </c>
      <c r="N45" s="20">
        <v>7</v>
      </c>
      <c r="O45" s="20">
        <v>103400</v>
      </c>
      <c r="P45" s="20">
        <f t="shared" si="3"/>
        <v>103407</v>
      </c>
      <c r="Q45" s="20">
        <f t="shared" si="4"/>
        <v>103407</v>
      </c>
      <c r="R45" s="20">
        <v>103165</v>
      </c>
      <c r="S45" s="20">
        <v>103648</v>
      </c>
      <c r="T45" s="19">
        <f t="shared" si="5"/>
        <v>24.9</v>
      </c>
      <c r="U45" s="19">
        <f t="shared" si="6"/>
        <v>24.1</v>
      </c>
      <c r="W45" s="19">
        <f t="shared" si="7"/>
        <v>-24.9</v>
      </c>
      <c r="X45" s="19">
        <f t="shared" si="8"/>
        <v>24.1</v>
      </c>
      <c r="Y45" s="7">
        <f t="shared" si="9"/>
        <v>1</v>
      </c>
      <c r="Z45" s="7">
        <f t="shared" si="10"/>
        <v>0</v>
      </c>
      <c r="AA45" s="7">
        <f t="shared" si="11"/>
        <v>1</v>
      </c>
      <c r="AB45" s="7">
        <f t="shared" si="12"/>
        <v>0</v>
      </c>
      <c r="AC45" s="19">
        <f t="shared" si="13"/>
        <v>-20</v>
      </c>
      <c r="AD45" s="7"/>
      <c r="AE45" s="19">
        <f t="shared" si="14"/>
        <v>-20</v>
      </c>
      <c r="AF45" s="19">
        <f t="shared" si="15"/>
        <v>-20</v>
      </c>
      <c r="AG45" s="19">
        <f t="shared" si="16"/>
        <v>20</v>
      </c>
      <c r="AH45" s="7">
        <f t="shared" si="17"/>
        <v>0</v>
      </c>
      <c r="AI45" s="19">
        <f t="shared" si="18"/>
        <v>-20</v>
      </c>
      <c r="AJ45" s="19">
        <f t="shared" si="19"/>
        <v>0</v>
      </c>
      <c r="AK45" s="19">
        <f t="shared" si="20"/>
        <v>0</v>
      </c>
      <c r="AL45" s="19">
        <f t="shared" si="21"/>
        <v>0</v>
      </c>
      <c r="AM45" s="19">
        <f t="shared" si="22"/>
        <v>200</v>
      </c>
      <c r="AN45" s="25">
        <f>MAX(AM$4:AM45)</f>
        <v>200</v>
      </c>
      <c r="AO45" s="25">
        <f t="shared" si="30"/>
        <v>0</v>
      </c>
      <c r="AP45" s="20">
        <f t="shared" si="24"/>
        <v>0</v>
      </c>
      <c r="AR45" s="12">
        <f t="shared" si="29"/>
        <v>195</v>
      </c>
      <c r="AS45" s="12">
        <f t="shared" si="25"/>
        <v>9</v>
      </c>
      <c r="AT45" s="12">
        <f t="shared" si="26"/>
        <v>0</v>
      </c>
      <c r="AU45" s="12">
        <f t="shared" si="27"/>
        <v>6500</v>
      </c>
      <c r="AV45" s="12">
        <f>MAX(AU$4:AU45)</f>
        <v>6500</v>
      </c>
      <c r="AW45" s="8">
        <f t="shared" si="28"/>
        <v>0</v>
      </c>
      <c r="AY45" s="24"/>
      <c r="AZ45" s="24"/>
    </row>
    <row r="46" spans="1:52" x14ac:dyDescent="0.3">
      <c r="A46" s="1">
        <v>42654</v>
      </c>
      <c r="B46" s="1">
        <v>42654</v>
      </c>
      <c r="C46" s="1" t="s">
        <v>44</v>
      </c>
      <c r="D46" s="3">
        <v>2015</v>
      </c>
      <c r="E46" s="3">
        <v>-200</v>
      </c>
      <c r="F46" s="3">
        <f t="shared" si="0"/>
        <v>1815</v>
      </c>
      <c r="G46" s="20">
        <f t="shared" si="1"/>
        <v>0</v>
      </c>
      <c r="H46" s="3" t="s">
        <v>43</v>
      </c>
      <c r="I46" s="20">
        <v>1</v>
      </c>
      <c r="J46" s="20">
        <v>23</v>
      </c>
      <c r="L46" s="20">
        <f t="shared" si="2"/>
        <v>1</v>
      </c>
      <c r="M46" s="20" t="s">
        <v>20</v>
      </c>
      <c r="N46" s="20">
        <v>10</v>
      </c>
      <c r="O46" s="20">
        <v>132540</v>
      </c>
      <c r="P46" s="20">
        <f t="shared" si="3"/>
        <v>132540</v>
      </c>
      <c r="Q46" s="20">
        <f t="shared" si="4"/>
        <v>132540</v>
      </c>
      <c r="R46" s="20">
        <v>132714</v>
      </c>
      <c r="S46" s="20">
        <v>132081</v>
      </c>
      <c r="T46" s="19">
        <f t="shared" si="5"/>
        <v>18.399999999999999</v>
      </c>
      <c r="U46" s="19">
        <f t="shared" si="6"/>
        <v>44.9</v>
      </c>
      <c r="W46" s="19">
        <f t="shared" si="7"/>
        <v>-18.399999999999999</v>
      </c>
      <c r="X46" s="19">
        <f t="shared" si="8"/>
        <v>44.9</v>
      </c>
      <c r="Y46" s="7">
        <f t="shared" si="9"/>
        <v>0</v>
      </c>
      <c r="Z46" s="7">
        <f t="shared" si="10"/>
        <v>1</v>
      </c>
      <c r="AA46" s="7">
        <f t="shared" si="11"/>
        <v>1</v>
      </c>
      <c r="AB46" s="7">
        <f t="shared" si="12"/>
        <v>0</v>
      </c>
      <c r="AC46" s="19">
        <f t="shared" si="13"/>
        <v>0</v>
      </c>
      <c r="AD46" s="7"/>
      <c r="AE46" s="19">
        <f t="shared" si="14"/>
        <v>0</v>
      </c>
      <c r="AF46" s="19">
        <f t="shared" si="15"/>
        <v>20</v>
      </c>
      <c r="AG46" s="19">
        <f t="shared" si="16"/>
        <v>40</v>
      </c>
      <c r="AH46" s="7">
        <f t="shared" si="17"/>
        <v>1</v>
      </c>
      <c r="AI46" s="19">
        <f t="shared" si="18"/>
        <v>20</v>
      </c>
      <c r="AJ46" s="19">
        <f t="shared" si="19"/>
        <v>0</v>
      </c>
      <c r="AK46" s="19">
        <f t="shared" si="20"/>
        <v>0</v>
      </c>
      <c r="AL46" s="19">
        <f t="shared" si="21"/>
        <v>0</v>
      </c>
      <c r="AM46" s="19">
        <f t="shared" si="22"/>
        <v>200</v>
      </c>
      <c r="AN46" s="25">
        <f>MAX(AM$4:AM46)</f>
        <v>200</v>
      </c>
      <c r="AO46" s="25">
        <f t="shared" si="30"/>
        <v>0</v>
      </c>
      <c r="AP46" s="20">
        <f t="shared" si="24"/>
        <v>0</v>
      </c>
      <c r="AR46" s="12">
        <f t="shared" si="29"/>
        <v>195</v>
      </c>
      <c r="AS46" s="12">
        <f t="shared" si="25"/>
        <v>9</v>
      </c>
      <c r="AT46" s="12">
        <f t="shared" si="26"/>
        <v>0</v>
      </c>
      <c r="AU46" s="12">
        <f t="shared" si="27"/>
        <v>6500</v>
      </c>
      <c r="AV46" s="12">
        <f>MAX(AU$4:AU46)</f>
        <v>6500</v>
      </c>
      <c r="AW46" s="8">
        <f t="shared" si="28"/>
        <v>0</v>
      </c>
      <c r="AZ46" s="24"/>
    </row>
    <row r="47" spans="1:52" x14ac:dyDescent="0.3">
      <c r="A47" s="1">
        <v>42656</v>
      </c>
      <c r="B47" s="1">
        <v>42656</v>
      </c>
      <c r="C47" s="1" t="s">
        <v>44</v>
      </c>
      <c r="D47" s="3">
        <v>1020</v>
      </c>
      <c r="E47" s="3">
        <v>-200</v>
      </c>
      <c r="F47" s="3">
        <f t="shared" si="0"/>
        <v>820</v>
      </c>
      <c r="G47" s="20">
        <f t="shared" si="1"/>
        <v>0</v>
      </c>
      <c r="H47" s="3" t="s">
        <v>43</v>
      </c>
      <c r="L47" s="20">
        <f t="shared" si="2"/>
        <v>1</v>
      </c>
      <c r="M47" s="20" t="s">
        <v>20</v>
      </c>
      <c r="N47" s="20">
        <v>10</v>
      </c>
      <c r="O47" s="20">
        <v>133060</v>
      </c>
      <c r="P47" s="20">
        <f t="shared" si="3"/>
        <v>133060</v>
      </c>
      <c r="Q47" s="20">
        <f t="shared" si="4"/>
        <v>133060</v>
      </c>
      <c r="R47" s="20">
        <v>133058</v>
      </c>
      <c r="S47" s="20">
        <v>131848</v>
      </c>
      <c r="T47" s="19">
        <f t="shared" si="5"/>
        <v>0.8</v>
      </c>
      <c r="U47" s="19">
        <f t="shared" si="6"/>
        <v>120.2</v>
      </c>
      <c r="W47" s="19">
        <f t="shared" si="7"/>
        <v>-0.8</v>
      </c>
      <c r="X47" s="19">
        <f t="shared" si="8"/>
        <v>120.2</v>
      </c>
      <c r="Y47" s="7">
        <f t="shared" si="9"/>
        <v>0</v>
      </c>
      <c r="Z47" s="7">
        <f t="shared" si="10"/>
        <v>0</v>
      </c>
      <c r="AA47" s="7">
        <f t="shared" si="11"/>
        <v>0</v>
      </c>
      <c r="AB47" s="7">
        <f t="shared" si="12"/>
        <v>0</v>
      </c>
      <c r="AC47" s="19">
        <f t="shared" si="13"/>
        <v>0</v>
      </c>
      <c r="AD47" s="7"/>
      <c r="AE47" s="19">
        <f t="shared" si="14"/>
        <v>0</v>
      </c>
      <c r="AF47" s="19">
        <f t="shared" si="15"/>
        <v>0</v>
      </c>
      <c r="AG47" s="19">
        <f t="shared" si="16"/>
        <v>40</v>
      </c>
      <c r="AH47" s="7">
        <f t="shared" si="17"/>
        <v>0</v>
      </c>
      <c r="AI47" s="19">
        <f t="shared" si="18"/>
        <v>0</v>
      </c>
      <c r="AJ47" s="19">
        <f t="shared" si="19"/>
        <v>0</v>
      </c>
      <c r="AK47" s="19">
        <f t="shared" si="20"/>
        <v>0</v>
      </c>
      <c r="AL47" s="19">
        <f t="shared" si="21"/>
        <v>0</v>
      </c>
      <c r="AM47" s="19">
        <f t="shared" si="22"/>
        <v>200</v>
      </c>
      <c r="AN47" s="25">
        <f>MAX(AM$4:AM47)</f>
        <v>200</v>
      </c>
      <c r="AO47" s="25">
        <f t="shared" si="30"/>
        <v>0</v>
      </c>
      <c r="AP47" s="20">
        <f t="shared" si="24"/>
        <v>0</v>
      </c>
      <c r="AR47" s="12">
        <f t="shared" si="29"/>
        <v>195</v>
      </c>
      <c r="AS47" s="12">
        <f t="shared" si="25"/>
        <v>9</v>
      </c>
      <c r="AT47" s="12">
        <f t="shared" si="26"/>
        <v>0</v>
      </c>
      <c r="AU47" s="12">
        <f t="shared" si="27"/>
        <v>6500</v>
      </c>
      <c r="AV47" s="12">
        <f>MAX(AU$4:AU47)</f>
        <v>6500</v>
      </c>
      <c r="AW47" s="8">
        <f t="shared" si="28"/>
        <v>0</v>
      </c>
      <c r="AY47" s="24"/>
      <c r="AZ47" s="24"/>
    </row>
    <row r="48" spans="1:52" x14ac:dyDescent="0.3">
      <c r="A48" s="1">
        <v>42656</v>
      </c>
      <c r="B48" s="1">
        <v>42656</v>
      </c>
      <c r="C48" s="1" t="s">
        <v>44</v>
      </c>
      <c r="D48" s="3">
        <v>1240</v>
      </c>
      <c r="E48" s="3">
        <v>-200</v>
      </c>
      <c r="F48" s="3">
        <f t="shared" si="0"/>
        <v>1040</v>
      </c>
      <c r="G48" s="20">
        <f t="shared" si="1"/>
        <v>0</v>
      </c>
      <c r="H48" s="3" t="s">
        <v>43</v>
      </c>
      <c r="L48" s="20">
        <f t="shared" si="2"/>
        <v>1</v>
      </c>
      <c r="M48" s="20" t="s">
        <v>21</v>
      </c>
      <c r="N48" s="20">
        <v>10</v>
      </c>
      <c r="O48" s="20">
        <v>132500</v>
      </c>
      <c r="P48" s="20">
        <f t="shared" si="3"/>
        <v>132510</v>
      </c>
      <c r="Q48" s="20">
        <f t="shared" si="4"/>
        <v>132510</v>
      </c>
      <c r="R48" s="20">
        <v>132394</v>
      </c>
      <c r="S48" s="20">
        <v>132612</v>
      </c>
      <c r="T48" s="19">
        <f t="shared" si="5"/>
        <v>12.6</v>
      </c>
      <c r="U48" s="19">
        <f t="shared" si="6"/>
        <v>10.199999999999999</v>
      </c>
      <c r="W48" s="19">
        <f t="shared" si="7"/>
        <v>-12.6</v>
      </c>
      <c r="X48" s="19">
        <f t="shared" si="8"/>
        <v>10.199999999999999</v>
      </c>
      <c r="Y48" s="7">
        <f t="shared" si="9"/>
        <v>1</v>
      </c>
      <c r="Z48" s="7">
        <f t="shared" si="10"/>
        <v>0</v>
      </c>
      <c r="AA48" s="7">
        <f t="shared" si="11"/>
        <v>1</v>
      </c>
      <c r="AB48" s="7">
        <f t="shared" si="12"/>
        <v>1</v>
      </c>
      <c r="AC48" s="19">
        <f t="shared" si="13"/>
        <v>0</v>
      </c>
      <c r="AD48" s="7"/>
      <c r="AE48" s="19">
        <f t="shared" si="14"/>
        <v>-20</v>
      </c>
      <c r="AF48" s="19">
        <f t="shared" si="15"/>
        <v>-20</v>
      </c>
      <c r="AG48" s="19">
        <f t="shared" si="16"/>
        <v>20</v>
      </c>
      <c r="AH48" s="7">
        <f t="shared" si="17"/>
        <v>0</v>
      </c>
      <c r="AI48" s="19">
        <f t="shared" si="18"/>
        <v>0</v>
      </c>
      <c r="AJ48" s="19">
        <f t="shared" si="19"/>
        <v>0</v>
      </c>
      <c r="AK48" s="19">
        <f t="shared" si="20"/>
        <v>0</v>
      </c>
      <c r="AL48" s="19">
        <f t="shared" si="21"/>
        <v>-20</v>
      </c>
      <c r="AM48" s="19">
        <f t="shared" si="22"/>
        <v>180</v>
      </c>
      <c r="AN48" s="25">
        <f>MAX(AM$4:AM48)</f>
        <v>200</v>
      </c>
      <c r="AO48" s="25">
        <f t="shared" si="30"/>
        <v>-20</v>
      </c>
      <c r="AP48" s="20">
        <f t="shared" si="24"/>
        <v>0</v>
      </c>
      <c r="AR48" s="12">
        <f t="shared" si="29"/>
        <v>195</v>
      </c>
      <c r="AS48" s="12">
        <f t="shared" si="25"/>
        <v>9</v>
      </c>
      <c r="AT48" s="12">
        <f t="shared" si="26"/>
        <v>-180</v>
      </c>
      <c r="AU48" s="12">
        <f t="shared" si="27"/>
        <v>6320</v>
      </c>
      <c r="AV48" s="12">
        <f>MAX(AU$4:AU48)</f>
        <v>6500</v>
      </c>
      <c r="AW48" s="8">
        <f t="shared" si="28"/>
        <v>-2.7692307692307693E-2</v>
      </c>
      <c r="AY48" s="24"/>
      <c r="AZ48" s="24"/>
    </row>
    <row r="49" spans="1:52" x14ac:dyDescent="0.3">
      <c r="A49" s="1">
        <v>42656</v>
      </c>
      <c r="B49" s="1">
        <v>42656</v>
      </c>
      <c r="C49" s="1" t="s">
        <v>45</v>
      </c>
      <c r="D49" s="3">
        <v>1145</v>
      </c>
      <c r="E49" s="3">
        <v>100</v>
      </c>
      <c r="F49" s="3">
        <f t="shared" si="0"/>
        <v>1245</v>
      </c>
      <c r="G49" s="20">
        <f t="shared" si="1"/>
        <v>0</v>
      </c>
      <c r="H49" s="3" t="s">
        <v>17</v>
      </c>
      <c r="I49" s="20">
        <v>1</v>
      </c>
      <c r="J49" s="20">
        <v>18</v>
      </c>
      <c r="K49" s="20">
        <v>1</v>
      </c>
      <c r="L49" s="20">
        <f t="shared" si="2"/>
        <v>1</v>
      </c>
      <c r="M49" s="20" t="s">
        <v>20</v>
      </c>
      <c r="N49" s="20">
        <v>7</v>
      </c>
      <c r="O49" s="20">
        <v>110420</v>
      </c>
      <c r="P49" s="20">
        <f t="shared" si="3"/>
        <v>110420</v>
      </c>
      <c r="Q49" s="20">
        <f t="shared" si="4"/>
        <v>110420</v>
      </c>
      <c r="R49" s="20">
        <v>110570</v>
      </c>
      <c r="S49" s="20">
        <v>109720</v>
      </c>
      <c r="T49" s="19">
        <f t="shared" si="5"/>
        <v>15.7</v>
      </c>
      <c r="U49" s="19">
        <f t="shared" si="6"/>
        <v>69.3</v>
      </c>
      <c r="W49" s="19">
        <f t="shared" si="7"/>
        <v>-15.7</v>
      </c>
      <c r="X49" s="19">
        <f t="shared" si="8"/>
        <v>69.3</v>
      </c>
      <c r="Y49" s="7">
        <f t="shared" si="9"/>
        <v>0</v>
      </c>
      <c r="Z49" s="7">
        <f t="shared" si="10"/>
        <v>1</v>
      </c>
      <c r="AA49" s="7">
        <f t="shared" si="11"/>
        <v>1</v>
      </c>
      <c r="AB49" s="7">
        <f t="shared" si="12"/>
        <v>0</v>
      </c>
      <c r="AC49" s="19">
        <f t="shared" si="13"/>
        <v>0</v>
      </c>
      <c r="AD49" s="7"/>
      <c r="AE49" s="19">
        <f t="shared" si="14"/>
        <v>0</v>
      </c>
      <c r="AF49" s="19">
        <f t="shared" si="15"/>
        <v>20</v>
      </c>
      <c r="AG49" s="19">
        <f t="shared" si="16"/>
        <v>40</v>
      </c>
      <c r="AH49" s="7">
        <f t="shared" si="17"/>
        <v>1</v>
      </c>
      <c r="AI49" s="19">
        <f t="shared" si="18"/>
        <v>20</v>
      </c>
      <c r="AJ49" s="19">
        <f t="shared" si="19"/>
        <v>20</v>
      </c>
      <c r="AK49" s="19">
        <f t="shared" si="20"/>
        <v>0</v>
      </c>
      <c r="AL49" s="19">
        <f t="shared" si="21"/>
        <v>0</v>
      </c>
      <c r="AM49" s="19">
        <f t="shared" si="22"/>
        <v>180</v>
      </c>
      <c r="AN49" s="25">
        <f>MAX(AM$4:AM49)</f>
        <v>200</v>
      </c>
      <c r="AO49" s="25">
        <f t="shared" si="30"/>
        <v>-20</v>
      </c>
      <c r="AP49" s="20">
        <f t="shared" si="24"/>
        <v>0</v>
      </c>
      <c r="AR49" s="12">
        <f t="shared" si="29"/>
        <v>195</v>
      </c>
      <c r="AS49" s="12">
        <f t="shared" si="25"/>
        <v>9</v>
      </c>
      <c r="AT49" s="12">
        <f t="shared" si="26"/>
        <v>0</v>
      </c>
      <c r="AU49" s="12">
        <f t="shared" si="27"/>
        <v>6320</v>
      </c>
      <c r="AV49" s="12">
        <f>MAX(AU$4:AU49)</f>
        <v>6500</v>
      </c>
      <c r="AW49" s="8">
        <f t="shared" si="28"/>
        <v>-2.7692307692307693E-2</v>
      </c>
      <c r="AY49" s="24"/>
      <c r="AZ49" s="24"/>
    </row>
    <row r="50" spans="1:52" x14ac:dyDescent="0.3">
      <c r="A50" s="1">
        <v>42656</v>
      </c>
      <c r="B50" s="1">
        <v>42656</v>
      </c>
      <c r="C50" s="1" t="s">
        <v>44</v>
      </c>
      <c r="D50" s="3">
        <v>1450</v>
      </c>
      <c r="E50" s="3">
        <v>-200</v>
      </c>
      <c r="F50" s="3">
        <f t="shared" si="0"/>
        <v>1250</v>
      </c>
      <c r="G50" s="20">
        <f t="shared" si="1"/>
        <v>0</v>
      </c>
      <c r="H50" s="3" t="s">
        <v>37</v>
      </c>
      <c r="K50" s="20">
        <v>1</v>
      </c>
      <c r="L50" s="20">
        <f t="shared" si="2"/>
        <v>1</v>
      </c>
      <c r="M50" s="20" t="s">
        <v>20</v>
      </c>
      <c r="N50" s="20">
        <v>8</v>
      </c>
      <c r="O50" s="20">
        <v>75670</v>
      </c>
      <c r="P50" s="20">
        <f t="shared" si="3"/>
        <v>75670</v>
      </c>
      <c r="Q50" s="20">
        <f t="shared" si="4"/>
        <v>75670</v>
      </c>
      <c r="R50" s="20">
        <v>75676</v>
      </c>
      <c r="S50" s="20">
        <v>75365</v>
      </c>
      <c r="T50" s="19">
        <f t="shared" si="5"/>
        <v>1.4</v>
      </c>
      <c r="U50" s="19">
        <f t="shared" si="6"/>
        <v>29.7</v>
      </c>
      <c r="W50" s="19">
        <f t="shared" si="7"/>
        <v>-1.4</v>
      </c>
      <c r="X50" s="19">
        <f t="shared" si="8"/>
        <v>29.7</v>
      </c>
      <c r="Y50" s="7">
        <f t="shared" si="9"/>
        <v>0</v>
      </c>
      <c r="Z50" s="7">
        <f t="shared" si="10"/>
        <v>1</v>
      </c>
      <c r="AA50" s="7">
        <f t="shared" si="11"/>
        <v>1</v>
      </c>
      <c r="AB50" s="7">
        <f t="shared" si="12"/>
        <v>0</v>
      </c>
      <c r="AC50" s="19">
        <f t="shared" si="13"/>
        <v>0</v>
      </c>
      <c r="AD50" s="7"/>
      <c r="AE50" s="19">
        <f t="shared" si="14"/>
        <v>0</v>
      </c>
      <c r="AF50" s="19">
        <f t="shared" si="15"/>
        <v>20</v>
      </c>
      <c r="AG50" s="19">
        <f t="shared" si="16"/>
        <v>60</v>
      </c>
      <c r="AH50" s="7">
        <f t="shared" si="17"/>
        <v>1</v>
      </c>
      <c r="AI50" s="19">
        <f t="shared" si="18"/>
        <v>0</v>
      </c>
      <c r="AJ50" s="19">
        <f t="shared" si="19"/>
        <v>20</v>
      </c>
      <c r="AK50" s="19">
        <f t="shared" si="20"/>
        <v>0</v>
      </c>
      <c r="AL50" s="19">
        <f t="shared" si="21"/>
        <v>0</v>
      </c>
      <c r="AM50" s="19">
        <f t="shared" si="22"/>
        <v>180</v>
      </c>
      <c r="AN50" s="25">
        <f>MAX(AM$4:AM50)</f>
        <v>200</v>
      </c>
      <c r="AO50" s="25">
        <f t="shared" si="30"/>
        <v>-20</v>
      </c>
      <c r="AP50" s="20">
        <f t="shared" si="24"/>
        <v>0</v>
      </c>
      <c r="AR50" s="12">
        <f t="shared" si="29"/>
        <v>195</v>
      </c>
      <c r="AS50" s="12">
        <f t="shared" si="25"/>
        <v>9</v>
      </c>
      <c r="AT50" s="12">
        <f t="shared" si="26"/>
        <v>0</v>
      </c>
      <c r="AU50" s="12">
        <f t="shared" si="27"/>
        <v>6320</v>
      </c>
      <c r="AV50" s="12">
        <f>MAX(AU$4:AU50)</f>
        <v>6500</v>
      </c>
      <c r="AW50" s="8">
        <f t="shared" si="28"/>
        <v>-2.7692307692307693E-2</v>
      </c>
      <c r="AY50" s="24"/>
      <c r="AZ50" s="24"/>
    </row>
    <row r="51" spans="1:52" x14ac:dyDescent="0.3">
      <c r="A51" s="1">
        <v>42656</v>
      </c>
      <c r="B51" s="1">
        <v>42656</v>
      </c>
      <c r="C51" s="1" t="s">
        <v>44</v>
      </c>
      <c r="D51" s="3">
        <v>2050</v>
      </c>
      <c r="E51" s="3">
        <v>-200</v>
      </c>
      <c r="F51" s="3">
        <f t="shared" si="0"/>
        <v>1850</v>
      </c>
      <c r="G51" s="20">
        <f t="shared" si="1"/>
        <v>0</v>
      </c>
      <c r="H51" s="3" t="s">
        <v>43</v>
      </c>
      <c r="I51" s="20">
        <v>1</v>
      </c>
      <c r="J51" s="20">
        <v>17</v>
      </c>
      <c r="L51" s="20">
        <f t="shared" si="2"/>
        <v>1</v>
      </c>
      <c r="M51" s="20" t="s">
        <v>21</v>
      </c>
      <c r="N51" s="20">
        <v>10</v>
      </c>
      <c r="O51" s="20">
        <v>131980</v>
      </c>
      <c r="P51" s="20">
        <f t="shared" si="3"/>
        <v>131990</v>
      </c>
      <c r="Q51" s="20">
        <f t="shared" si="4"/>
        <v>131990</v>
      </c>
      <c r="R51" s="20">
        <v>131845</v>
      </c>
      <c r="S51" s="20">
        <v>132187</v>
      </c>
      <c r="T51" s="19">
        <f t="shared" si="5"/>
        <v>15.5</v>
      </c>
      <c r="U51" s="19">
        <f t="shared" si="6"/>
        <v>19.7</v>
      </c>
      <c r="W51" s="19">
        <f t="shared" si="7"/>
        <v>-15.5</v>
      </c>
      <c r="X51" s="19">
        <f t="shared" si="8"/>
        <v>19.7</v>
      </c>
      <c r="Y51" s="7">
        <f t="shared" si="9"/>
        <v>1</v>
      </c>
      <c r="Z51" s="7">
        <f t="shared" si="10"/>
        <v>0</v>
      </c>
      <c r="AA51" s="7">
        <f t="shared" si="11"/>
        <v>1</v>
      </c>
      <c r="AB51" s="7">
        <f t="shared" si="12"/>
        <v>0</v>
      </c>
      <c r="AC51" s="19">
        <f t="shared" si="13"/>
        <v>0</v>
      </c>
      <c r="AD51" s="7"/>
      <c r="AE51" s="19">
        <f t="shared" si="14"/>
        <v>0</v>
      </c>
      <c r="AF51" s="19">
        <f t="shared" si="15"/>
        <v>0</v>
      </c>
      <c r="AG51" s="19">
        <f t="shared" si="16"/>
        <v>60</v>
      </c>
      <c r="AH51" s="7">
        <f t="shared" si="17"/>
        <v>0</v>
      </c>
      <c r="AI51" s="19">
        <f t="shared" si="18"/>
        <v>0</v>
      </c>
      <c r="AJ51" s="19">
        <f t="shared" si="19"/>
        <v>0</v>
      </c>
      <c r="AK51" s="19">
        <f t="shared" si="20"/>
        <v>0</v>
      </c>
      <c r="AL51" s="19">
        <f t="shared" si="21"/>
        <v>0</v>
      </c>
      <c r="AM51" s="19">
        <f t="shared" si="22"/>
        <v>180</v>
      </c>
      <c r="AN51" s="25">
        <f>MAX(AM$4:AM51)</f>
        <v>200</v>
      </c>
      <c r="AO51" s="25">
        <f t="shared" si="30"/>
        <v>-20</v>
      </c>
      <c r="AP51" s="20">
        <f t="shared" si="24"/>
        <v>0</v>
      </c>
      <c r="AR51" s="12">
        <f t="shared" si="29"/>
        <v>195</v>
      </c>
      <c r="AS51" s="12">
        <f t="shared" si="25"/>
        <v>9</v>
      </c>
      <c r="AT51" s="12">
        <f t="shared" si="26"/>
        <v>0</v>
      </c>
      <c r="AU51" s="12">
        <f t="shared" si="27"/>
        <v>6320</v>
      </c>
      <c r="AV51" s="12">
        <f>MAX(AU$4:AU51)</f>
        <v>6500</v>
      </c>
      <c r="AW51" s="8">
        <f t="shared" si="28"/>
        <v>-2.7692307692307693E-2</v>
      </c>
      <c r="AZ51" s="24"/>
    </row>
    <row r="52" spans="1:52" x14ac:dyDescent="0.3">
      <c r="A52" s="1">
        <v>42656</v>
      </c>
      <c r="B52" s="1">
        <v>42657</v>
      </c>
      <c r="C52" s="1" t="s">
        <v>44</v>
      </c>
      <c r="D52" s="3">
        <v>550</v>
      </c>
      <c r="E52" s="3">
        <v>-200</v>
      </c>
      <c r="F52" s="3">
        <f t="shared" si="0"/>
        <v>350</v>
      </c>
      <c r="G52" s="20">
        <f t="shared" si="1"/>
        <v>1</v>
      </c>
      <c r="H52" s="3" t="s">
        <v>37</v>
      </c>
      <c r="L52" s="20">
        <f t="shared" si="2"/>
        <v>1</v>
      </c>
      <c r="M52" s="20" t="s">
        <v>20</v>
      </c>
      <c r="N52" s="20">
        <v>8</v>
      </c>
      <c r="O52" s="20">
        <v>76090</v>
      </c>
      <c r="P52" s="20">
        <f t="shared" si="3"/>
        <v>76090</v>
      </c>
      <c r="Q52" s="20">
        <f t="shared" si="4"/>
        <v>76090</v>
      </c>
      <c r="R52" s="20">
        <v>76067</v>
      </c>
      <c r="S52" s="20">
        <v>75669</v>
      </c>
      <c r="T52" s="19">
        <f t="shared" si="5"/>
        <v>-1.5</v>
      </c>
      <c r="U52" s="19">
        <f t="shared" si="6"/>
        <v>41.3</v>
      </c>
      <c r="W52" s="19">
        <f t="shared" si="7"/>
        <v>1.5</v>
      </c>
      <c r="X52" s="19">
        <f t="shared" si="8"/>
        <v>41.3</v>
      </c>
      <c r="Y52" s="7">
        <f t="shared" si="9"/>
        <v>0</v>
      </c>
      <c r="Z52" s="7">
        <f t="shared" si="10"/>
        <v>0</v>
      </c>
      <c r="AA52" s="7">
        <f t="shared" si="11"/>
        <v>0</v>
      </c>
      <c r="AB52" s="7">
        <f t="shared" si="12"/>
        <v>0</v>
      </c>
      <c r="AC52" s="19">
        <f t="shared" si="13"/>
        <v>0</v>
      </c>
      <c r="AD52" s="7"/>
      <c r="AE52" s="19">
        <f t="shared" si="14"/>
        <v>0</v>
      </c>
      <c r="AF52" s="19">
        <f t="shared" si="15"/>
        <v>0</v>
      </c>
      <c r="AG52" s="19">
        <f t="shared" si="16"/>
        <v>60</v>
      </c>
      <c r="AH52" s="7">
        <f t="shared" si="17"/>
        <v>0</v>
      </c>
      <c r="AI52" s="19">
        <f t="shared" si="18"/>
        <v>0</v>
      </c>
      <c r="AJ52" s="19">
        <f t="shared" si="19"/>
        <v>0</v>
      </c>
      <c r="AK52" s="19">
        <f t="shared" si="20"/>
        <v>0</v>
      </c>
      <c r="AL52" s="19">
        <f t="shared" si="21"/>
        <v>0</v>
      </c>
      <c r="AM52" s="19">
        <f t="shared" si="22"/>
        <v>180</v>
      </c>
      <c r="AN52" s="25">
        <f>MAX(AM$4:AM52)</f>
        <v>200</v>
      </c>
      <c r="AO52" s="25">
        <f t="shared" si="30"/>
        <v>-20</v>
      </c>
      <c r="AP52" s="20">
        <f t="shared" si="24"/>
        <v>0</v>
      </c>
      <c r="AR52" s="12">
        <f t="shared" si="29"/>
        <v>189.6</v>
      </c>
      <c r="AS52" s="12">
        <f t="shared" si="25"/>
        <v>9</v>
      </c>
      <c r="AT52" s="12">
        <f t="shared" si="26"/>
        <v>0</v>
      </c>
      <c r="AU52" s="12">
        <f t="shared" si="27"/>
        <v>6320</v>
      </c>
      <c r="AV52" s="12">
        <f>MAX(AU$4:AU52)</f>
        <v>6500</v>
      </c>
      <c r="AW52" s="8">
        <f t="shared" si="28"/>
        <v>-2.7692307692307693E-2</v>
      </c>
      <c r="AZ52" s="24"/>
    </row>
    <row r="53" spans="1:52" x14ac:dyDescent="0.3">
      <c r="A53" s="1">
        <v>42657</v>
      </c>
      <c r="B53" s="1">
        <v>42657</v>
      </c>
      <c r="C53" s="1" t="s">
        <v>44</v>
      </c>
      <c r="D53" s="3">
        <v>1415</v>
      </c>
      <c r="E53" s="3">
        <v>-200</v>
      </c>
      <c r="F53" s="3">
        <f t="shared" si="0"/>
        <v>1215</v>
      </c>
      <c r="G53" s="20">
        <f t="shared" si="1"/>
        <v>0</v>
      </c>
      <c r="H53" s="3" t="s">
        <v>43</v>
      </c>
      <c r="K53" s="20">
        <v>1</v>
      </c>
      <c r="L53" s="20">
        <f t="shared" si="2"/>
        <v>1</v>
      </c>
      <c r="M53" s="20" t="s">
        <v>21</v>
      </c>
      <c r="N53" s="20">
        <v>10</v>
      </c>
      <c r="O53" s="20">
        <v>131540</v>
      </c>
      <c r="P53" s="20">
        <f t="shared" si="3"/>
        <v>131550</v>
      </c>
      <c r="Q53" s="20">
        <f t="shared" si="4"/>
        <v>131550</v>
      </c>
      <c r="R53" s="20">
        <v>131523</v>
      </c>
      <c r="S53" s="20">
        <v>131774</v>
      </c>
      <c r="T53" s="19">
        <f t="shared" si="5"/>
        <v>3.7</v>
      </c>
      <c r="U53" s="19">
        <f t="shared" si="6"/>
        <v>22.4</v>
      </c>
      <c r="W53" s="19">
        <f t="shared" si="7"/>
        <v>-3.7</v>
      </c>
      <c r="X53" s="19">
        <f t="shared" si="8"/>
        <v>22.4</v>
      </c>
      <c r="Y53" s="7">
        <f t="shared" si="9"/>
        <v>1</v>
      </c>
      <c r="Z53" s="7">
        <f t="shared" si="10"/>
        <v>0</v>
      </c>
      <c r="AA53" s="7">
        <f t="shared" si="11"/>
        <v>1</v>
      </c>
      <c r="AB53" s="7">
        <f t="shared" si="12"/>
        <v>0</v>
      </c>
      <c r="AC53" s="19">
        <f t="shared" si="13"/>
        <v>0</v>
      </c>
      <c r="AD53" s="7"/>
      <c r="AE53" s="19">
        <f t="shared" si="14"/>
        <v>0</v>
      </c>
      <c r="AF53" s="19">
        <f t="shared" si="15"/>
        <v>20</v>
      </c>
      <c r="AG53" s="19">
        <f t="shared" si="16"/>
        <v>80</v>
      </c>
      <c r="AH53" s="7">
        <f t="shared" si="17"/>
        <v>1</v>
      </c>
      <c r="AI53" s="19">
        <f t="shared" si="18"/>
        <v>0</v>
      </c>
      <c r="AJ53" s="19">
        <f t="shared" si="19"/>
        <v>20</v>
      </c>
      <c r="AK53" s="19">
        <f t="shared" si="20"/>
        <v>0</v>
      </c>
      <c r="AL53" s="19">
        <f t="shared" si="21"/>
        <v>0</v>
      </c>
      <c r="AM53" s="19">
        <f t="shared" si="22"/>
        <v>180</v>
      </c>
      <c r="AN53" s="25">
        <f>MAX(AM$4:AM53)</f>
        <v>200</v>
      </c>
      <c r="AO53" s="25">
        <f t="shared" si="30"/>
        <v>-20</v>
      </c>
      <c r="AP53" s="20">
        <f t="shared" si="24"/>
        <v>0</v>
      </c>
      <c r="AR53" s="12">
        <f t="shared" si="29"/>
        <v>189.6</v>
      </c>
      <c r="AS53" s="12">
        <f t="shared" si="25"/>
        <v>9</v>
      </c>
      <c r="AT53" s="12">
        <f t="shared" si="26"/>
        <v>0</v>
      </c>
      <c r="AU53" s="12">
        <f t="shared" si="27"/>
        <v>6320</v>
      </c>
      <c r="AV53" s="12">
        <f>MAX(AU$4:AU53)</f>
        <v>6500</v>
      </c>
      <c r="AW53" s="8">
        <f t="shared" si="28"/>
        <v>-2.7692307692307693E-2</v>
      </c>
      <c r="AY53" s="24"/>
      <c r="AZ53" s="24"/>
    </row>
    <row r="54" spans="1:52" x14ac:dyDescent="0.3">
      <c r="A54" s="1">
        <v>42655</v>
      </c>
      <c r="B54" s="1">
        <v>42657</v>
      </c>
      <c r="C54" s="1" t="s">
        <v>44</v>
      </c>
      <c r="D54" s="3">
        <v>1545</v>
      </c>
      <c r="E54" s="3">
        <v>-200</v>
      </c>
      <c r="F54" s="3">
        <f t="shared" si="0"/>
        <v>1345</v>
      </c>
      <c r="G54" s="20">
        <f t="shared" si="1"/>
        <v>2</v>
      </c>
      <c r="H54" s="3" t="s">
        <v>37</v>
      </c>
      <c r="K54" s="20">
        <v>1</v>
      </c>
      <c r="L54" s="20">
        <f t="shared" si="2"/>
        <v>1</v>
      </c>
      <c r="M54" s="20" t="s">
        <v>20</v>
      </c>
      <c r="N54" s="20">
        <v>8</v>
      </c>
      <c r="O54" s="20">
        <v>76500</v>
      </c>
      <c r="P54" s="20">
        <f t="shared" si="3"/>
        <v>76500</v>
      </c>
      <c r="Q54" s="20">
        <f t="shared" si="4"/>
        <v>76500</v>
      </c>
      <c r="R54" s="20">
        <v>76468</v>
      </c>
      <c r="S54" s="20">
        <v>75805</v>
      </c>
      <c r="T54" s="19">
        <f t="shared" si="5"/>
        <v>-2.4</v>
      </c>
      <c r="U54" s="19">
        <f t="shared" si="6"/>
        <v>68.7</v>
      </c>
      <c r="W54" s="19">
        <f t="shared" si="7"/>
        <v>2.4</v>
      </c>
      <c r="X54" s="19">
        <f t="shared" si="8"/>
        <v>68.7</v>
      </c>
      <c r="Y54" s="7">
        <f t="shared" si="9"/>
        <v>0</v>
      </c>
      <c r="Z54" s="7">
        <f t="shared" si="10"/>
        <v>0</v>
      </c>
      <c r="AA54" s="7">
        <f t="shared" si="11"/>
        <v>0</v>
      </c>
      <c r="AB54" s="7">
        <f t="shared" si="12"/>
        <v>0</v>
      </c>
      <c r="AC54" s="19">
        <f t="shared" si="13"/>
        <v>0</v>
      </c>
      <c r="AD54" s="7"/>
      <c r="AE54" s="19">
        <f t="shared" si="14"/>
        <v>0</v>
      </c>
      <c r="AF54" s="19">
        <f t="shared" si="15"/>
        <v>0</v>
      </c>
      <c r="AG54" s="19">
        <f t="shared" si="16"/>
        <v>80</v>
      </c>
      <c r="AH54" s="7">
        <f t="shared" si="17"/>
        <v>0</v>
      </c>
      <c r="AI54" s="19">
        <f t="shared" si="18"/>
        <v>0</v>
      </c>
      <c r="AJ54" s="19">
        <f t="shared" si="19"/>
        <v>0</v>
      </c>
      <c r="AK54" s="19">
        <f t="shared" si="20"/>
        <v>0</v>
      </c>
      <c r="AL54" s="19">
        <f t="shared" si="21"/>
        <v>0</v>
      </c>
      <c r="AM54" s="19">
        <f t="shared" si="22"/>
        <v>180</v>
      </c>
      <c r="AN54" s="25">
        <f>MAX(AM$4:AM54)</f>
        <v>200</v>
      </c>
      <c r="AO54" s="25">
        <f t="shared" si="30"/>
        <v>-20</v>
      </c>
      <c r="AP54" s="20">
        <f t="shared" si="24"/>
        <v>0</v>
      </c>
      <c r="AR54" s="12">
        <f t="shared" si="29"/>
        <v>189.6</v>
      </c>
      <c r="AS54" s="12">
        <f t="shared" si="25"/>
        <v>9</v>
      </c>
      <c r="AT54" s="12">
        <f t="shared" si="26"/>
        <v>0</v>
      </c>
      <c r="AU54" s="12">
        <f t="shared" si="27"/>
        <v>6320</v>
      </c>
      <c r="AV54" s="12">
        <f>MAX(AU$4:AU54)</f>
        <v>6500</v>
      </c>
      <c r="AW54" s="8">
        <f t="shared" si="28"/>
        <v>-2.7692307692307693E-2</v>
      </c>
      <c r="AY54" s="24"/>
      <c r="AZ54" s="24"/>
    </row>
    <row r="55" spans="1:52" x14ac:dyDescent="0.3">
      <c r="A55" s="1">
        <v>42654</v>
      </c>
      <c r="B55" s="1">
        <v>42657</v>
      </c>
      <c r="C55" s="1" t="s">
        <v>44</v>
      </c>
      <c r="D55" s="3">
        <v>2030</v>
      </c>
      <c r="E55" s="3">
        <v>-200</v>
      </c>
      <c r="F55" s="3">
        <f t="shared" si="0"/>
        <v>1830</v>
      </c>
      <c r="G55" s="20">
        <f t="shared" si="1"/>
        <v>3</v>
      </c>
      <c r="H55" s="3" t="s">
        <v>43</v>
      </c>
      <c r="L55" s="20">
        <f t="shared" si="2"/>
        <v>1</v>
      </c>
      <c r="M55" s="20" t="s">
        <v>21</v>
      </c>
      <c r="N55" s="20">
        <v>10</v>
      </c>
      <c r="O55" s="20">
        <v>131160</v>
      </c>
      <c r="P55" s="20">
        <f t="shared" si="3"/>
        <v>131170</v>
      </c>
      <c r="Q55" s="20">
        <f t="shared" si="4"/>
        <v>131170</v>
      </c>
      <c r="R55" s="20">
        <v>131012</v>
      </c>
      <c r="S55" s="20">
        <v>131820</v>
      </c>
      <c r="T55" s="19">
        <f t="shared" si="5"/>
        <v>16.8</v>
      </c>
      <c r="U55" s="19">
        <f t="shared" si="6"/>
        <v>65</v>
      </c>
      <c r="W55" s="19">
        <f t="shared" si="7"/>
        <v>-16.8</v>
      </c>
      <c r="X55" s="19">
        <f t="shared" si="8"/>
        <v>65</v>
      </c>
      <c r="Y55" s="7">
        <f t="shared" si="9"/>
        <v>1</v>
      </c>
      <c r="Z55" s="7">
        <f t="shared" si="10"/>
        <v>0</v>
      </c>
      <c r="AA55" s="7">
        <f t="shared" si="11"/>
        <v>1</v>
      </c>
      <c r="AB55" s="7">
        <f t="shared" si="12"/>
        <v>1</v>
      </c>
      <c r="AC55" s="19">
        <f t="shared" si="13"/>
        <v>0</v>
      </c>
      <c r="AD55" s="7"/>
      <c r="AE55" s="19">
        <f t="shared" si="14"/>
        <v>0</v>
      </c>
      <c r="AF55" s="19">
        <f t="shared" si="15"/>
        <v>20</v>
      </c>
      <c r="AG55" s="19">
        <f t="shared" si="16"/>
        <v>100</v>
      </c>
      <c r="AH55" s="7">
        <f t="shared" si="17"/>
        <v>1</v>
      </c>
      <c r="AI55" s="19">
        <f t="shared" si="18"/>
        <v>0</v>
      </c>
      <c r="AJ55" s="19">
        <f t="shared" si="19"/>
        <v>0</v>
      </c>
      <c r="AK55" s="19">
        <f t="shared" si="20"/>
        <v>0</v>
      </c>
      <c r="AL55" s="19">
        <f t="shared" si="21"/>
        <v>20</v>
      </c>
      <c r="AM55" s="19">
        <f t="shared" si="22"/>
        <v>200</v>
      </c>
      <c r="AN55" s="25">
        <f>MAX(AM$4:AM55)</f>
        <v>200</v>
      </c>
      <c r="AO55" s="25">
        <f t="shared" si="30"/>
        <v>0</v>
      </c>
      <c r="AP55" s="20">
        <f t="shared" si="24"/>
        <v>1</v>
      </c>
      <c r="AR55" s="12">
        <f t="shared" si="29"/>
        <v>189.6</v>
      </c>
      <c r="AS55" s="12">
        <f t="shared" si="25"/>
        <v>9</v>
      </c>
      <c r="AT55" s="12">
        <f t="shared" si="26"/>
        <v>180</v>
      </c>
      <c r="AU55" s="12">
        <f t="shared" si="27"/>
        <v>6500</v>
      </c>
      <c r="AV55" s="12">
        <f>MAX(AU$4:AU55)</f>
        <v>6500</v>
      </c>
      <c r="AW55" s="8">
        <f t="shared" si="28"/>
        <v>0</v>
      </c>
      <c r="AZ55" s="24"/>
    </row>
    <row r="56" spans="1:52" x14ac:dyDescent="0.3">
      <c r="A56" s="1">
        <v>42660</v>
      </c>
      <c r="B56" s="1">
        <v>42660</v>
      </c>
      <c r="C56" s="1" t="s">
        <v>44</v>
      </c>
      <c r="D56" s="3">
        <v>1550</v>
      </c>
      <c r="E56" s="3">
        <v>-200</v>
      </c>
      <c r="F56" s="3">
        <f t="shared" si="0"/>
        <v>1350</v>
      </c>
      <c r="G56" s="20">
        <f t="shared" si="1"/>
        <v>0</v>
      </c>
      <c r="H56" s="3" t="s">
        <v>37</v>
      </c>
      <c r="L56" s="20">
        <f t="shared" si="2"/>
        <v>1</v>
      </c>
      <c r="M56" s="20" t="s">
        <v>20</v>
      </c>
      <c r="N56" s="20">
        <v>8</v>
      </c>
      <c r="O56" s="20">
        <v>76220</v>
      </c>
      <c r="P56" s="20">
        <f t="shared" si="3"/>
        <v>76220</v>
      </c>
      <c r="Q56" s="20">
        <f t="shared" si="4"/>
        <v>76220</v>
      </c>
      <c r="R56" s="20">
        <v>76420</v>
      </c>
      <c r="S56" s="20">
        <v>76130</v>
      </c>
      <c r="T56" s="19">
        <f t="shared" si="5"/>
        <v>20.8</v>
      </c>
      <c r="U56" s="19">
        <f t="shared" si="6"/>
        <v>8.1999999999999993</v>
      </c>
      <c r="W56" s="19">
        <f t="shared" si="7"/>
        <v>-20.8</v>
      </c>
      <c r="X56" s="19">
        <f t="shared" si="8"/>
        <v>8.1999999999999993</v>
      </c>
      <c r="Y56" s="7">
        <f t="shared" si="9"/>
        <v>0</v>
      </c>
      <c r="Z56" s="7">
        <f t="shared" si="10"/>
        <v>1</v>
      </c>
      <c r="AA56" s="7">
        <f t="shared" si="11"/>
        <v>1</v>
      </c>
      <c r="AB56" s="7">
        <f t="shared" si="12"/>
        <v>1</v>
      </c>
      <c r="AC56" s="19">
        <f t="shared" si="13"/>
        <v>-20</v>
      </c>
      <c r="AD56" s="7"/>
      <c r="AE56" s="19">
        <f t="shared" si="14"/>
        <v>-20</v>
      </c>
      <c r="AF56" s="19">
        <f t="shared" si="15"/>
        <v>-20</v>
      </c>
      <c r="AG56" s="19">
        <f t="shared" si="16"/>
        <v>80</v>
      </c>
      <c r="AH56" s="7">
        <f t="shared" si="17"/>
        <v>0</v>
      </c>
      <c r="AI56" s="19">
        <f t="shared" si="18"/>
        <v>0</v>
      </c>
      <c r="AJ56" s="19">
        <f t="shared" si="19"/>
        <v>0</v>
      </c>
      <c r="AK56" s="19">
        <f t="shared" si="20"/>
        <v>0</v>
      </c>
      <c r="AL56" s="19">
        <f t="shared" si="21"/>
        <v>-20</v>
      </c>
      <c r="AM56" s="19">
        <f t="shared" si="22"/>
        <v>180</v>
      </c>
      <c r="AN56" s="25">
        <f>MAX(AM$4:AM56)</f>
        <v>200</v>
      </c>
      <c r="AO56" s="25">
        <f t="shared" si="30"/>
        <v>-20</v>
      </c>
      <c r="AP56" s="20">
        <f t="shared" si="24"/>
        <v>0</v>
      </c>
      <c r="AR56" s="12">
        <f t="shared" si="29"/>
        <v>195</v>
      </c>
      <c r="AS56" s="12">
        <f t="shared" si="25"/>
        <v>9</v>
      </c>
      <c r="AT56" s="12">
        <f t="shared" si="26"/>
        <v>-180</v>
      </c>
      <c r="AU56" s="12">
        <f t="shared" si="27"/>
        <v>6320</v>
      </c>
      <c r="AV56" s="12">
        <f>MAX(AU$4:AU56)</f>
        <v>6500</v>
      </c>
      <c r="AW56" s="8">
        <f t="shared" si="28"/>
        <v>-2.7692307692307693E-2</v>
      </c>
      <c r="AY56" s="24"/>
      <c r="AZ56" s="24"/>
    </row>
    <row r="57" spans="1:52" x14ac:dyDescent="0.3">
      <c r="A57" s="1">
        <v>42656</v>
      </c>
      <c r="B57" s="1">
        <v>42661</v>
      </c>
      <c r="C57" s="1" t="s">
        <v>44</v>
      </c>
      <c r="D57" s="3">
        <v>400</v>
      </c>
      <c r="E57" s="3">
        <v>-200</v>
      </c>
      <c r="F57" s="3">
        <f t="shared" si="0"/>
        <v>200</v>
      </c>
      <c r="G57" s="20">
        <f t="shared" si="1"/>
        <v>5</v>
      </c>
      <c r="H57" s="3" t="s">
        <v>37</v>
      </c>
      <c r="K57" s="20">
        <v>1</v>
      </c>
      <c r="L57" s="20">
        <f t="shared" si="2"/>
        <v>1</v>
      </c>
      <c r="M57" s="20" t="s">
        <v>20</v>
      </c>
      <c r="N57" s="20">
        <v>8</v>
      </c>
      <c r="O57" s="20">
        <v>76670</v>
      </c>
      <c r="P57" s="20">
        <f t="shared" si="3"/>
        <v>76670</v>
      </c>
      <c r="Q57" s="20">
        <f t="shared" si="4"/>
        <v>76670</v>
      </c>
      <c r="R57" s="20">
        <v>76888</v>
      </c>
      <c r="S57" s="20">
        <v>76567</v>
      </c>
      <c r="T57" s="19">
        <f t="shared" si="5"/>
        <v>22.6</v>
      </c>
      <c r="U57" s="19">
        <f t="shared" si="6"/>
        <v>9.5</v>
      </c>
      <c r="W57" s="19">
        <f t="shared" si="7"/>
        <v>-22.6</v>
      </c>
      <c r="X57" s="19">
        <f t="shared" si="8"/>
        <v>9.5</v>
      </c>
      <c r="Y57" s="7">
        <f t="shared" si="9"/>
        <v>0</v>
      </c>
      <c r="Z57" s="7">
        <f t="shared" si="10"/>
        <v>1</v>
      </c>
      <c r="AA57" s="7">
        <f t="shared" si="11"/>
        <v>1</v>
      </c>
      <c r="AB57" s="7">
        <f t="shared" si="12"/>
        <v>0</v>
      </c>
      <c r="AC57" s="19">
        <f t="shared" si="13"/>
        <v>-20</v>
      </c>
      <c r="AD57" s="7"/>
      <c r="AE57" s="19">
        <f t="shared" si="14"/>
        <v>-20</v>
      </c>
      <c r="AF57" s="19">
        <f t="shared" si="15"/>
        <v>-20</v>
      </c>
      <c r="AG57" s="19">
        <f t="shared" si="16"/>
        <v>60</v>
      </c>
      <c r="AH57" s="7">
        <f t="shared" si="17"/>
        <v>0</v>
      </c>
      <c r="AI57" s="19">
        <f t="shared" si="18"/>
        <v>0</v>
      </c>
      <c r="AJ57" s="19">
        <f t="shared" si="19"/>
        <v>-20</v>
      </c>
      <c r="AK57" s="19">
        <f t="shared" si="20"/>
        <v>0</v>
      </c>
      <c r="AL57" s="19">
        <f t="shared" si="21"/>
        <v>0</v>
      </c>
      <c r="AM57" s="19">
        <f t="shared" si="22"/>
        <v>180</v>
      </c>
      <c r="AN57" s="25">
        <f>MAX(AM$4:AM57)</f>
        <v>200</v>
      </c>
      <c r="AO57" s="25">
        <f t="shared" si="30"/>
        <v>-20</v>
      </c>
      <c r="AP57" s="20">
        <f t="shared" si="24"/>
        <v>0</v>
      </c>
      <c r="AR57" s="12">
        <f t="shared" si="29"/>
        <v>189.6</v>
      </c>
      <c r="AS57" s="12">
        <f t="shared" si="25"/>
        <v>9</v>
      </c>
      <c r="AT57" s="12">
        <f t="shared" si="26"/>
        <v>0</v>
      </c>
      <c r="AU57" s="12">
        <f t="shared" si="27"/>
        <v>6320</v>
      </c>
      <c r="AV57" s="12">
        <f>MAX(AU$4:AU57)</f>
        <v>6500</v>
      </c>
      <c r="AW57" s="8">
        <f t="shared" si="28"/>
        <v>-2.7692307692307693E-2</v>
      </c>
      <c r="AZ57" s="24"/>
    </row>
    <row r="58" spans="1:52" x14ac:dyDescent="0.3">
      <c r="A58" s="1">
        <v>42650</v>
      </c>
      <c r="B58" s="1">
        <v>42661</v>
      </c>
      <c r="C58" s="1" t="s">
        <v>44</v>
      </c>
      <c r="D58" s="3">
        <v>405</v>
      </c>
      <c r="E58" s="3">
        <v>-200</v>
      </c>
      <c r="F58" s="3">
        <f t="shared" si="0"/>
        <v>205</v>
      </c>
      <c r="G58" s="20">
        <f t="shared" si="1"/>
        <v>11</v>
      </c>
      <c r="H58" s="3" t="s">
        <v>43</v>
      </c>
      <c r="L58" s="20">
        <f t="shared" si="2"/>
        <v>1</v>
      </c>
      <c r="M58" s="20" t="s">
        <v>21</v>
      </c>
      <c r="N58" s="20">
        <v>10</v>
      </c>
      <c r="O58" s="20">
        <v>130840</v>
      </c>
      <c r="P58" s="20">
        <f t="shared" si="3"/>
        <v>130850</v>
      </c>
      <c r="Q58" s="20">
        <f t="shared" si="4"/>
        <v>130850</v>
      </c>
      <c r="R58" s="20">
        <v>130537</v>
      </c>
      <c r="S58" s="20">
        <v>131385</v>
      </c>
      <c r="T58" s="19">
        <f t="shared" si="5"/>
        <v>32.299999999999997</v>
      </c>
      <c r="U58" s="19">
        <f t="shared" si="6"/>
        <v>53.5</v>
      </c>
      <c r="W58" s="19">
        <f t="shared" si="7"/>
        <v>-32.299999999999997</v>
      </c>
      <c r="X58" s="19">
        <f t="shared" si="8"/>
        <v>53.5</v>
      </c>
      <c r="Y58" s="7">
        <f t="shared" si="9"/>
        <v>1</v>
      </c>
      <c r="Z58" s="7">
        <f t="shared" si="10"/>
        <v>0</v>
      </c>
      <c r="AA58" s="7">
        <f t="shared" si="11"/>
        <v>1</v>
      </c>
      <c r="AB58" s="7">
        <f t="shared" si="12"/>
        <v>1</v>
      </c>
      <c r="AC58" s="19">
        <f t="shared" si="13"/>
        <v>-20</v>
      </c>
      <c r="AD58" s="7"/>
      <c r="AE58" s="19">
        <f t="shared" si="14"/>
        <v>-20</v>
      </c>
      <c r="AF58" s="19">
        <f t="shared" si="15"/>
        <v>-20</v>
      </c>
      <c r="AG58" s="19">
        <f t="shared" si="16"/>
        <v>40</v>
      </c>
      <c r="AH58" s="7">
        <f t="shared" si="17"/>
        <v>0</v>
      </c>
      <c r="AI58" s="19">
        <f t="shared" si="18"/>
        <v>0</v>
      </c>
      <c r="AJ58" s="19">
        <f t="shared" si="19"/>
        <v>0</v>
      </c>
      <c r="AK58" s="19">
        <f t="shared" si="20"/>
        <v>0</v>
      </c>
      <c r="AL58" s="19">
        <f t="shared" si="21"/>
        <v>-20</v>
      </c>
      <c r="AM58" s="19">
        <f t="shared" si="22"/>
        <v>160</v>
      </c>
      <c r="AN58" s="25">
        <f>MAX(AM$4:AM58)</f>
        <v>200</v>
      </c>
      <c r="AO58" s="25">
        <f t="shared" si="30"/>
        <v>-40</v>
      </c>
      <c r="AP58" s="20">
        <f t="shared" si="24"/>
        <v>0</v>
      </c>
      <c r="AR58" s="12">
        <f t="shared" si="29"/>
        <v>189.6</v>
      </c>
      <c r="AS58" s="12">
        <f t="shared" si="25"/>
        <v>9</v>
      </c>
      <c r="AT58" s="12">
        <f t="shared" si="26"/>
        <v>-180</v>
      </c>
      <c r="AU58" s="12">
        <f t="shared" si="27"/>
        <v>6140</v>
      </c>
      <c r="AV58" s="12">
        <f>MAX(AU$4:AU58)</f>
        <v>6500</v>
      </c>
      <c r="AW58" s="8">
        <f t="shared" si="28"/>
        <v>-5.5384615384615386E-2</v>
      </c>
      <c r="AZ58" s="24"/>
    </row>
    <row r="59" spans="1:52" x14ac:dyDescent="0.3">
      <c r="A59" s="1">
        <v>42661</v>
      </c>
      <c r="B59" s="1">
        <v>42661</v>
      </c>
      <c r="C59" s="1" t="s">
        <v>44</v>
      </c>
      <c r="D59" s="3">
        <v>1745</v>
      </c>
      <c r="E59" s="3">
        <v>-200</v>
      </c>
      <c r="F59" s="3">
        <f t="shared" si="0"/>
        <v>1545</v>
      </c>
      <c r="G59" s="20">
        <f t="shared" si="1"/>
        <v>0</v>
      </c>
      <c r="H59" s="3" t="s">
        <v>43</v>
      </c>
      <c r="L59" s="20">
        <f t="shared" si="2"/>
        <v>1</v>
      </c>
      <c r="M59" s="20" t="s">
        <v>20</v>
      </c>
      <c r="N59" s="20">
        <v>10</v>
      </c>
      <c r="O59" s="20">
        <v>131270</v>
      </c>
      <c r="P59" s="20">
        <f t="shared" si="3"/>
        <v>131270</v>
      </c>
      <c r="Q59" s="20">
        <f t="shared" si="4"/>
        <v>131270</v>
      </c>
      <c r="R59" s="20">
        <v>131385</v>
      </c>
      <c r="S59" s="20">
        <v>131013</v>
      </c>
      <c r="T59" s="19">
        <f t="shared" si="5"/>
        <v>12.5</v>
      </c>
      <c r="U59" s="19">
        <f t="shared" si="6"/>
        <v>24.7</v>
      </c>
      <c r="W59" s="19">
        <f t="shared" si="7"/>
        <v>-12.5</v>
      </c>
      <c r="X59" s="19">
        <f t="shared" si="8"/>
        <v>24.7</v>
      </c>
      <c r="Y59" s="7">
        <f t="shared" si="9"/>
        <v>0</v>
      </c>
      <c r="Z59" s="7">
        <f t="shared" si="10"/>
        <v>1</v>
      </c>
      <c r="AA59" s="7">
        <f t="shared" si="11"/>
        <v>1</v>
      </c>
      <c r="AB59" s="7">
        <f t="shared" si="12"/>
        <v>1</v>
      </c>
      <c r="AC59" s="19">
        <f t="shared" si="13"/>
        <v>0</v>
      </c>
      <c r="AD59" s="7"/>
      <c r="AE59" s="19">
        <f t="shared" si="14"/>
        <v>0</v>
      </c>
      <c r="AF59" s="19">
        <f t="shared" si="15"/>
        <v>20</v>
      </c>
      <c r="AG59" s="19">
        <f t="shared" si="16"/>
        <v>60</v>
      </c>
      <c r="AH59" s="7">
        <f t="shared" si="17"/>
        <v>1</v>
      </c>
      <c r="AI59" s="19">
        <f t="shared" si="18"/>
        <v>0</v>
      </c>
      <c r="AJ59" s="19">
        <f t="shared" si="19"/>
        <v>0</v>
      </c>
      <c r="AK59" s="19">
        <f t="shared" si="20"/>
        <v>0</v>
      </c>
      <c r="AL59" s="19">
        <f t="shared" si="21"/>
        <v>20</v>
      </c>
      <c r="AM59" s="19">
        <f t="shared" si="22"/>
        <v>180</v>
      </c>
      <c r="AN59" s="25">
        <f>MAX(AM$4:AM59)</f>
        <v>200</v>
      </c>
      <c r="AO59" s="25">
        <f t="shared" si="30"/>
        <v>-20</v>
      </c>
      <c r="AP59" s="20">
        <f t="shared" si="24"/>
        <v>1</v>
      </c>
      <c r="AR59" s="12">
        <f t="shared" si="29"/>
        <v>189.6</v>
      </c>
      <c r="AS59" s="12">
        <f t="shared" si="25"/>
        <v>9</v>
      </c>
      <c r="AT59" s="12">
        <f t="shared" si="26"/>
        <v>180</v>
      </c>
      <c r="AU59" s="12">
        <f t="shared" si="27"/>
        <v>6320</v>
      </c>
      <c r="AV59" s="12">
        <f>MAX(AU$4:AU59)</f>
        <v>6500</v>
      </c>
      <c r="AW59" s="8">
        <f t="shared" si="28"/>
        <v>-2.7692307692307693E-2</v>
      </c>
      <c r="AY59" s="24"/>
      <c r="AZ59" s="24"/>
    </row>
    <row r="60" spans="1:52" x14ac:dyDescent="0.3">
      <c r="A60" s="1">
        <v>42660</v>
      </c>
      <c r="B60" s="1">
        <v>42661</v>
      </c>
      <c r="C60" s="1" t="s">
        <v>44</v>
      </c>
      <c r="D60" s="3">
        <v>2440</v>
      </c>
      <c r="E60" s="3">
        <v>-200</v>
      </c>
      <c r="F60" s="3">
        <f t="shared" si="0"/>
        <v>2240</v>
      </c>
      <c r="G60" s="20">
        <f t="shared" si="1"/>
        <v>1</v>
      </c>
      <c r="H60" s="3" t="s">
        <v>37</v>
      </c>
      <c r="K60" s="20">
        <v>1</v>
      </c>
      <c r="L60" s="20">
        <f t="shared" si="2"/>
        <v>1</v>
      </c>
      <c r="M60" s="20" t="s">
        <v>20</v>
      </c>
      <c r="N60" s="20">
        <v>8</v>
      </c>
      <c r="O60" s="20">
        <v>76410</v>
      </c>
      <c r="P60" s="20">
        <f t="shared" si="3"/>
        <v>76410</v>
      </c>
      <c r="Q60" s="20">
        <f t="shared" si="4"/>
        <v>76410</v>
      </c>
      <c r="R60" s="20">
        <v>76418</v>
      </c>
      <c r="S60" s="20">
        <v>76245</v>
      </c>
      <c r="T60" s="19">
        <f t="shared" si="5"/>
        <v>1.6</v>
      </c>
      <c r="U60" s="19">
        <f t="shared" si="6"/>
        <v>15.7</v>
      </c>
      <c r="W60" s="19">
        <f t="shared" si="7"/>
        <v>-1.6</v>
      </c>
      <c r="X60" s="19">
        <f t="shared" si="8"/>
        <v>15.7</v>
      </c>
      <c r="Y60" s="7">
        <f t="shared" si="9"/>
        <v>0</v>
      </c>
      <c r="Z60" s="7">
        <f t="shared" si="10"/>
        <v>1</v>
      </c>
      <c r="AA60" s="7">
        <f t="shared" si="11"/>
        <v>1</v>
      </c>
      <c r="AB60" s="7">
        <f t="shared" si="12"/>
        <v>0</v>
      </c>
      <c r="AC60" s="19">
        <f t="shared" si="13"/>
        <v>0</v>
      </c>
      <c r="AD60" s="7"/>
      <c r="AE60" s="19">
        <f t="shared" si="14"/>
        <v>-20</v>
      </c>
      <c r="AF60" s="19">
        <f t="shared" si="15"/>
        <v>-20</v>
      </c>
      <c r="AG60" s="19">
        <f t="shared" si="16"/>
        <v>40</v>
      </c>
      <c r="AH60" s="7">
        <f t="shared" si="17"/>
        <v>0</v>
      </c>
      <c r="AI60" s="19">
        <f t="shared" si="18"/>
        <v>0</v>
      </c>
      <c r="AJ60" s="19">
        <f t="shared" si="19"/>
        <v>-20</v>
      </c>
      <c r="AK60" s="19">
        <f t="shared" si="20"/>
        <v>0</v>
      </c>
      <c r="AL60" s="19">
        <f t="shared" si="21"/>
        <v>0</v>
      </c>
      <c r="AM60" s="19">
        <f t="shared" si="22"/>
        <v>180</v>
      </c>
      <c r="AN60" s="25">
        <f>MAX(AM$4:AM60)</f>
        <v>200</v>
      </c>
      <c r="AO60" s="25">
        <f t="shared" si="30"/>
        <v>-20</v>
      </c>
      <c r="AP60" s="20">
        <f t="shared" si="24"/>
        <v>0</v>
      </c>
      <c r="AR60" s="12">
        <f t="shared" si="29"/>
        <v>189.6</v>
      </c>
      <c r="AS60" s="12">
        <f t="shared" si="25"/>
        <v>9</v>
      </c>
      <c r="AT60" s="12">
        <f t="shared" si="26"/>
        <v>0</v>
      </c>
      <c r="AU60" s="12">
        <f t="shared" si="27"/>
        <v>6320</v>
      </c>
      <c r="AV60" s="12">
        <f>MAX(AU$4:AU60)</f>
        <v>6500</v>
      </c>
      <c r="AW60" s="8">
        <f t="shared" si="28"/>
        <v>-2.7692307692307693E-2</v>
      </c>
      <c r="AZ60" s="24"/>
    </row>
    <row r="61" spans="1:52" x14ac:dyDescent="0.3">
      <c r="A61" s="1">
        <v>42661</v>
      </c>
      <c r="B61" s="1">
        <v>42662</v>
      </c>
      <c r="C61" s="1" t="s">
        <v>45</v>
      </c>
      <c r="D61" s="3">
        <v>145</v>
      </c>
      <c r="E61" s="3">
        <v>100</v>
      </c>
      <c r="F61" s="3">
        <f t="shared" si="0"/>
        <v>245</v>
      </c>
      <c r="G61" s="20">
        <f t="shared" si="1"/>
        <v>1</v>
      </c>
      <c r="H61" s="3" t="s">
        <v>17</v>
      </c>
      <c r="I61" s="20">
        <v>1</v>
      </c>
      <c r="J61" s="20">
        <v>21</v>
      </c>
      <c r="L61" s="20">
        <f t="shared" si="2"/>
        <v>1</v>
      </c>
      <c r="M61" s="20" t="s">
        <v>20</v>
      </c>
      <c r="N61" s="20">
        <v>7</v>
      </c>
      <c r="O61" s="20">
        <v>110000</v>
      </c>
      <c r="P61" s="20">
        <f t="shared" si="3"/>
        <v>110000</v>
      </c>
      <c r="Q61" s="20">
        <f t="shared" si="4"/>
        <v>110000</v>
      </c>
      <c r="R61" s="20">
        <v>110043</v>
      </c>
      <c r="S61" s="20">
        <v>109516</v>
      </c>
      <c r="T61" s="19">
        <f t="shared" si="5"/>
        <v>5</v>
      </c>
      <c r="U61" s="19">
        <f t="shared" si="6"/>
        <v>47.7</v>
      </c>
      <c r="W61" s="19">
        <f t="shared" si="7"/>
        <v>-5</v>
      </c>
      <c r="X61" s="19">
        <f t="shared" si="8"/>
        <v>47.7</v>
      </c>
      <c r="Y61" s="7">
        <f t="shared" si="9"/>
        <v>0</v>
      </c>
      <c r="Z61" s="7">
        <f t="shared" si="10"/>
        <v>1</v>
      </c>
      <c r="AA61" s="7">
        <f t="shared" si="11"/>
        <v>1</v>
      </c>
      <c r="AB61" s="7">
        <f t="shared" si="12"/>
        <v>0</v>
      </c>
      <c r="AC61" s="19">
        <f t="shared" si="13"/>
        <v>0</v>
      </c>
      <c r="AD61" s="7"/>
      <c r="AE61" s="19">
        <f t="shared" si="14"/>
        <v>0</v>
      </c>
      <c r="AF61" s="19">
        <f t="shared" si="15"/>
        <v>20</v>
      </c>
      <c r="AG61" s="19">
        <f t="shared" si="16"/>
        <v>60</v>
      </c>
      <c r="AH61" s="7">
        <f t="shared" si="17"/>
        <v>1</v>
      </c>
      <c r="AI61" s="19">
        <f t="shared" si="18"/>
        <v>20</v>
      </c>
      <c r="AJ61" s="19">
        <f t="shared" si="19"/>
        <v>0</v>
      </c>
      <c r="AK61" s="19">
        <f t="shared" si="20"/>
        <v>0</v>
      </c>
      <c r="AL61" s="19">
        <f t="shared" si="21"/>
        <v>0</v>
      </c>
      <c r="AM61" s="19">
        <f t="shared" si="22"/>
        <v>180</v>
      </c>
      <c r="AN61" s="25">
        <f>MAX(AM$4:AM61)</f>
        <v>200</v>
      </c>
      <c r="AO61" s="25">
        <f t="shared" si="30"/>
        <v>-20</v>
      </c>
      <c r="AP61" s="20">
        <f t="shared" si="24"/>
        <v>0</v>
      </c>
      <c r="AR61" s="12">
        <f t="shared" si="29"/>
        <v>189.6</v>
      </c>
      <c r="AS61" s="12">
        <f t="shared" si="25"/>
        <v>9</v>
      </c>
      <c r="AT61" s="12">
        <f t="shared" si="26"/>
        <v>0</v>
      </c>
      <c r="AU61" s="12">
        <f t="shared" si="27"/>
        <v>6320</v>
      </c>
      <c r="AV61" s="12">
        <f>MAX(AU$4:AU61)</f>
        <v>6500</v>
      </c>
      <c r="AW61" s="8">
        <f t="shared" si="28"/>
        <v>-2.7692307692307693E-2</v>
      </c>
      <c r="AZ61" s="24"/>
    </row>
    <row r="62" spans="1:52" x14ac:dyDescent="0.3">
      <c r="A62" s="1">
        <v>42662</v>
      </c>
      <c r="B62" s="1">
        <v>42662</v>
      </c>
      <c r="C62" s="1" t="s">
        <v>45</v>
      </c>
      <c r="D62" s="3">
        <v>750</v>
      </c>
      <c r="E62" s="3">
        <v>100</v>
      </c>
      <c r="F62" s="3">
        <f t="shared" si="0"/>
        <v>850</v>
      </c>
      <c r="G62" s="20">
        <f t="shared" si="1"/>
        <v>0</v>
      </c>
      <c r="H62" s="3" t="s">
        <v>17</v>
      </c>
      <c r="L62" s="20">
        <f t="shared" si="2"/>
        <v>1</v>
      </c>
      <c r="M62" s="20" t="s">
        <v>20</v>
      </c>
      <c r="N62" s="20">
        <v>7</v>
      </c>
      <c r="O62" s="20">
        <v>109900</v>
      </c>
      <c r="P62" s="20">
        <f t="shared" si="3"/>
        <v>109900</v>
      </c>
      <c r="Q62" s="20">
        <f t="shared" si="4"/>
        <v>109900</v>
      </c>
      <c r="R62" s="20">
        <v>110043</v>
      </c>
      <c r="S62" s="20">
        <v>109516</v>
      </c>
      <c r="T62" s="19">
        <f t="shared" si="5"/>
        <v>15</v>
      </c>
      <c r="U62" s="19">
        <f t="shared" si="6"/>
        <v>37.700000000000003</v>
      </c>
      <c r="W62" s="19">
        <f t="shared" si="7"/>
        <v>-15</v>
      </c>
      <c r="X62" s="19">
        <f t="shared" si="8"/>
        <v>37.700000000000003</v>
      </c>
      <c r="Y62" s="7">
        <f t="shared" si="9"/>
        <v>0</v>
      </c>
      <c r="Z62" s="7">
        <f t="shared" si="10"/>
        <v>1</v>
      </c>
      <c r="AA62" s="7">
        <f t="shared" si="11"/>
        <v>1</v>
      </c>
      <c r="AB62" s="7">
        <f t="shared" si="12"/>
        <v>1</v>
      </c>
      <c r="AC62" s="19">
        <f t="shared" si="13"/>
        <v>0</v>
      </c>
      <c r="AD62" s="7"/>
      <c r="AE62" s="19">
        <f t="shared" si="14"/>
        <v>0</v>
      </c>
      <c r="AF62" s="19">
        <f t="shared" si="15"/>
        <v>20</v>
      </c>
      <c r="AG62" s="19">
        <f t="shared" si="16"/>
        <v>80</v>
      </c>
      <c r="AH62" s="7">
        <f t="shared" si="17"/>
        <v>1</v>
      </c>
      <c r="AI62" s="19">
        <f t="shared" si="18"/>
        <v>0</v>
      </c>
      <c r="AJ62" s="19">
        <f t="shared" si="19"/>
        <v>0</v>
      </c>
      <c r="AK62" s="19">
        <f t="shared" si="20"/>
        <v>0</v>
      </c>
      <c r="AL62" s="19">
        <f t="shared" si="21"/>
        <v>20</v>
      </c>
      <c r="AM62" s="19">
        <f t="shared" si="22"/>
        <v>200</v>
      </c>
      <c r="AN62" s="25">
        <f>MAX(AM$4:AM62)</f>
        <v>200</v>
      </c>
      <c r="AO62" s="25">
        <f t="shared" si="30"/>
        <v>0</v>
      </c>
      <c r="AP62" s="20">
        <f t="shared" si="24"/>
        <v>1</v>
      </c>
      <c r="AR62" s="12">
        <f t="shared" si="29"/>
        <v>189.6</v>
      </c>
      <c r="AS62" s="12">
        <f t="shared" si="25"/>
        <v>9</v>
      </c>
      <c r="AT62" s="12">
        <f t="shared" si="26"/>
        <v>180</v>
      </c>
      <c r="AU62" s="12">
        <f t="shared" si="27"/>
        <v>6500</v>
      </c>
      <c r="AV62" s="12">
        <f>MAX(AU$4:AU62)</f>
        <v>6500</v>
      </c>
      <c r="AW62" s="8">
        <f t="shared" si="28"/>
        <v>0</v>
      </c>
      <c r="AY62" s="24"/>
      <c r="AZ62" s="24"/>
    </row>
    <row r="63" spans="1:52" x14ac:dyDescent="0.3">
      <c r="A63" s="1">
        <v>42662</v>
      </c>
      <c r="B63" s="1">
        <v>42662</v>
      </c>
      <c r="C63" s="1" t="s">
        <v>44</v>
      </c>
      <c r="D63" s="3">
        <v>1145</v>
      </c>
      <c r="E63" s="3">
        <v>-200</v>
      </c>
      <c r="F63" s="3">
        <f t="shared" si="0"/>
        <v>945</v>
      </c>
      <c r="G63" s="20">
        <f t="shared" si="1"/>
        <v>0</v>
      </c>
      <c r="H63" s="3" t="s">
        <v>37</v>
      </c>
      <c r="L63" s="20">
        <f t="shared" si="2"/>
        <v>1</v>
      </c>
      <c r="M63" s="20" t="s">
        <v>20</v>
      </c>
      <c r="N63" s="20">
        <v>8</v>
      </c>
      <c r="O63" s="20">
        <v>76840</v>
      </c>
      <c r="P63" s="20">
        <f t="shared" si="3"/>
        <v>76840</v>
      </c>
      <c r="Q63" s="20">
        <f t="shared" si="4"/>
        <v>76840</v>
      </c>
      <c r="R63" s="20">
        <v>76822</v>
      </c>
      <c r="S63" s="20">
        <v>76677</v>
      </c>
      <c r="T63" s="19">
        <f t="shared" si="5"/>
        <v>-1</v>
      </c>
      <c r="U63" s="19">
        <f t="shared" si="6"/>
        <v>15.5</v>
      </c>
      <c r="W63" s="19">
        <f t="shared" si="7"/>
        <v>1</v>
      </c>
      <c r="X63" s="19">
        <f t="shared" si="8"/>
        <v>15.5</v>
      </c>
      <c r="Y63" s="7">
        <f t="shared" si="9"/>
        <v>0</v>
      </c>
      <c r="Z63" s="7">
        <f t="shared" si="10"/>
        <v>0</v>
      </c>
      <c r="AA63" s="7">
        <f t="shared" si="11"/>
        <v>0</v>
      </c>
      <c r="AB63" s="7">
        <f t="shared" si="12"/>
        <v>0</v>
      </c>
      <c r="AC63" s="19">
        <f t="shared" si="13"/>
        <v>0</v>
      </c>
      <c r="AD63" s="7"/>
      <c r="AE63" s="19">
        <f t="shared" si="14"/>
        <v>0</v>
      </c>
      <c r="AF63" s="19">
        <f t="shared" si="15"/>
        <v>0</v>
      </c>
      <c r="AG63" s="19">
        <f t="shared" si="16"/>
        <v>80</v>
      </c>
      <c r="AH63" s="7">
        <f t="shared" si="17"/>
        <v>0</v>
      </c>
      <c r="AI63" s="19">
        <f t="shared" si="18"/>
        <v>0</v>
      </c>
      <c r="AJ63" s="19">
        <f t="shared" si="19"/>
        <v>0</v>
      </c>
      <c r="AK63" s="19">
        <f t="shared" si="20"/>
        <v>0</v>
      </c>
      <c r="AL63" s="19">
        <f t="shared" si="21"/>
        <v>0</v>
      </c>
      <c r="AM63" s="19">
        <f t="shared" si="22"/>
        <v>200</v>
      </c>
      <c r="AN63" s="25">
        <f>MAX(AM$4:AM63)</f>
        <v>200</v>
      </c>
      <c r="AO63" s="25">
        <f t="shared" si="30"/>
        <v>0</v>
      </c>
      <c r="AP63" s="20">
        <f t="shared" si="24"/>
        <v>0</v>
      </c>
      <c r="AR63" s="12">
        <f t="shared" si="29"/>
        <v>189.6</v>
      </c>
      <c r="AS63" s="12">
        <f t="shared" si="25"/>
        <v>9</v>
      </c>
      <c r="AT63" s="12">
        <f t="shared" si="26"/>
        <v>0</v>
      </c>
      <c r="AU63" s="12">
        <f t="shared" si="27"/>
        <v>6500</v>
      </c>
      <c r="AV63" s="12">
        <f>MAX(AU$4:AU63)</f>
        <v>6500</v>
      </c>
      <c r="AW63" s="8">
        <f t="shared" si="28"/>
        <v>0</v>
      </c>
      <c r="AY63" s="24"/>
      <c r="AZ63" s="24"/>
    </row>
    <row r="64" spans="1:52" x14ac:dyDescent="0.3">
      <c r="A64" s="1">
        <v>42662</v>
      </c>
      <c r="B64" s="1">
        <v>42662</v>
      </c>
      <c r="C64" s="1" t="s">
        <v>44</v>
      </c>
      <c r="D64" s="3">
        <v>1350</v>
      </c>
      <c r="E64" s="3">
        <v>-200</v>
      </c>
      <c r="F64" s="3">
        <f t="shared" si="0"/>
        <v>1150</v>
      </c>
      <c r="G64" s="20">
        <f t="shared" si="1"/>
        <v>0</v>
      </c>
      <c r="H64" s="3" t="s">
        <v>43</v>
      </c>
      <c r="L64" s="20">
        <f t="shared" si="2"/>
        <v>1</v>
      </c>
      <c r="M64" s="20" t="s">
        <v>21</v>
      </c>
      <c r="N64" s="20">
        <v>10</v>
      </c>
      <c r="O64" s="20">
        <v>130730</v>
      </c>
      <c r="P64" s="20">
        <f t="shared" si="3"/>
        <v>130740</v>
      </c>
      <c r="Q64" s="20">
        <f t="shared" si="4"/>
        <v>130740</v>
      </c>
      <c r="R64" s="20">
        <v>130740</v>
      </c>
      <c r="S64" s="20">
        <v>131145</v>
      </c>
      <c r="T64" s="19">
        <f t="shared" si="5"/>
        <v>1</v>
      </c>
      <c r="U64" s="19">
        <f t="shared" si="6"/>
        <v>40.5</v>
      </c>
      <c r="W64" s="19">
        <f t="shared" si="7"/>
        <v>-1</v>
      </c>
      <c r="X64" s="19">
        <f t="shared" si="8"/>
        <v>40.5</v>
      </c>
      <c r="Y64" s="7">
        <f t="shared" si="9"/>
        <v>0</v>
      </c>
      <c r="Z64" s="7">
        <f t="shared" si="10"/>
        <v>0</v>
      </c>
      <c r="AA64" s="7">
        <f t="shared" si="11"/>
        <v>0</v>
      </c>
      <c r="AB64" s="7">
        <f t="shared" si="12"/>
        <v>0</v>
      </c>
      <c r="AC64" s="19">
        <f t="shared" si="13"/>
        <v>0</v>
      </c>
      <c r="AD64" s="7"/>
      <c r="AE64" s="19">
        <f t="shared" si="14"/>
        <v>0</v>
      </c>
      <c r="AF64" s="19">
        <f t="shared" si="15"/>
        <v>0</v>
      </c>
      <c r="AG64" s="19">
        <f t="shared" si="16"/>
        <v>80</v>
      </c>
      <c r="AH64" s="7">
        <f t="shared" si="17"/>
        <v>0</v>
      </c>
      <c r="AI64" s="19">
        <f t="shared" si="18"/>
        <v>0</v>
      </c>
      <c r="AJ64" s="19">
        <f t="shared" si="19"/>
        <v>0</v>
      </c>
      <c r="AK64" s="19">
        <f t="shared" si="20"/>
        <v>0</v>
      </c>
      <c r="AL64" s="19">
        <f t="shared" si="21"/>
        <v>0</v>
      </c>
      <c r="AM64" s="19">
        <f t="shared" si="22"/>
        <v>200</v>
      </c>
      <c r="AN64" s="25">
        <f>MAX(AM$4:AM64)</f>
        <v>200</v>
      </c>
      <c r="AO64" s="25">
        <f t="shared" si="30"/>
        <v>0</v>
      </c>
      <c r="AP64" s="20">
        <f t="shared" si="24"/>
        <v>0</v>
      </c>
      <c r="AR64" s="12">
        <f t="shared" si="29"/>
        <v>189.6</v>
      </c>
      <c r="AS64" s="12">
        <f t="shared" si="25"/>
        <v>9</v>
      </c>
      <c r="AT64" s="12">
        <f t="shared" si="26"/>
        <v>0</v>
      </c>
      <c r="AU64" s="12">
        <f t="shared" si="27"/>
        <v>6500</v>
      </c>
      <c r="AV64" s="12">
        <f>MAX(AU$4:AU64)</f>
        <v>6500</v>
      </c>
      <c r="AW64" s="8">
        <f t="shared" si="28"/>
        <v>0</v>
      </c>
      <c r="AY64" s="24"/>
      <c r="AZ64" s="24"/>
    </row>
    <row r="65" spans="1:52" x14ac:dyDescent="0.3">
      <c r="A65" s="1">
        <v>42662</v>
      </c>
      <c r="B65" s="1">
        <v>42663</v>
      </c>
      <c r="C65" s="1" t="s">
        <v>44</v>
      </c>
      <c r="D65" s="3">
        <v>1045</v>
      </c>
      <c r="E65" s="3">
        <v>-200</v>
      </c>
      <c r="F65" s="3">
        <f t="shared" si="0"/>
        <v>845</v>
      </c>
      <c r="G65" s="20">
        <f t="shared" si="1"/>
        <v>1</v>
      </c>
      <c r="H65" s="3" t="s">
        <v>38</v>
      </c>
      <c r="L65" s="20">
        <f t="shared" si="2"/>
        <v>1</v>
      </c>
      <c r="M65" s="20" t="s">
        <v>20</v>
      </c>
      <c r="N65" s="20">
        <v>7</v>
      </c>
      <c r="O65" s="20">
        <v>103800</v>
      </c>
      <c r="P65" s="20">
        <f t="shared" si="3"/>
        <v>103800</v>
      </c>
      <c r="Q65" s="20">
        <f t="shared" si="4"/>
        <v>103800</v>
      </c>
      <c r="R65" s="20">
        <v>103796</v>
      </c>
      <c r="S65" s="20">
        <v>103543</v>
      </c>
      <c r="T65" s="19">
        <f t="shared" si="5"/>
        <v>0.3</v>
      </c>
      <c r="U65" s="19">
        <f t="shared" si="6"/>
        <v>25</v>
      </c>
      <c r="W65" s="19">
        <f t="shared" si="7"/>
        <v>-0.3</v>
      </c>
      <c r="X65" s="19">
        <f t="shared" si="8"/>
        <v>25</v>
      </c>
      <c r="Y65" s="7">
        <f t="shared" si="9"/>
        <v>0</v>
      </c>
      <c r="Z65" s="7">
        <f t="shared" si="10"/>
        <v>0</v>
      </c>
      <c r="AA65" s="7">
        <f t="shared" si="11"/>
        <v>0</v>
      </c>
      <c r="AB65" s="7">
        <f t="shared" si="12"/>
        <v>0</v>
      </c>
      <c r="AC65" s="19">
        <f t="shared" si="13"/>
        <v>0</v>
      </c>
      <c r="AD65" s="7"/>
      <c r="AE65" s="19">
        <f t="shared" si="14"/>
        <v>0</v>
      </c>
      <c r="AF65" s="19">
        <f t="shared" si="15"/>
        <v>0</v>
      </c>
      <c r="AG65" s="19">
        <f t="shared" si="16"/>
        <v>80</v>
      </c>
      <c r="AH65" s="7">
        <f t="shared" si="17"/>
        <v>0</v>
      </c>
      <c r="AI65" s="19">
        <f t="shared" si="18"/>
        <v>0</v>
      </c>
      <c r="AJ65" s="19">
        <f t="shared" si="19"/>
        <v>0</v>
      </c>
      <c r="AK65" s="19">
        <f t="shared" si="20"/>
        <v>0</v>
      </c>
      <c r="AL65" s="19">
        <f t="shared" si="21"/>
        <v>0</v>
      </c>
      <c r="AM65" s="19">
        <f t="shared" si="22"/>
        <v>200</v>
      </c>
      <c r="AN65" s="25">
        <f>MAX(AM$4:AM65)</f>
        <v>200</v>
      </c>
      <c r="AO65" s="25">
        <f t="shared" si="30"/>
        <v>0</v>
      </c>
      <c r="AP65" s="20">
        <f t="shared" si="24"/>
        <v>0</v>
      </c>
      <c r="AR65" s="12">
        <f t="shared" si="29"/>
        <v>195</v>
      </c>
      <c r="AS65" s="12">
        <f t="shared" si="25"/>
        <v>9</v>
      </c>
      <c r="AT65" s="12">
        <f t="shared" si="26"/>
        <v>0</v>
      </c>
      <c r="AU65" s="12">
        <f t="shared" si="27"/>
        <v>6500</v>
      </c>
      <c r="AV65" s="12">
        <f>MAX(AU$4:AU65)</f>
        <v>6500</v>
      </c>
      <c r="AW65" s="8">
        <f t="shared" si="28"/>
        <v>0</v>
      </c>
      <c r="AY65" s="24"/>
      <c r="AZ65" s="24"/>
    </row>
    <row r="66" spans="1:52" x14ac:dyDescent="0.3">
      <c r="A66" s="1">
        <v>42663</v>
      </c>
      <c r="B66" s="1">
        <v>42663</v>
      </c>
      <c r="C66" s="1" t="s">
        <v>44</v>
      </c>
      <c r="D66" s="3">
        <v>1535</v>
      </c>
      <c r="E66" s="3">
        <v>-200</v>
      </c>
      <c r="F66" s="3">
        <f t="shared" si="0"/>
        <v>1335</v>
      </c>
      <c r="G66" s="20">
        <f t="shared" si="1"/>
        <v>0</v>
      </c>
      <c r="H66" s="3" t="s">
        <v>43</v>
      </c>
      <c r="L66" s="20">
        <f t="shared" si="2"/>
        <v>1</v>
      </c>
      <c r="M66" s="20" t="s">
        <v>20</v>
      </c>
      <c r="N66" s="20">
        <v>10</v>
      </c>
      <c r="O66" s="20">
        <v>131930</v>
      </c>
      <c r="P66" s="20">
        <f t="shared" si="3"/>
        <v>131930</v>
      </c>
      <c r="Q66" s="20">
        <f t="shared" si="4"/>
        <v>131930</v>
      </c>
      <c r="R66" s="20">
        <v>132120</v>
      </c>
      <c r="S66" s="20">
        <v>131667</v>
      </c>
      <c r="T66" s="19">
        <f t="shared" si="5"/>
        <v>20</v>
      </c>
      <c r="U66" s="19">
        <f t="shared" si="6"/>
        <v>25.3</v>
      </c>
      <c r="W66" s="19">
        <f t="shared" si="7"/>
        <v>-20</v>
      </c>
      <c r="X66" s="19">
        <f t="shared" si="8"/>
        <v>25.3</v>
      </c>
      <c r="Y66" s="7">
        <f t="shared" si="9"/>
        <v>0</v>
      </c>
      <c r="Z66" s="7">
        <f t="shared" si="10"/>
        <v>1</v>
      </c>
      <c r="AA66" s="7">
        <f t="shared" si="11"/>
        <v>1</v>
      </c>
      <c r="AB66" s="7">
        <f t="shared" si="12"/>
        <v>1</v>
      </c>
      <c r="AC66" s="19">
        <f t="shared" si="13"/>
        <v>-20</v>
      </c>
      <c r="AD66" s="7"/>
      <c r="AE66" s="19">
        <f t="shared" si="14"/>
        <v>-20</v>
      </c>
      <c r="AF66" s="19">
        <f t="shared" si="15"/>
        <v>-20</v>
      </c>
      <c r="AG66" s="19">
        <f t="shared" si="16"/>
        <v>60</v>
      </c>
      <c r="AH66" s="7">
        <f t="shared" si="17"/>
        <v>0</v>
      </c>
      <c r="AI66" s="19">
        <f t="shared" si="18"/>
        <v>0</v>
      </c>
      <c r="AJ66" s="19">
        <f t="shared" si="19"/>
        <v>0</v>
      </c>
      <c r="AK66" s="19">
        <f t="shared" si="20"/>
        <v>0</v>
      </c>
      <c r="AL66" s="19">
        <f t="shared" si="21"/>
        <v>-20</v>
      </c>
      <c r="AM66" s="19">
        <f t="shared" si="22"/>
        <v>180</v>
      </c>
      <c r="AN66" s="25">
        <f>MAX(AM$4:AM66)</f>
        <v>200</v>
      </c>
      <c r="AO66" s="25">
        <f t="shared" si="30"/>
        <v>-20</v>
      </c>
      <c r="AP66" s="20">
        <f t="shared" si="24"/>
        <v>0</v>
      </c>
      <c r="AR66" s="12">
        <f t="shared" si="29"/>
        <v>195</v>
      </c>
      <c r="AS66" s="12">
        <f t="shared" si="25"/>
        <v>9</v>
      </c>
      <c r="AT66" s="12">
        <f t="shared" si="26"/>
        <v>-180</v>
      </c>
      <c r="AU66" s="12">
        <f t="shared" si="27"/>
        <v>6320</v>
      </c>
      <c r="AV66" s="12">
        <f>MAX(AU$4:AU66)</f>
        <v>6500</v>
      </c>
      <c r="AW66" s="8">
        <f t="shared" si="28"/>
        <v>-2.7692307692307693E-2</v>
      </c>
      <c r="AY66" s="24"/>
      <c r="AZ66" s="24"/>
    </row>
    <row r="67" spans="1:52" x14ac:dyDescent="0.3">
      <c r="A67" s="1">
        <v>42663</v>
      </c>
      <c r="B67" s="1">
        <v>42663</v>
      </c>
      <c r="C67" s="1" t="s">
        <v>45</v>
      </c>
      <c r="D67" s="3">
        <v>1240</v>
      </c>
      <c r="E67" s="3">
        <v>100</v>
      </c>
      <c r="F67" s="3">
        <f t="shared" si="0"/>
        <v>1340</v>
      </c>
      <c r="G67" s="20">
        <f t="shared" si="1"/>
        <v>0</v>
      </c>
      <c r="H67" s="3" t="s">
        <v>17</v>
      </c>
      <c r="K67" s="20">
        <v>1</v>
      </c>
      <c r="L67" s="20">
        <f t="shared" si="2"/>
        <v>1</v>
      </c>
      <c r="M67" s="20" t="s">
        <v>20</v>
      </c>
      <c r="N67" s="20">
        <v>7</v>
      </c>
      <c r="O67" s="20">
        <v>109960</v>
      </c>
      <c r="P67" s="20">
        <f t="shared" si="3"/>
        <v>109960</v>
      </c>
      <c r="Q67" s="20">
        <f t="shared" si="4"/>
        <v>109960</v>
      </c>
      <c r="R67" s="20">
        <v>110386</v>
      </c>
      <c r="S67" s="20">
        <v>108587</v>
      </c>
      <c r="T67" s="19">
        <f t="shared" si="5"/>
        <v>43.3</v>
      </c>
      <c r="U67" s="19">
        <f t="shared" si="6"/>
        <v>136.6</v>
      </c>
      <c r="W67" s="19">
        <f t="shared" si="7"/>
        <v>-43.3</v>
      </c>
      <c r="X67" s="19">
        <f t="shared" si="8"/>
        <v>136.6</v>
      </c>
      <c r="Y67" s="7">
        <f t="shared" si="9"/>
        <v>0</v>
      </c>
      <c r="Z67" s="7">
        <f t="shared" si="10"/>
        <v>1</v>
      </c>
      <c r="AA67" s="7">
        <f t="shared" si="11"/>
        <v>1</v>
      </c>
      <c r="AB67" s="7">
        <f t="shared" si="12"/>
        <v>0</v>
      </c>
      <c r="AC67" s="19">
        <f t="shared" si="13"/>
        <v>-20</v>
      </c>
      <c r="AD67" s="7"/>
      <c r="AE67" s="19">
        <f t="shared" si="14"/>
        <v>-20</v>
      </c>
      <c r="AF67" s="19">
        <f t="shared" si="15"/>
        <v>-20</v>
      </c>
      <c r="AG67" s="19">
        <f t="shared" si="16"/>
        <v>40</v>
      </c>
      <c r="AH67" s="7">
        <f t="shared" si="17"/>
        <v>0</v>
      </c>
      <c r="AI67" s="19">
        <f t="shared" si="18"/>
        <v>0</v>
      </c>
      <c r="AJ67" s="19">
        <f t="shared" si="19"/>
        <v>-20</v>
      </c>
      <c r="AK67" s="19">
        <f t="shared" si="20"/>
        <v>0</v>
      </c>
      <c r="AL67" s="19">
        <f t="shared" si="21"/>
        <v>0</v>
      </c>
      <c r="AM67" s="19">
        <f t="shared" si="22"/>
        <v>180</v>
      </c>
      <c r="AN67" s="25">
        <f>MAX(AM$4:AM67)</f>
        <v>200</v>
      </c>
      <c r="AO67" s="25">
        <f t="shared" si="30"/>
        <v>-20</v>
      </c>
      <c r="AP67" s="20">
        <f t="shared" si="24"/>
        <v>0</v>
      </c>
      <c r="AR67" s="12">
        <f t="shared" si="29"/>
        <v>195</v>
      </c>
      <c r="AS67" s="12">
        <f t="shared" si="25"/>
        <v>9</v>
      </c>
      <c r="AT67" s="12">
        <f t="shared" si="26"/>
        <v>0</v>
      </c>
      <c r="AU67" s="12">
        <f t="shared" si="27"/>
        <v>6320</v>
      </c>
      <c r="AV67" s="12">
        <f>MAX(AU$4:AU67)</f>
        <v>6500</v>
      </c>
      <c r="AW67" s="8">
        <f t="shared" si="28"/>
        <v>-2.7692307692307693E-2</v>
      </c>
      <c r="AY67" s="24"/>
      <c r="AZ67" s="24"/>
    </row>
    <row r="68" spans="1:52" x14ac:dyDescent="0.3">
      <c r="A68" s="1">
        <v>42663</v>
      </c>
      <c r="B68" s="1">
        <v>42663</v>
      </c>
      <c r="C68" s="1" t="s">
        <v>45</v>
      </c>
      <c r="D68" s="3">
        <v>1240</v>
      </c>
      <c r="E68" s="3">
        <v>100</v>
      </c>
      <c r="F68" s="3">
        <f t="shared" si="0"/>
        <v>1340</v>
      </c>
      <c r="G68" s="20">
        <f t="shared" si="1"/>
        <v>0</v>
      </c>
      <c r="H68" s="3" t="s">
        <v>17</v>
      </c>
      <c r="K68" s="20">
        <v>1</v>
      </c>
      <c r="L68" s="20">
        <f t="shared" si="2"/>
        <v>1</v>
      </c>
      <c r="M68" s="20" t="s">
        <v>20</v>
      </c>
      <c r="N68" s="20">
        <v>7</v>
      </c>
      <c r="O68" s="20">
        <v>110170</v>
      </c>
      <c r="P68" s="20">
        <f t="shared" si="3"/>
        <v>110170</v>
      </c>
      <c r="Q68" s="20">
        <f t="shared" si="4"/>
        <v>110170</v>
      </c>
      <c r="R68" s="20">
        <v>110386</v>
      </c>
      <c r="S68" s="20">
        <v>108587</v>
      </c>
      <c r="T68" s="19">
        <f t="shared" si="5"/>
        <v>22.3</v>
      </c>
      <c r="U68" s="19">
        <f t="shared" si="6"/>
        <v>157.6</v>
      </c>
      <c r="W68" s="19">
        <f t="shared" si="7"/>
        <v>-22.3</v>
      </c>
      <c r="X68" s="19">
        <f t="shared" si="8"/>
        <v>157.6</v>
      </c>
      <c r="Y68" s="7">
        <f t="shared" si="9"/>
        <v>0</v>
      </c>
      <c r="Z68" s="7">
        <f t="shared" si="10"/>
        <v>1</v>
      </c>
      <c r="AA68" s="7">
        <f t="shared" si="11"/>
        <v>1</v>
      </c>
      <c r="AB68" s="7">
        <f t="shared" si="12"/>
        <v>0</v>
      </c>
      <c r="AC68" s="19">
        <f t="shared" si="13"/>
        <v>-20</v>
      </c>
      <c r="AD68" s="7"/>
      <c r="AE68" s="19">
        <f t="shared" si="14"/>
        <v>-20</v>
      </c>
      <c r="AF68" s="19">
        <f t="shared" si="15"/>
        <v>-20</v>
      </c>
      <c r="AG68" s="19">
        <f t="shared" si="16"/>
        <v>20</v>
      </c>
      <c r="AH68" s="7">
        <f t="shared" si="17"/>
        <v>0</v>
      </c>
      <c r="AI68" s="19">
        <f t="shared" si="18"/>
        <v>0</v>
      </c>
      <c r="AJ68" s="19">
        <f t="shared" si="19"/>
        <v>-20</v>
      </c>
      <c r="AK68" s="19">
        <f t="shared" si="20"/>
        <v>0</v>
      </c>
      <c r="AL68" s="19">
        <f t="shared" si="21"/>
        <v>0</v>
      </c>
      <c r="AM68" s="19">
        <f t="shared" si="22"/>
        <v>180</v>
      </c>
      <c r="AN68" s="25">
        <f>MAX(AM$4:AM68)</f>
        <v>200</v>
      </c>
      <c r="AO68" s="25">
        <f t="shared" si="30"/>
        <v>-20</v>
      </c>
      <c r="AP68" s="20">
        <f t="shared" si="24"/>
        <v>0</v>
      </c>
      <c r="AR68" s="12">
        <f t="shared" si="29"/>
        <v>195</v>
      </c>
      <c r="AS68" s="12">
        <f t="shared" si="25"/>
        <v>9</v>
      </c>
      <c r="AT68" s="12">
        <f t="shared" si="26"/>
        <v>0</v>
      </c>
      <c r="AU68" s="12">
        <f t="shared" si="27"/>
        <v>6320</v>
      </c>
      <c r="AV68" s="12">
        <f>MAX(AU$4:AU68)</f>
        <v>6500</v>
      </c>
      <c r="AW68" s="8">
        <f t="shared" si="28"/>
        <v>-2.7692307692307693E-2</v>
      </c>
      <c r="AY68" s="24"/>
      <c r="AZ68" s="24"/>
    </row>
    <row r="69" spans="1:52" x14ac:dyDescent="0.3">
      <c r="A69" s="1">
        <v>42663</v>
      </c>
      <c r="B69" s="1">
        <v>42663</v>
      </c>
      <c r="C69" s="1" t="s">
        <v>44</v>
      </c>
      <c r="D69" s="3">
        <v>1730</v>
      </c>
      <c r="E69" s="3">
        <v>-200</v>
      </c>
      <c r="F69" s="3">
        <f t="shared" ref="F69:F132" si="31">D69+E69</f>
        <v>1530</v>
      </c>
      <c r="G69" s="20">
        <f t="shared" ref="G69:G132" si="32">B69-A69</f>
        <v>0</v>
      </c>
      <c r="H69" s="3" t="s">
        <v>37</v>
      </c>
      <c r="L69" s="20">
        <f t="shared" ref="L69:L132" si="33">IF(AND(F69&gt;=L$3,F69&lt;=L$4),0,1)</f>
        <v>1</v>
      </c>
      <c r="M69" s="20" t="s">
        <v>21</v>
      </c>
      <c r="N69" s="20">
        <v>8</v>
      </c>
      <c r="O69" s="20">
        <v>76290</v>
      </c>
      <c r="P69" s="20">
        <f t="shared" ref="P69:P132" si="34">IF(M69="short",O69,O69+N69)</f>
        <v>76298</v>
      </c>
      <c r="Q69" s="20">
        <f t="shared" ref="Q69:Q132" si="35">IF(M69="short",P69+Q$3,P69-Q$3)</f>
        <v>76298</v>
      </c>
      <c r="R69" s="20">
        <v>76175</v>
      </c>
      <c r="S69" s="20">
        <v>76502</v>
      </c>
      <c r="T69" s="19">
        <f t="shared" ref="T69:T132" si="36">IF(M69="short",((R69-P69)+N69)/10,((P69-R69)+N69)/10)</f>
        <v>13.1</v>
      </c>
      <c r="U69" s="19">
        <f t="shared" ref="U69:U132" si="37">IF(M69="long",((S69-O69)-N69)/10,((O69-S69)-N69)/10)</f>
        <v>20.399999999999999</v>
      </c>
      <c r="W69" s="19">
        <f t="shared" ref="W69:W132" si="38">-T69+(Q$3/10)</f>
        <v>-13.1</v>
      </c>
      <c r="X69" s="19">
        <f t="shared" ref="X69:X132" si="39">U69+(Q$3/10)</f>
        <v>20.399999999999999</v>
      </c>
      <c r="Y69" s="7">
        <f t="shared" ref="Y69:Y132" si="40">IF(AND(M69="long",R69&lt;Q69),1, )</f>
        <v>1</v>
      </c>
      <c r="Z69" s="7">
        <f t="shared" ref="Z69:Z132" si="41">IF(AND(M69="short",R69&gt;Q69),1, )</f>
        <v>0</v>
      </c>
      <c r="AA69" s="7">
        <f t="shared" ref="AA69:AA132" si="42">Y69+Z69</f>
        <v>1</v>
      </c>
      <c r="AB69" s="7">
        <f t="shared" ref="AB69:AB132" si="43">IF(OR(I69=1,K69=1),0,L69*AA69)</f>
        <v>1</v>
      </c>
      <c r="AC69" s="19">
        <f t="shared" ref="AC69:AC132" si="44">IF(W69&lt;=-AC$3,-AC$3,0)</f>
        <v>0</v>
      </c>
      <c r="AD69" s="7"/>
      <c r="AE69" s="19">
        <f t="shared" ref="AE69:AE132" si="45">IF(AND(AC69=0,U69&gt;=AE$3-(N69/10)),0,-AC$3*AA69)</f>
        <v>0</v>
      </c>
      <c r="AF69" s="19">
        <f t="shared" ref="AF69:AF132" si="46">IF(AND(AC69=0,X69&gt;AF$3),AF$3*AA69,AE69*AA69)</f>
        <v>20</v>
      </c>
      <c r="AG69" s="19">
        <f t="shared" ref="AG69:AG132" si="47">AG68+AF69</f>
        <v>40</v>
      </c>
      <c r="AH69" s="7">
        <f t="shared" ref="AH69:AH132" si="48">IF(AF69&gt;0,1, )</f>
        <v>1</v>
      </c>
      <c r="AI69" s="19">
        <f t="shared" ref="AI69:AI132" si="49">IF(I69=1,AF69,)</f>
        <v>0</v>
      </c>
      <c r="AJ69" s="19">
        <f t="shared" ref="AJ69:AJ132" si="50">IF(K69=1,AF69, )</f>
        <v>0</v>
      </c>
      <c r="AK69" s="19">
        <f t="shared" ref="AK69:AK132" si="51">IF(L69=1, ,AF69)</f>
        <v>0</v>
      </c>
      <c r="AL69" s="19">
        <f t="shared" ref="AL69:AL132" si="52">AB69*AF69</f>
        <v>20</v>
      </c>
      <c r="AM69" s="19">
        <f t="shared" ref="AM69:AM132" si="53">AM68+AL69</f>
        <v>200</v>
      </c>
      <c r="AN69" s="25">
        <f>MAX(AM$4:AM69)</f>
        <v>200</v>
      </c>
      <c r="AO69" s="25">
        <f t="shared" si="30"/>
        <v>0</v>
      </c>
      <c r="AP69" s="20">
        <f t="shared" ref="AP69:AP132" si="54">IF(AL69&gt;0,1, )</f>
        <v>1</v>
      </c>
      <c r="AR69" s="12">
        <f t="shared" si="29"/>
        <v>195</v>
      </c>
      <c r="AS69" s="12">
        <f t="shared" ref="AS69:AS132" si="55">INT(AR69/AS$3)</f>
        <v>9</v>
      </c>
      <c r="AT69" s="12">
        <f t="shared" ref="AT69:AT132" si="56">AL69*AS69</f>
        <v>180</v>
      </c>
      <c r="AU69" s="12">
        <f t="shared" ref="AU69:AU132" si="57">AU68+AT69</f>
        <v>6500</v>
      </c>
      <c r="AV69" s="12">
        <f>MAX(AU$4:AU69)</f>
        <v>6500</v>
      </c>
      <c r="AW69" s="8">
        <f t="shared" ref="AW69:AW132" si="58">(AU69-AV69)/AV69</f>
        <v>0</v>
      </c>
      <c r="AY69" s="24"/>
      <c r="AZ69" s="24"/>
    </row>
    <row r="70" spans="1:52" x14ac:dyDescent="0.3">
      <c r="A70" s="1">
        <v>42663</v>
      </c>
      <c r="B70" s="1">
        <v>42663</v>
      </c>
      <c r="C70" s="1" t="s">
        <v>44</v>
      </c>
      <c r="D70" s="3">
        <v>1800</v>
      </c>
      <c r="E70" s="3">
        <v>-200</v>
      </c>
      <c r="F70" s="3">
        <f t="shared" si="31"/>
        <v>1600</v>
      </c>
      <c r="G70" s="20">
        <f t="shared" si="32"/>
        <v>0</v>
      </c>
      <c r="H70" s="3" t="s">
        <v>38</v>
      </c>
      <c r="L70" s="20">
        <f t="shared" si="33"/>
        <v>1</v>
      </c>
      <c r="M70" s="20" t="s">
        <v>20</v>
      </c>
      <c r="N70" s="20">
        <v>7</v>
      </c>
      <c r="O70" s="20">
        <v>104080</v>
      </c>
      <c r="P70" s="20">
        <f t="shared" si="34"/>
        <v>104080</v>
      </c>
      <c r="Q70" s="20">
        <f t="shared" si="35"/>
        <v>104080</v>
      </c>
      <c r="R70" s="20">
        <v>104097</v>
      </c>
      <c r="S70" s="20">
        <v>103872</v>
      </c>
      <c r="T70" s="19">
        <f t="shared" si="36"/>
        <v>2.4</v>
      </c>
      <c r="U70" s="19">
        <f t="shared" si="37"/>
        <v>20.100000000000001</v>
      </c>
      <c r="W70" s="19">
        <f t="shared" si="38"/>
        <v>-2.4</v>
      </c>
      <c r="X70" s="19">
        <f t="shared" si="39"/>
        <v>20.100000000000001</v>
      </c>
      <c r="Y70" s="7">
        <f t="shared" si="40"/>
        <v>0</v>
      </c>
      <c r="Z70" s="7">
        <f t="shared" si="41"/>
        <v>1</v>
      </c>
      <c r="AA70" s="7">
        <f t="shared" si="42"/>
        <v>1</v>
      </c>
      <c r="AB70" s="7">
        <f t="shared" si="43"/>
        <v>1</v>
      </c>
      <c r="AC70" s="19">
        <f t="shared" si="44"/>
        <v>0</v>
      </c>
      <c r="AD70" s="7"/>
      <c r="AE70" s="19">
        <f t="shared" si="45"/>
        <v>0</v>
      </c>
      <c r="AF70" s="19">
        <f t="shared" si="46"/>
        <v>20</v>
      </c>
      <c r="AG70" s="19">
        <f t="shared" si="47"/>
        <v>60</v>
      </c>
      <c r="AH70" s="7">
        <f t="shared" si="48"/>
        <v>1</v>
      </c>
      <c r="AI70" s="19">
        <f t="shared" si="49"/>
        <v>0</v>
      </c>
      <c r="AJ70" s="19">
        <f t="shared" si="50"/>
        <v>0</v>
      </c>
      <c r="AK70" s="19">
        <f t="shared" si="51"/>
        <v>0</v>
      </c>
      <c r="AL70" s="19">
        <f t="shared" si="52"/>
        <v>20</v>
      </c>
      <c r="AM70" s="19">
        <f t="shared" si="53"/>
        <v>220</v>
      </c>
      <c r="AN70" s="25">
        <f>MAX(AM$4:AM70)</f>
        <v>220</v>
      </c>
      <c r="AO70" s="25">
        <f t="shared" si="30"/>
        <v>0</v>
      </c>
      <c r="AP70" s="20">
        <f t="shared" si="54"/>
        <v>1</v>
      </c>
      <c r="AR70" s="12">
        <f t="shared" ref="AR70:AR133" si="59">IF(B70=B69,AR69,AU69*AR$3)</f>
        <v>195</v>
      </c>
      <c r="AS70" s="12">
        <f t="shared" si="55"/>
        <v>9</v>
      </c>
      <c r="AT70" s="12">
        <f t="shared" si="56"/>
        <v>180</v>
      </c>
      <c r="AU70" s="12">
        <f t="shared" si="57"/>
        <v>6680</v>
      </c>
      <c r="AV70" s="12">
        <f>MAX(AU$4:AU70)</f>
        <v>6680</v>
      </c>
      <c r="AW70" s="8">
        <f t="shared" si="58"/>
        <v>0</v>
      </c>
      <c r="AY70" s="24"/>
      <c r="AZ70" s="24"/>
    </row>
    <row r="71" spans="1:52" x14ac:dyDescent="0.3">
      <c r="A71" s="1">
        <v>42663</v>
      </c>
      <c r="B71" s="1">
        <v>42664</v>
      </c>
      <c r="C71" s="1" t="s">
        <v>44</v>
      </c>
      <c r="D71" s="3">
        <v>605</v>
      </c>
      <c r="E71" s="3">
        <v>-200</v>
      </c>
      <c r="F71" s="3">
        <f t="shared" si="31"/>
        <v>405</v>
      </c>
      <c r="G71" s="20">
        <f t="shared" si="32"/>
        <v>1</v>
      </c>
      <c r="H71" s="3" t="s">
        <v>43</v>
      </c>
      <c r="L71" s="20">
        <f t="shared" si="33"/>
        <v>1</v>
      </c>
      <c r="M71" s="20" t="s">
        <v>20</v>
      </c>
      <c r="N71" s="20">
        <v>10</v>
      </c>
      <c r="O71" s="20">
        <v>132500</v>
      </c>
      <c r="P71" s="20">
        <f t="shared" si="34"/>
        <v>132500</v>
      </c>
      <c r="Q71" s="20">
        <f t="shared" si="35"/>
        <v>132500</v>
      </c>
      <c r="R71" s="20">
        <v>132492</v>
      </c>
      <c r="S71" s="20">
        <v>132248</v>
      </c>
      <c r="T71" s="19">
        <f t="shared" si="36"/>
        <v>0.2</v>
      </c>
      <c r="U71" s="19">
        <f t="shared" si="37"/>
        <v>24.2</v>
      </c>
      <c r="W71" s="19">
        <f t="shared" si="38"/>
        <v>-0.2</v>
      </c>
      <c r="X71" s="19">
        <f t="shared" si="39"/>
        <v>24.2</v>
      </c>
      <c r="Y71" s="7">
        <f t="shared" si="40"/>
        <v>0</v>
      </c>
      <c r="Z71" s="7">
        <f t="shared" si="41"/>
        <v>0</v>
      </c>
      <c r="AA71" s="7">
        <f t="shared" si="42"/>
        <v>0</v>
      </c>
      <c r="AB71" s="7">
        <f t="shared" si="43"/>
        <v>0</v>
      </c>
      <c r="AC71" s="19">
        <f t="shared" si="44"/>
        <v>0</v>
      </c>
      <c r="AD71" s="7"/>
      <c r="AE71" s="19">
        <f t="shared" si="45"/>
        <v>0</v>
      </c>
      <c r="AF71" s="19">
        <f t="shared" si="46"/>
        <v>0</v>
      </c>
      <c r="AG71" s="19">
        <f t="shared" si="47"/>
        <v>60</v>
      </c>
      <c r="AH71" s="7">
        <f t="shared" si="48"/>
        <v>0</v>
      </c>
      <c r="AI71" s="19">
        <f t="shared" si="49"/>
        <v>0</v>
      </c>
      <c r="AJ71" s="19">
        <f t="shared" si="50"/>
        <v>0</v>
      </c>
      <c r="AK71" s="19">
        <f t="shared" si="51"/>
        <v>0</v>
      </c>
      <c r="AL71" s="19">
        <f t="shared" si="52"/>
        <v>0</v>
      </c>
      <c r="AM71" s="19">
        <f t="shared" si="53"/>
        <v>220</v>
      </c>
      <c r="AN71" s="25">
        <f>MAX(AM$4:AM71)</f>
        <v>220</v>
      </c>
      <c r="AO71" s="25">
        <f t="shared" ref="AO71:AO134" si="60">AM71-AN71</f>
        <v>0</v>
      </c>
      <c r="AP71" s="20">
        <f t="shared" si="54"/>
        <v>0</v>
      </c>
      <c r="AR71" s="12">
        <f t="shared" si="59"/>
        <v>200.4</v>
      </c>
      <c r="AS71" s="12">
        <f t="shared" si="55"/>
        <v>10</v>
      </c>
      <c r="AT71" s="12">
        <f t="shared" si="56"/>
        <v>0</v>
      </c>
      <c r="AU71" s="12">
        <f t="shared" si="57"/>
        <v>6680</v>
      </c>
      <c r="AV71" s="12">
        <f>MAX(AU$4:AU71)</f>
        <v>6680</v>
      </c>
      <c r="AW71" s="8">
        <f t="shared" si="58"/>
        <v>0</v>
      </c>
      <c r="AZ71" s="24"/>
    </row>
    <row r="72" spans="1:52" x14ac:dyDescent="0.3">
      <c r="A72" s="1">
        <v>42664</v>
      </c>
      <c r="B72" s="1">
        <v>42664</v>
      </c>
      <c r="C72" s="1" t="s">
        <v>44</v>
      </c>
      <c r="D72" s="3">
        <v>1530</v>
      </c>
      <c r="E72" s="3">
        <v>-200</v>
      </c>
      <c r="F72" s="3">
        <f t="shared" si="31"/>
        <v>1330</v>
      </c>
      <c r="G72" s="20">
        <f t="shared" si="32"/>
        <v>0</v>
      </c>
      <c r="H72" s="3" t="s">
        <v>43</v>
      </c>
      <c r="K72" s="20">
        <v>1</v>
      </c>
      <c r="L72" s="20">
        <f t="shared" si="33"/>
        <v>1</v>
      </c>
      <c r="M72" s="20" t="s">
        <v>20</v>
      </c>
      <c r="N72" s="20">
        <v>10</v>
      </c>
      <c r="O72" s="20">
        <v>132900</v>
      </c>
      <c r="P72" s="20">
        <f t="shared" si="34"/>
        <v>132900</v>
      </c>
      <c r="Q72" s="20">
        <f t="shared" si="35"/>
        <v>132900</v>
      </c>
      <c r="R72" s="20">
        <v>133965</v>
      </c>
      <c r="S72" s="20">
        <v>132764</v>
      </c>
      <c r="T72" s="19">
        <f t="shared" si="36"/>
        <v>107.5</v>
      </c>
      <c r="U72" s="19">
        <f t="shared" si="37"/>
        <v>12.6</v>
      </c>
      <c r="W72" s="19">
        <f t="shared" si="38"/>
        <v>-107.5</v>
      </c>
      <c r="X72" s="19">
        <f t="shared" si="39"/>
        <v>12.6</v>
      </c>
      <c r="Y72" s="7">
        <f t="shared" si="40"/>
        <v>0</v>
      </c>
      <c r="Z72" s="7">
        <f t="shared" si="41"/>
        <v>1</v>
      </c>
      <c r="AA72" s="7">
        <f t="shared" si="42"/>
        <v>1</v>
      </c>
      <c r="AB72" s="7">
        <f t="shared" si="43"/>
        <v>0</v>
      </c>
      <c r="AC72" s="19">
        <f t="shared" si="44"/>
        <v>-20</v>
      </c>
      <c r="AD72" s="7"/>
      <c r="AE72" s="19">
        <f t="shared" si="45"/>
        <v>-20</v>
      </c>
      <c r="AF72" s="19">
        <f t="shared" si="46"/>
        <v>-20</v>
      </c>
      <c r="AG72" s="19">
        <f t="shared" si="47"/>
        <v>40</v>
      </c>
      <c r="AH72" s="7">
        <f t="shared" si="48"/>
        <v>0</v>
      </c>
      <c r="AI72" s="19">
        <f t="shared" si="49"/>
        <v>0</v>
      </c>
      <c r="AJ72" s="19">
        <f t="shared" si="50"/>
        <v>-20</v>
      </c>
      <c r="AK72" s="19">
        <f t="shared" si="51"/>
        <v>0</v>
      </c>
      <c r="AL72" s="19">
        <f t="shared" si="52"/>
        <v>0</v>
      </c>
      <c r="AM72" s="19">
        <f t="shared" si="53"/>
        <v>220</v>
      </c>
      <c r="AN72" s="25">
        <f>MAX(AM$4:AM72)</f>
        <v>220</v>
      </c>
      <c r="AO72" s="25">
        <f t="shared" si="60"/>
        <v>0</v>
      </c>
      <c r="AP72" s="20">
        <f t="shared" si="54"/>
        <v>0</v>
      </c>
      <c r="AR72" s="12">
        <f t="shared" si="59"/>
        <v>200.4</v>
      </c>
      <c r="AS72" s="12">
        <f t="shared" si="55"/>
        <v>10</v>
      </c>
      <c r="AT72" s="12">
        <f t="shared" si="56"/>
        <v>0</v>
      </c>
      <c r="AU72" s="12">
        <f t="shared" si="57"/>
        <v>6680</v>
      </c>
      <c r="AV72" s="12">
        <f>MAX(AU$4:AU72)</f>
        <v>6680</v>
      </c>
      <c r="AW72" s="8">
        <f t="shared" si="58"/>
        <v>0</v>
      </c>
      <c r="AY72" s="24"/>
      <c r="AZ72" s="24"/>
    </row>
    <row r="73" spans="1:52" x14ac:dyDescent="0.3">
      <c r="A73" s="1">
        <v>42664</v>
      </c>
      <c r="B73" s="1">
        <v>42667</v>
      </c>
      <c r="C73" s="1" t="s">
        <v>45</v>
      </c>
      <c r="D73" s="3">
        <v>1105</v>
      </c>
      <c r="E73" s="3">
        <v>100</v>
      </c>
      <c r="F73" s="3">
        <f t="shared" si="31"/>
        <v>1205</v>
      </c>
      <c r="G73" s="20">
        <f t="shared" si="32"/>
        <v>3</v>
      </c>
      <c r="H73" s="3" t="s">
        <v>17</v>
      </c>
      <c r="L73" s="20">
        <f t="shared" si="33"/>
        <v>1</v>
      </c>
      <c r="M73" s="20" t="s">
        <v>20</v>
      </c>
      <c r="N73" s="20">
        <v>7</v>
      </c>
      <c r="O73" s="20">
        <v>108950</v>
      </c>
      <c r="P73" s="20">
        <f t="shared" si="34"/>
        <v>108950</v>
      </c>
      <c r="Q73" s="20">
        <f t="shared" si="35"/>
        <v>108950</v>
      </c>
      <c r="R73" s="20">
        <v>108991</v>
      </c>
      <c r="S73" s="20">
        <v>108505</v>
      </c>
      <c r="T73" s="19">
        <f t="shared" si="36"/>
        <v>4.8</v>
      </c>
      <c r="U73" s="19">
        <f t="shared" si="37"/>
        <v>43.8</v>
      </c>
      <c r="W73" s="19">
        <f t="shared" si="38"/>
        <v>-4.8</v>
      </c>
      <c r="X73" s="19">
        <f t="shared" si="39"/>
        <v>43.8</v>
      </c>
      <c r="Y73" s="7">
        <f t="shared" si="40"/>
        <v>0</v>
      </c>
      <c r="Z73" s="7">
        <f t="shared" si="41"/>
        <v>1</v>
      </c>
      <c r="AA73" s="7">
        <f t="shared" si="42"/>
        <v>1</v>
      </c>
      <c r="AB73" s="7">
        <f t="shared" si="43"/>
        <v>1</v>
      </c>
      <c r="AC73" s="19">
        <f t="shared" si="44"/>
        <v>0</v>
      </c>
      <c r="AD73" s="7"/>
      <c r="AE73" s="19">
        <f t="shared" si="45"/>
        <v>0</v>
      </c>
      <c r="AF73" s="19">
        <f t="shared" si="46"/>
        <v>20</v>
      </c>
      <c r="AG73" s="19">
        <f t="shared" si="47"/>
        <v>60</v>
      </c>
      <c r="AH73" s="7">
        <f t="shared" si="48"/>
        <v>1</v>
      </c>
      <c r="AI73" s="19">
        <f t="shared" si="49"/>
        <v>0</v>
      </c>
      <c r="AJ73" s="19">
        <f t="shared" si="50"/>
        <v>0</v>
      </c>
      <c r="AK73" s="19">
        <f t="shared" si="51"/>
        <v>0</v>
      </c>
      <c r="AL73" s="19">
        <f t="shared" si="52"/>
        <v>20</v>
      </c>
      <c r="AM73" s="19">
        <f t="shared" si="53"/>
        <v>240</v>
      </c>
      <c r="AN73" s="25">
        <f>MAX(AM$4:AM73)</f>
        <v>240</v>
      </c>
      <c r="AO73" s="25">
        <f t="shared" si="60"/>
        <v>0</v>
      </c>
      <c r="AP73" s="20">
        <f t="shared" si="54"/>
        <v>1</v>
      </c>
      <c r="AR73" s="12">
        <f t="shared" si="59"/>
        <v>200.4</v>
      </c>
      <c r="AS73" s="12">
        <f t="shared" si="55"/>
        <v>10</v>
      </c>
      <c r="AT73" s="12">
        <f t="shared" si="56"/>
        <v>200</v>
      </c>
      <c r="AU73" s="12">
        <f t="shared" si="57"/>
        <v>6880</v>
      </c>
      <c r="AV73" s="12">
        <f>MAX(AU$4:AU73)</f>
        <v>6880</v>
      </c>
      <c r="AW73" s="8">
        <f t="shared" si="58"/>
        <v>0</v>
      </c>
      <c r="AY73" s="24"/>
      <c r="AZ73" s="24"/>
    </row>
    <row r="74" spans="1:52" x14ac:dyDescent="0.3">
      <c r="A74" s="1">
        <v>42667</v>
      </c>
      <c r="B74" s="1">
        <v>42667</v>
      </c>
      <c r="C74" s="1" t="s">
        <v>44</v>
      </c>
      <c r="D74" s="3">
        <v>1545</v>
      </c>
      <c r="E74" s="3">
        <v>-200</v>
      </c>
      <c r="F74" s="3">
        <f t="shared" si="31"/>
        <v>1345</v>
      </c>
      <c r="G74" s="20">
        <f t="shared" si="32"/>
        <v>0</v>
      </c>
      <c r="H74" s="3" t="s">
        <v>38</v>
      </c>
      <c r="I74" s="20">
        <v>1</v>
      </c>
      <c r="J74" s="20">
        <v>13</v>
      </c>
      <c r="K74" s="20">
        <v>1</v>
      </c>
      <c r="L74" s="20">
        <f t="shared" si="33"/>
        <v>1</v>
      </c>
      <c r="M74" s="20" t="s">
        <v>20</v>
      </c>
      <c r="N74" s="20">
        <v>7</v>
      </c>
      <c r="O74" s="20">
        <v>104080</v>
      </c>
      <c r="P74" s="20">
        <f t="shared" si="34"/>
        <v>104080</v>
      </c>
      <c r="Q74" s="20">
        <f t="shared" si="35"/>
        <v>104080</v>
      </c>
      <c r="R74" s="20">
        <v>104867</v>
      </c>
      <c r="S74" s="20">
        <v>104014</v>
      </c>
      <c r="T74" s="19">
        <f t="shared" si="36"/>
        <v>79.400000000000006</v>
      </c>
      <c r="U74" s="19">
        <f t="shared" si="37"/>
        <v>5.9</v>
      </c>
      <c r="W74" s="19">
        <f t="shared" si="38"/>
        <v>-79.400000000000006</v>
      </c>
      <c r="X74" s="19">
        <f t="shared" si="39"/>
        <v>5.9</v>
      </c>
      <c r="Y74" s="7">
        <f t="shared" si="40"/>
        <v>0</v>
      </c>
      <c r="Z74" s="7">
        <f t="shared" si="41"/>
        <v>1</v>
      </c>
      <c r="AA74" s="7">
        <f t="shared" si="42"/>
        <v>1</v>
      </c>
      <c r="AB74" s="7">
        <f t="shared" si="43"/>
        <v>0</v>
      </c>
      <c r="AC74" s="19">
        <f t="shared" si="44"/>
        <v>-20</v>
      </c>
      <c r="AD74" s="7"/>
      <c r="AE74" s="19">
        <f t="shared" si="45"/>
        <v>-20</v>
      </c>
      <c r="AF74" s="19">
        <f t="shared" si="46"/>
        <v>-20</v>
      </c>
      <c r="AG74" s="19">
        <f t="shared" si="47"/>
        <v>40</v>
      </c>
      <c r="AH74" s="7">
        <f t="shared" si="48"/>
        <v>0</v>
      </c>
      <c r="AI74" s="19">
        <f t="shared" si="49"/>
        <v>-20</v>
      </c>
      <c r="AJ74" s="19">
        <f t="shared" si="50"/>
        <v>-20</v>
      </c>
      <c r="AK74" s="19">
        <f t="shared" si="51"/>
        <v>0</v>
      </c>
      <c r="AL74" s="19">
        <f t="shared" si="52"/>
        <v>0</v>
      </c>
      <c r="AM74" s="19">
        <f t="shared" si="53"/>
        <v>240</v>
      </c>
      <c r="AN74" s="25">
        <f>MAX(AM$4:AM74)</f>
        <v>240</v>
      </c>
      <c r="AO74" s="25">
        <f t="shared" si="60"/>
        <v>0</v>
      </c>
      <c r="AP74" s="20">
        <f t="shared" si="54"/>
        <v>0</v>
      </c>
      <c r="AR74" s="12">
        <f t="shared" si="59"/>
        <v>200.4</v>
      </c>
      <c r="AS74" s="12">
        <f t="shared" si="55"/>
        <v>10</v>
      </c>
      <c r="AT74" s="12">
        <f t="shared" si="56"/>
        <v>0</v>
      </c>
      <c r="AU74" s="12">
        <f t="shared" si="57"/>
        <v>6880</v>
      </c>
      <c r="AV74" s="12">
        <f>MAX(AU$4:AU74)</f>
        <v>6880</v>
      </c>
      <c r="AW74" s="8">
        <f t="shared" si="58"/>
        <v>0</v>
      </c>
      <c r="AY74" s="24"/>
      <c r="AZ74" s="24"/>
    </row>
    <row r="75" spans="1:52" x14ac:dyDescent="0.3">
      <c r="A75" s="1">
        <v>42668</v>
      </c>
      <c r="B75" s="1">
        <v>42668</v>
      </c>
      <c r="C75" s="1" t="s">
        <v>44</v>
      </c>
      <c r="D75" s="3">
        <v>1750</v>
      </c>
      <c r="E75" s="3">
        <v>-200</v>
      </c>
      <c r="F75" s="3">
        <f t="shared" si="31"/>
        <v>1550</v>
      </c>
      <c r="G75" s="20">
        <f t="shared" si="32"/>
        <v>0</v>
      </c>
      <c r="H75" s="3" t="s">
        <v>38</v>
      </c>
      <c r="L75" s="20">
        <f t="shared" si="33"/>
        <v>1</v>
      </c>
      <c r="M75" s="20" t="s">
        <v>21</v>
      </c>
      <c r="N75" s="20">
        <v>7</v>
      </c>
      <c r="O75" s="20">
        <v>104230</v>
      </c>
      <c r="P75" s="20">
        <f t="shared" si="34"/>
        <v>104237</v>
      </c>
      <c r="Q75" s="20">
        <f t="shared" si="35"/>
        <v>104237</v>
      </c>
      <c r="R75" s="20">
        <v>104018</v>
      </c>
      <c r="S75" s="20">
        <v>104611</v>
      </c>
      <c r="T75" s="19">
        <f t="shared" si="36"/>
        <v>22.6</v>
      </c>
      <c r="U75" s="19">
        <f t="shared" si="37"/>
        <v>37.4</v>
      </c>
      <c r="W75" s="19">
        <f t="shared" si="38"/>
        <v>-22.6</v>
      </c>
      <c r="X75" s="19">
        <f t="shared" si="39"/>
        <v>37.4</v>
      </c>
      <c r="Y75" s="7">
        <f t="shared" si="40"/>
        <v>1</v>
      </c>
      <c r="Z75" s="7">
        <f t="shared" si="41"/>
        <v>0</v>
      </c>
      <c r="AA75" s="7">
        <f t="shared" si="42"/>
        <v>1</v>
      </c>
      <c r="AB75" s="7">
        <f t="shared" si="43"/>
        <v>1</v>
      </c>
      <c r="AC75" s="19">
        <f t="shared" si="44"/>
        <v>-20</v>
      </c>
      <c r="AD75" s="7"/>
      <c r="AE75" s="19">
        <f t="shared" si="45"/>
        <v>-20</v>
      </c>
      <c r="AF75" s="19">
        <f t="shared" si="46"/>
        <v>-20</v>
      </c>
      <c r="AG75" s="19">
        <f t="shared" si="47"/>
        <v>20</v>
      </c>
      <c r="AH75" s="7">
        <f t="shared" si="48"/>
        <v>0</v>
      </c>
      <c r="AI75" s="19">
        <f t="shared" si="49"/>
        <v>0</v>
      </c>
      <c r="AJ75" s="19">
        <f t="shared" si="50"/>
        <v>0</v>
      </c>
      <c r="AK75" s="19">
        <f t="shared" si="51"/>
        <v>0</v>
      </c>
      <c r="AL75" s="19">
        <f t="shared" si="52"/>
        <v>-20</v>
      </c>
      <c r="AM75" s="19">
        <f t="shared" si="53"/>
        <v>220</v>
      </c>
      <c r="AN75" s="25">
        <f>MAX(AM$4:AM75)</f>
        <v>240</v>
      </c>
      <c r="AO75" s="25">
        <f t="shared" si="60"/>
        <v>-20</v>
      </c>
      <c r="AP75" s="20">
        <f t="shared" si="54"/>
        <v>0</v>
      </c>
      <c r="AR75" s="12">
        <f t="shared" si="59"/>
        <v>206.4</v>
      </c>
      <c r="AS75" s="12">
        <f t="shared" si="55"/>
        <v>10</v>
      </c>
      <c r="AT75" s="12">
        <f t="shared" si="56"/>
        <v>-200</v>
      </c>
      <c r="AU75" s="12">
        <f t="shared" si="57"/>
        <v>6680</v>
      </c>
      <c r="AV75" s="12">
        <f>MAX(AU$4:AU75)</f>
        <v>6880</v>
      </c>
      <c r="AW75" s="8">
        <f t="shared" si="58"/>
        <v>-2.9069767441860465E-2</v>
      </c>
      <c r="AY75" s="24"/>
      <c r="AZ75" s="24"/>
    </row>
    <row r="76" spans="1:52" x14ac:dyDescent="0.3">
      <c r="A76" s="1">
        <v>42668</v>
      </c>
      <c r="B76" s="1">
        <v>42669</v>
      </c>
      <c r="C76" s="1" t="s">
        <v>44</v>
      </c>
      <c r="D76" s="3">
        <v>330</v>
      </c>
      <c r="E76" s="3">
        <v>-200</v>
      </c>
      <c r="F76" s="3">
        <f t="shared" si="31"/>
        <v>130</v>
      </c>
      <c r="G76" s="20">
        <f t="shared" si="32"/>
        <v>1</v>
      </c>
      <c r="H76" s="3" t="s">
        <v>37</v>
      </c>
      <c r="K76" s="20">
        <v>1</v>
      </c>
      <c r="L76" s="20">
        <f t="shared" si="33"/>
        <v>1</v>
      </c>
      <c r="M76" s="20" t="s">
        <v>20</v>
      </c>
      <c r="N76" s="20">
        <v>8</v>
      </c>
      <c r="O76" s="20">
        <v>76630</v>
      </c>
      <c r="P76" s="20">
        <f t="shared" si="34"/>
        <v>76630</v>
      </c>
      <c r="Q76" s="20">
        <f t="shared" si="35"/>
        <v>76630</v>
      </c>
      <c r="R76" s="20">
        <v>77081</v>
      </c>
      <c r="S76" s="20">
        <v>76402</v>
      </c>
      <c r="T76" s="19">
        <f t="shared" si="36"/>
        <v>45.9</v>
      </c>
      <c r="U76" s="19">
        <f t="shared" si="37"/>
        <v>22</v>
      </c>
      <c r="W76" s="19">
        <f t="shared" si="38"/>
        <v>-45.9</v>
      </c>
      <c r="X76" s="19">
        <f t="shared" si="39"/>
        <v>22</v>
      </c>
      <c r="Y76" s="7">
        <f t="shared" si="40"/>
        <v>0</v>
      </c>
      <c r="Z76" s="7">
        <f t="shared" si="41"/>
        <v>1</v>
      </c>
      <c r="AA76" s="7">
        <f t="shared" si="42"/>
        <v>1</v>
      </c>
      <c r="AB76" s="7">
        <f t="shared" si="43"/>
        <v>0</v>
      </c>
      <c r="AC76" s="19">
        <f t="shared" si="44"/>
        <v>-20</v>
      </c>
      <c r="AD76" s="7"/>
      <c r="AE76" s="19">
        <f t="shared" si="45"/>
        <v>-20</v>
      </c>
      <c r="AF76" s="19">
        <f t="shared" si="46"/>
        <v>-20</v>
      </c>
      <c r="AG76" s="19">
        <f t="shared" si="47"/>
        <v>0</v>
      </c>
      <c r="AH76" s="7">
        <f t="shared" si="48"/>
        <v>0</v>
      </c>
      <c r="AI76" s="19">
        <f t="shared" si="49"/>
        <v>0</v>
      </c>
      <c r="AJ76" s="19">
        <f t="shared" si="50"/>
        <v>-20</v>
      </c>
      <c r="AK76" s="19">
        <f t="shared" si="51"/>
        <v>0</v>
      </c>
      <c r="AL76" s="19">
        <f t="shared" si="52"/>
        <v>0</v>
      </c>
      <c r="AM76" s="19">
        <f t="shared" si="53"/>
        <v>220</v>
      </c>
      <c r="AN76" s="25">
        <f>MAX(AM$4:AM76)</f>
        <v>240</v>
      </c>
      <c r="AO76" s="25">
        <f t="shared" si="60"/>
        <v>-20</v>
      </c>
      <c r="AP76" s="20">
        <f t="shared" si="54"/>
        <v>0</v>
      </c>
      <c r="AR76" s="12">
        <f t="shared" si="59"/>
        <v>200.4</v>
      </c>
      <c r="AS76" s="12">
        <f t="shared" si="55"/>
        <v>10</v>
      </c>
      <c r="AT76" s="12">
        <f t="shared" si="56"/>
        <v>0</v>
      </c>
      <c r="AU76" s="12">
        <f t="shared" si="57"/>
        <v>6680</v>
      </c>
      <c r="AV76" s="12">
        <f>MAX(AU$4:AU76)</f>
        <v>6880</v>
      </c>
      <c r="AW76" s="8">
        <f t="shared" si="58"/>
        <v>-2.9069767441860465E-2</v>
      </c>
      <c r="AZ76" s="24"/>
    </row>
    <row r="77" spans="1:52" x14ac:dyDescent="0.3">
      <c r="A77" s="1">
        <v>42669</v>
      </c>
      <c r="B77" s="1">
        <v>42669</v>
      </c>
      <c r="C77" s="1" t="s">
        <v>45</v>
      </c>
      <c r="D77" s="3">
        <v>915</v>
      </c>
      <c r="E77" s="3">
        <v>100</v>
      </c>
      <c r="F77" s="3">
        <f t="shared" si="31"/>
        <v>1015</v>
      </c>
      <c r="G77" s="20">
        <f t="shared" si="32"/>
        <v>0</v>
      </c>
      <c r="H77" s="3" t="s">
        <v>17</v>
      </c>
      <c r="L77" s="20">
        <f t="shared" si="33"/>
        <v>1</v>
      </c>
      <c r="M77" s="20" t="s">
        <v>20</v>
      </c>
      <c r="N77" s="20">
        <v>7</v>
      </c>
      <c r="O77" s="20">
        <v>109270</v>
      </c>
      <c r="P77" s="20">
        <f t="shared" si="34"/>
        <v>109270</v>
      </c>
      <c r="Q77" s="20">
        <f t="shared" si="35"/>
        <v>109270</v>
      </c>
      <c r="R77" s="20">
        <v>109459</v>
      </c>
      <c r="S77" s="20">
        <v>108915</v>
      </c>
      <c r="T77" s="19">
        <f t="shared" si="36"/>
        <v>19.600000000000001</v>
      </c>
      <c r="U77" s="19">
        <f t="shared" si="37"/>
        <v>34.799999999999997</v>
      </c>
      <c r="W77" s="19">
        <f t="shared" si="38"/>
        <v>-19.600000000000001</v>
      </c>
      <c r="X77" s="19">
        <f t="shared" si="39"/>
        <v>34.799999999999997</v>
      </c>
      <c r="Y77" s="7">
        <f t="shared" si="40"/>
        <v>0</v>
      </c>
      <c r="Z77" s="7">
        <f t="shared" si="41"/>
        <v>1</v>
      </c>
      <c r="AA77" s="7">
        <f t="shared" si="42"/>
        <v>1</v>
      </c>
      <c r="AB77" s="7">
        <f t="shared" si="43"/>
        <v>1</v>
      </c>
      <c r="AC77" s="19">
        <f t="shared" si="44"/>
        <v>0</v>
      </c>
      <c r="AD77" s="7"/>
      <c r="AE77" s="19">
        <f t="shared" si="45"/>
        <v>0</v>
      </c>
      <c r="AF77" s="19">
        <f t="shared" si="46"/>
        <v>20</v>
      </c>
      <c r="AG77" s="19">
        <f t="shared" si="47"/>
        <v>20</v>
      </c>
      <c r="AH77" s="7">
        <f t="shared" si="48"/>
        <v>1</v>
      </c>
      <c r="AI77" s="19">
        <f t="shared" si="49"/>
        <v>0</v>
      </c>
      <c r="AJ77" s="19">
        <f t="shared" si="50"/>
        <v>0</v>
      </c>
      <c r="AK77" s="19">
        <f t="shared" si="51"/>
        <v>0</v>
      </c>
      <c r="AL77" s="19">
        <f t="shared" si="52"/>
        <v>20</v>
      </c>
      <c r="AM77" s="19">
        <f t="shared" si="53"/>
        <v>240</v>
      </c>
      <c r="AN77" s="25">
        <f>MAX(AM$4:AM77)</f>
        <v>240</v>
      </c>
      <c r="AO77" s="25">
        <f t="shared" si="60"/>
        <v>0</v>
      </c>
      <c r="AP77" s="20">
        <f t="shared" si="54"/>
        <v>1</v>
      </c>
      <c r="AR77" s="12">
        <f t="shared" si="59"/>
        <v>200.4</v>
      </c>
      <c r="AS77" s="12">
        <f t="shared" si="55"/>
        <v>10</v>
      </c>
      <c r="AT77" s="12">
        <f t="shared" si="56"/>
        <v>200</v>
      </c>
      <c r="AU77" s="12">
        <f t="shared" si="57"/>
        <v>6880</v>
      </c>
      <c r="AV77" s="12">
        <f>MAX(AU$4:AU77)</f>
        <v>6880</v>
      </c>
      <c r="AW77" s="8">
        <f t="shared" si="58"/>
        <v>0</v>
      </c>
      <c r="AY77" s="24"/>
      <c r="AZ77" s="24"/>
    </row>
    <row r="78" spans="1:52" x14ac:dyDescent="0.3">
      <c r="A78" s="1">
        <v>42669</v>
      </c>
      <c r="B78" s="1">
        <v>42669</v>
      </c>
      <c r="C78" s="1" t="s">
        <v>44</v>
      </c>
      <c r="D78" s="3">
        <v>1700</v>
      </c>
      <c r="E78" s="3">
        <v>-200</v>
      </c>
      <c r="F78" s="3">
        <f t="shared" si="31"/>
        <v>1500</v>
      </c>
      <c r="G78" s="20">
        <f t="shared" si="32"/>
        <v>0</v>
      </c>
      <c r="H78" s="3" t="s">
        <v>37</v>
      </c>
      <c r="L78" s="20">
        <f t="shared" si="33"/>
        <v>1</v>
      </c>
      <c r="M78" s="20" t="s">
        <v>21</v>
      </c>
      <c r="N78" s="20">
        <v>8</v>
      </c>
      <c r="O78" s="20">
        <v>76470</v>
      </c>
      <c r="P78" s="20">
        <f t="shared" si="34"/>
        <v>76478</v>
      </c>
      <c r="Q78" s="20">
        <f t="shared" si="35"/>
        <v>76478</v>
      </c>
      <c r="R78" s="20">
        <v>76402</v>
      </c>
      <c r="S78" s="20">
        <v>76697</v>
      </c>
      <c r="T78" s="19">
        <f t="shared" si="36"/>
        <v>8.4</v>
      </c>
      <c r="U78" s="19">
        <f t="shared" si="37"/>
        <v>21.9</v>
      </c>
      <c r="W78" s="19">
        <f t="shared" si="38"/>
        <v>-8.4</v>
      </c>
      <c r="X78" s="19">
        <f t="shared" si="39"/>
        <v>21.9</v>
      </c>
      <c r="Y78" s="7">
        <f t="shared" si="40"/>
        <v>1</v>
      </c>
      <c r="Z78" s="7">
        <f t="shared" si="41"/>
        <v>0</v>
      </c>
      <c r="AA78" s="7">
        <f t="shared" si="42"/>
        <v>1</v>
      </c>
      <c r="AB78" s="7">
        <f t="shared" si="43"/>
        <v>1</v>
      </c>
      <c r="AC78" s="19">
        <f t="shared" si="44"/>
        <v>0</v>
      </c>
      <c r="AD78" s="7"/>
      <c r="AE78" s="19">
        <f t="shared" si="45"/>
        <v>0</v>
      </c>
      <c r="AF78" s="19">
        <f t="shared" si="46"/>
        <v>20</v>
      </c>
      <c r="AG78" s="19">
        <f t="shared" si="47"/>
        <v>40</v>
      </c>
      <c r="AH78" s="7">
        <f t="shared" si="48"/>
        <v>1</v>
      </c>
      <c r="AI78" s="19">
        <f t="shared" si="49"/>
        <v>0</v>
      </c>
      <c r="AJ78" s="19">
        <f t="shared" si="50"/>
        <v>0</v>
      </c>
      <c r="AK78" s="19">
        <f t="shared" si="51"/>
        <v>0</v>
      </c>
      <c r="AL78" s="19">
        <f t="shared" si="52"/>
        <v>20</v>
      </c>
      <c r="AM78" s="19">
        <f t="shared" si="53"/>
        <v>260</v>
      </c>
      <c r="AN78" s="25">
        <f>MAX(AM$4:AM78)</f>
        <v>260</v>
      </c>
      <c r="AO78" s="25">
        <f t="shared" si="60"/>
        <v>0</v>
      </c>
      <c r="AP78" s="20">
        <f t="shared" si="54"/>
        <v>1</v>
      </c>
      <c r="AR78" s="12">
        <f t="shared" si="59"/>
        <v>200.4</v>
      </c>
      <c r="AS78" s="12">
        <f t="shared" si="55"/>
        <v>10</v>
      </c>
      <c r="AT78" s="12">
        <f t="shared" si="56"/>
        <v>200</v>
      </c>
      <c r="AU78" s="12">
        <f t="shared" si="57"/>
        <v>7080</v>
      </c>
      <c r="AV78" s="12">
        <f>MAX(AU$4:AU78)</f>
        <v>7080</v>
      </c>
      <c r="AW78" s="8">
        <f t="shared" si="58"/>
        <v>0</v>
      </c>
      <c r="AY78" s="24"/>
      <c r="AZ78" s="24"/>
    </row>
    <row r="79" spans="1:52" x14ac:dyDescent="0.3">
      <c r="A79" s="1">
        <v>42670</v>
      </c>
      <c r="B79" s="1">
        <v>42670</v>
      </c>
      <c r="C79" s="1" t="s">
        <v>45</v>
      </c>
      <c r="D79" s="3">
        <v>830</v>
      </c>
      <c r="E79" s="3">
        <v>100</v>
      </c>
      <c r="F79" s="3">
        <f t="shared" si="31"/>
        <v>930</v>
      </c>
      <c r="G79" s="20">
        <f t="shared" si="32"/>
        <v>0</v>
      </c>
      <c r="H79" s="3" t="s">
        <v>17</v>
      </c>
      <c r="L79" s="20">
        <f t="shared" si="33"/>
        <v>1</v>
      </c>
      <c r="M79" s="20" t="s">
        <v>20</v>
      </c>
      <c r="N79" s="20">
        <v>7</v>
      </c>
      <c r="O79" s="20">
        <v>109170</v>
      </c>
      <c r="P79" s="20">
        <f t="shared" si="34"/>
        <v>109170</v>
      </c>
      <c r="Q79" s="20">
        <f t="shared" si="35"/>
        <v>109170</v>
      </c>
      <c r="R79" s="20">
        <v>109416</v>
      </c>
      <c r="S79" s="20">
        <v>108820</v>
      </c>
      <c r="T79" s="19">
        <f t="shared" si="36"/>
        <v>25.3</v>
      </c>
      <c r="U79" s="19">
        <f t="shared" si="37"/>
        <v>34.299999999999997</v>
      </c>
      <c r="W79" s="19">
        <f t="shared" si="38"/>
        <v>-25.3</v>
      </c>
      <c r="X79" s="19">
        <f t="shared" si="39"/>
        <v>34.299999999999997</v>
      </c>
      <c r="Y79" s="7">
        <f t="shared" si="40"/>
        <v>0</v>
      </c>
      <c r="Z79" s="7">
        <f t="shared" si="41"/>
        <v>1</v>
      </c>
      <c r="AA79" s="7">
        <f t="shared" si="42"/>
        <v>1</v>
      </c>
      <c r="AB79" s="7">
        <f t="shared" si="43"/>
        <v>1</v>
      </c>
      <c r="AC79" s="19">
        <f t="shared" si="44"/>
        <v>-20</v>
      </c>
      <c r="AD79" s="7"/>
      <c r="AE79" s="19">
        <f t="shared" si="45"/>
        <v>-20</v>
      </c>
      <c r="AF79" s="19">
        <f t="shared" si="46"/>
        <v>-20</v>
      </c>
      <c r="AG79" s="19">
        <f t="shared" si="47"/>
        <v>20</v>
      </c>
      <c r="AH79" s="7">
        <f t="shared" si="48"/>
        <v>0</v>
      </c>
      <c r="AI79" s="19">
        <f t="shared" si="49"/>
        <v>0</v>
      </c>
      <c r="AJ79" s="19">
        <f t="shared" si="50"/>
        <v>0</v>
      </c>
      <c r="AK79" s="19">
        <f t="shared" si="51"/>
        <v>0</v>
      </c>
      <c r="AL79" s="19">
        <f t="shared" si="52"/>
        <v>-20</v>
      </c>
      <c r="AM79" s="19">
        <f t="shared" si="53"/>
        <v>240</v>
      </c>
      <c r="AN79" s="25">
        <f>MAX(AM$4:AM79)</f>
        <v>260</v>
      </c>
      <c r="AO79" s="25">
        <f t="shared" si="60"/>
        <v>-20</v>
      </c>
      <c r="AP79" s="20">
        <f t="shared" si="54"/>
        <v>0</v>
      </c>
      <c r="AR79" s="12">
        <f t="shared" si="59"/>
        <v>212.4</v>
      </c>
      <c r="AS79" s="12">
        <f t="shared" si="55"/>
        <v>10</v>
      </c>
      <c r="AT79" s="12">
        <f t="shared" si="56"/>
        <v>-200</v>
      </c>
      <c r="AU79" s="12">
        <f t="shared" si="57"/>
        <v>6880</v>
      </c>
      <c r="AV79" s="12">
        <f>MAX(AU$4:AU79)</f>
        <v>7080</v>
      </c>
      <c r="AW79" s="8">
        <f t="shared" si="58"/>
        <v>-2.8248587570621469E-2</v>
      </c>
      <c r="AY79" s="24"/>
      <c r="AZ79" s="24"/>
    </row>
    <row r="80" spans="1:52" x14ac:dyDescent="0.3">
      <c r="A80" s="1">
        <v>42670</v>
      </c>
      <c r="B80" s="1">
        <v>42670</v>
      </c>
      <c r="C80" s="1" t="s">
        <v>44</v>
      </c>
      <c r="D80" s="3">
        <v>1535</v>
      </c>
      <c r="E80" s="3">
        <v>-200</v>
      </c>
      <c r="F80" s="3">
        <f t="shared" si="31"/>
        <v>1335</v>
      </c>
      <c r="G80" s="20">
        <f t="shared" si="32"/>
        <v>0</v>
      </c>
      <c r="H80" s="3" t="s">
        <v>38</v>
      </c>
      <c r="I80" s="20">
        <v>1</v>
      </c>
      <c r="J80" s="20">
        <v>13</v>
      </c>
      <c r="L80" s="20">
        <f t="shared" si="33"/>
        <v>1</v>
      </c>
      <c r="M80" s="20" t="s">
        <v>20</v>
      </c>
      <c r="N80" s="20">
        <v>7</v>
      </c>
      <c r="O80" s="20">
        <v>104780</v>
      </c>
      <c r="P80" s="20">
        <f t="shared" si="34"/>
        <v>104780</v>
      </c>
      <c r="Q80" s="20">
        <f t="shared" si="35"/>
        <v>104780</v>
      </c>
      <c r="R80" s="20">
        <v>104741</v>
      </c>
      <c r="S80" s="20">
        <v>104503</v>
      </c>
      <c r="T80" s="19">
        <f t="shared" si="36"/>
        <v>-3.2</v>
      </c>
      <c r="U80" s="19">
        <f t="shared" si="37"/>
        <v>27</v>
      </c>
      <c r="W80" s="19">
        <f t="shared" si="38"/>
        <v>3.2</v>
      </c>
      <c r="X80" s="19">
        <f t="shared" si="39"/>
        <v>27</v>
      </c>
      <c r="Y80" s="7">
        <f t="shared" si="40"/>
        <v>0</v>
      </c>
      <c r="Z80" s="7">
        <f t="shared" si="41"/>
        <v>0</v>
      </c>
      <c r="AA80" s="7">
        <f t="shared" si="42"/>
        <v>0</v>
      </c>
      <c r="AB80" s="7">
        <f t="shared" si="43"/>
        <v>0</v>
      </c>
      <c r="AC80" s="19">
        <f t="shared" si="44"/>
        <v>0</v>
      </c>
      <c r="AD80" s="7"/>
      <c r="AE80" s="19">
        <f t="shared" si="45"/>
        <v>0</v>
      </c>
      <c r="AF80" s="19">
        <f t="shared" si="46"/>
        <v>0</v>
      </c>
      <c r="AG80" s="19">
        <f t="shared" si="47"/>
        <v>20</v>
      </c>
      <c r="AH80" s="7">
        <f t="shared" si="48"/>
        <v>0</v>
      </c>
      <c r="AI80" s="19">
        <f t="shared" si="49"/>
        <v>0</v>
      </c>
      <c r="AJ80" s="19">
        <f t="shared" si="50"/>
        <v>0</v>
      </c>
      <c r="AK80" s="19">
        <f t="shared" si="51"/>
        <v>0</v>
      </c>
      <c r="AL80" s="19">
        <f t="shared" si="52"/>
        <v>0</v>
      </c>
      <c r="AM80" s="19">
        <f t="shared" si="53"/>
        <v>240</v>
      </c>
      <c r="AN80" s="25">
        <f>MAX(AM$4:AM80)</f>
        <v>260</v>
      </c>
      <c r="AO80" s="25">
        <f t="shared" si="60"/>
        <v>-20</v>
      </c>
      <c r="AP80" s="20">
        <f t="shared" si="54"/>
        <v>0</v>
      </c>
      <c r="AR80" s="12">
        <f t="shared" si="59"/>
        <v>212.4</v>
      </c>
      <c r="AS80" s="12">
        <f t="shared" si="55"/>
        <v>10</v>
      </c>
      <c r="AT80" s="12">
        <f t="shared" si="56"/>
        <v>0</v>
      </c>
      <c r="AU80" s="12">
        <f t="shared" si="57"/>
        <v>6880</v>
      </c>
      <c r="AV80" s="12">
        <f>MAX(AU$4:AU80)</f>
        <v>7080</v>
      </c>
      <c r="AW80" s="8">
        <f t="shared" si="58"/>
        <v>-2.8248587570621469E-2</v>
      </c>
      <c r="AY80" s="24"/>
      <c r="AZ80" s="24"/>
    </row>
    <row r="81" spans="1:52" x14ac:dyDescent="0.3">
      <c r="A81" s="1">
        <v>42670</v>
      </c>
      <c r="B81" s="1">
        <v>42670</v>
      </c>
      <c r="C81" s="1" t="s">
        <v>44</v>
      </c>
      <c r="D81" s="3">
        <v>1640</v>
      </c>
      <c r="E81" s="3">
        <v>-200</v>
      </c>
      <c r="F81" s="3">
        <f t="shared" si="31"/>
        <v>1440</v>
      </c>
      <c r="G81" s="20">
        <f t="shared" si="32"/>
        <v>0</v>
      </c>
      <c r="H81" s="3" t="s">
        <v>37</v>
      </c>
      <c r="I81" s="20">
        <v>1</v>
      </c>
      <c r="J81" s="20">
        <v>19</v>
      </c>
      <c r="L81" s="20">
        <f t="shared" si="33"/>
        <v>1</v>
      </c>
      <c r="M81" s="20" t="s">
        <v>21</v>
      </c>
      <c r="N81" s="20">
        <v>8</v>
      </c>
      <c r="O81" s="20">
        <v>76030</v>
      </c>
      <c r="P81" s="20">
        <f t="shared" si="34"/>
        <v>76038</v>
      </c>
      <c r="Q81" s="20">
        <f t="shared" si="35"/>
        <v>76038</v>
      </c>
      <c r="R81" s="20">
        <v>75791</v>
      </c>
      <c r="S81" s="20">
        <v>76072</v>
      </c>
      <c r="T81" s="19">
        <f t="shared" si="36"/>
        <v>25.5</v>
      </c>
      <c r="U81" s="19">
        <f t="shared" si="37"/>
        <v>3.4</v>
      </c>
      <c r="W81" s="19">
        <f t="shared" si="38"/>
        <v>-25.5</v>
      </c>
      <c r="X81" s="19">
        <f t="shared" si="39"/>
        <v>3.4</v>
      </c>
      <c r="Y81" s="7">
        <f t="shared" si="40"/>
        <v>1</v>
      </c>
      <c r="Z81" s="7">
        <f t="shared" si="41"/>
        <v>0</v>
      </c>
      <c r="AA81" s="7">
        <f t="shared" si="42"/>
        <v>1</v>
      </c>
      <c r="AB81" s="7">
        <f t="shared" si="43"/>
        <v>0</v>
      </c>
      <c r="AC81" s="19">
        <f t="shared" si="44"/>
        <v>-20</v>
      </c>
      <c r="AD81" s="7"/>
      <c r="AE81" s="19">
        <f t="shared" si="45"/>
        <v>-20</v>
      </c>
      <c r="AF81" s="19">
        <f t="shared" si="46"/>
        <v>-20</v>
      </c>
      <c r="AG81" s="19">
        <f t="shared" si="47"/>
        <v>0</v>
      </c>
      <c r="AH81" s="7">
        <f t="shared" si="48"/>
        <v>0</v>
      </c>
      <c r="AI81" s="19">
        <f t="shared" si="49"/>
        <v>-20</v>
      </c>
      <c r="AJ81" s="19">
        <f t="shared" si="50"/>
        <v>0</v>
      </c>
      <c r="AK81" s="19">
        <f t="shared" si="51"/>
        <v>0</v>
      </c>
      <c r="AL81" s="19">
        <f t="shared" si="52"/>
        <v>0</v>
      </c>
      <c r="AM81" s="19">
        <f t="shared" si="53"/>
        <v>240</v>
      </c>
      <c r="AN81" s="25">
        <f>MAX(AM$4:AM81)</f>
        <v>260</v>
      </c>
      <c r="AO81" s="25">
        <f t="shared" si="60"/>
        <v>-20</v>
      </c>
      <c r="AP81" s="20">
        <f t="shared" si="54"/>
        <v>0</v>
      </c>
      <c r="AR81" s="12">
        <f t="shared" si="59"/>
        <v>212.4</v>
      </c>
      <c r="AS81" s="12">
        <f t="shared" si="55"/>
        <v>10</v>
      </c>
      <c r="AT81" s="12">
        <f t="shared" si="56"/>
        <v>0</v>
      </c>
      <c r="AU81" s="12">
        <f t="shared" si="57"/>
        <v>6880</v>
      </c>
      <c r="AV81" s="12">
        <f>MAX(AU$4:AU81)</f>
        <v>7080</v>
      </c>
      <c r="AW81" s="8">
        <f t="shared" si="58"/>
        <v>-2.8248587570621469E-2</v>
      </c>
      <c r="AY81" s="24"/>
      <c r="AZ81" s="24"/>
    </row>
    <row r="82" spans="1:52" x14ac:dyDescent="0.3">
      <c r="A82" s="1">
        <v>42668</v>
      </c>
      <c r="B82" s="1">
        <v>42671</v>
      </c>
      <c r="C82" s="1" t="s">
        <v>44</v>
      </c>
      <c r="D82" s="3">
        <v>1005</v>
      </c>
      <c r="E82" s="3">
        <v>-200</v>
      </c>
      <c r="F82" s="3">
        <f t="shared" si="31"/>
        <v>805</v>
      </c>
      <c r="G82" s="20">
        <f t="shared" si="32"/>
        <v>3</v>
      </c>
      <c r="H82" s="3" t="s">
        <v>37</v>
      </c>
      <c r="L82" s="20">
        <f t="shared" si="33"/>
        <v>1</v>
      </c>
      <c r="M82" s="20" t="s">
        <v>21</v>
      </c>
      <c r="N82" s="20">
        <v>8</v>
      </c>
      <c r="O82" s="20">
        <v>75640</v>
      </c>
      <c r="P82" s="20">
        <f t="shared" si="34"/>
        <v>75648</v>
      </c>
      <c r="Q82" s="20">
        <f t="shared" si="35"/>
        <v>75648</v>
      </c>
      <c r="R82" s="20">
        <v>75635</v>
      </c>
      <c r="S82" s="20">
        <v>75887</v>
      </c>
      <c r="T82" s="19">
        <f t="shared" si="36"/>
        <v>2.1</v>
      </c>
      <c r="U82" s="19">
        <f t="shared" si="37"/>
        <v>23.9</v>
      </c>
      <c r="W82" s="19">
        <f t="shared" si="38"/>
        <v>-2.1</v>
      </c>
      <c r="X82" s="19">
        <f t="shared" si="39"/>
        <v>23.9</v>
      </c>
      <c r="Y82" s="7">
        <f t="shared" si="40"/>
        <v>1</v>
      </c>
      <c r="Z82" s="7">
        <f t="shared" si="41"/>
        <v>0</v>
      </c>
      <c r="AA82" s="7">
        <f t="shared" si="42"/>
        <v>1</v>
      </c>
      <c r="AB82" s="7">
        <f t="shared" si="43"/>
        <v>1</v>
      </c>
      <c r="AC82" s="19">
        <f t="shared" si="44"/>
        <v>0</v>
      </c>
      <c r="AD82" s="7"/>
      <c r="AE82" s="19">
        <f t="shared" si="45"/>
        <v>0</v>
      </c>
      <c r="AF82" s="19">
        <f t="shared" si="46"/>
        <v>20</v>
      </c>
      <c r="AG82" s="19">
        <f t="shared" si="47"/>
        <v>20</v>
      </c>
      <c r="AH82" s="7">
        <f t="shared" si="48"/>
        <v>1</v>
      </c>
      <c r="AI82" s="19">
        <f t="shared" si="49"/>
        <v>0</v>
      </c>
      <c r="AJ82" s="19">
        <f t="shared" si="50"/>
        <v>0</v>
      </c>
      <c r="AK82" s="19">
        <f t="shared" si="51"/>
        <v>0</v>
      </c>
      <c r="AL82" s="19">
        <f t="shared" si="52"/>
        <v>20</v>
      </c>
      <c r="AM82" s="19">
        <f t="shared" si="53"/>
        <v>260</v>
      </c>
      <c r="AN82" s="25">
        <f>MAX(AM$4:AM82)</f>
        <v>260</v>
      </c>
      <c r="AO82" s="25">
        <f t="shared" si="60"/>
        <v>0</v>
      </c>
      <c r="AP82" s="20">
        <f t="shared" si="54"/>
        <v>1</v>
      </c>
      <c r="AR82" s="12">
        <f t="shared" si="59"/>
        <v>206.4</v>
      </c>
      <c r="AS82" s="12">
        <f t="shared" si="55"/>
        <v>10</v>
      </c>
      <c r="AT82" s="12">
        <f t="shared" si="56"/>
        <v>200</v>
      </c>
      <c r="AU82" s="12">
        <f t="shared" si="57"/>
        <v>7080</v>
      </c>
      <c r="AV82" s="12">
        <f>MAX(AU$4:AU82)</f>
        <v>7080</v>
      </c>
      <c r="AW82" s="8">
        <f t="shared" si="58"/>
        <v>0</v>
      </c>
      <c r="AY82" s="24"/>
      <c r="AZ82" s="24"/>
    </row>
    <row r="83" spans="1:52" x14ac:dyDescent="0.3">
      <c r="A83" s="1">
        <v>42671</v>
      </c>
      <c r="B83" s="1">
        <v>42671</v>
      </c>
      <c r="C83" s="1" t="s">
        <v>45</v>
      </c>
      <c r="D83" s="3">
        <v>1230</v>
      </c>
      <c r="E83" s="3">
        <v>100</v>
      </c>
      <c r="F83" s="3">
        <f t="shared" si="31"/>
        <v>1330</v>
      </c>
      <c r="G83" s="20">
        <f t="shared" si="32"/>
        <v>0</v>
      </c>
      <c r="H83" s="3" t="s">
        <v>17</v>
      </c>
      <c r="K83" s="20">
        <v>1</v>
      </c>
      <c r="L83" s="20">
        <f t="shared" si="33"/>
        <v>1</v>
      </c>
      <c r="M83" s="20" t="s">
        <v>20</v>
      </c>
      <c r="N83" s="20">
        <v>7</v>
      </c>
      <c r="O83" s="20">
        <v>109300</v>
      </c>
      <c r="P83" s="20">
        <f t="shared" si="34"/>
        <v>109300</v>
      </c>
      <c r="Q83" s="20">
        <f t="shared" si="35"/>
        <v>109300</v>
      </c>
      <c r="R83" s="20">
        <v>109348</v>
      </c>
      <c r="S83" s="20">
        <v>109110</v>
      </c>
      <c r="T83" s="19">
        <f t="shared" si="36"/>
        <v>5.5</v>
      </c>
      <c r="U83" s="19">
        <f t="shared" si="37"/>
        <v>18.3</v>
      </c>
      <c r="W83" s="19">
        <f t="shared" si="38"/>
        <v>-5.5</v>
      </c>
      <c r="X83" s="19">
        <f t="shared" si="39"/>
        <v>18.3</v>
      </c>
      <c r="Y83" s="7">
        <f t="shared" si="40"/>
        <v>0</v>
      </c>
      <c r="Z83" s="7">
        <f t="shared" si="41"/>
        <v>1</v>
      </c>
      <c r="AA83" s="7">
        <f t="shared" si="42"/>
        <v>1</v>
      </c>
      <c r="AB83" s="7">
        <f t="shared" si="43"/>
        <v>0</v>
      </c>
      <c r="AC83" s="19">
        <f t="shared" si="44"/>
        <v>0</v>
      </c>
      <c r="AD83" s="7"/>
      <c r="AE83" s="19">
        <f t="shared" si="45"/>
        <v>-20</v>
      </c>
      <c r="AF83" s="19">
        <f t="shared" si="46"/>
        <v>-20</v>
      </c>
      <c r="AG83" s="19">
        <f t="shared" si="47"/>
        <v>0</v>
      </c>
      <c r="AH83" s="7">
        <f t="shared" si="48"/>
        <v>0</v>
      </c>
      <c r="AI83" s="19">
        <f t="shared" si="49"/>
        <v>0</v>
      </c>
      <c r="AJ83" s="19">
        <f t="shared" si="50"/>
        <v>-20</v>
      </c>
      <c r="AK83" s="19">
        <f t="shared" si="51"/>
        <v>0</v>
      </c>
      <c r="AL83" s="19">
        <f t="shared" si="52"/>
        <v>0</v>
      </c>
      <c r="AM83" s="19">
        <f t="shared" si="53"/>
        <v>260</v>
      </c>
      <c r="AN83" s="25">
        <f>MAX(AM$4:AM83)</f>
        <v>260</v>
      </c>
      <c r="AO83" s="25">
        <f t="shared" si="60"/>
        <v>0</v>
      </c>
      <c r="AP83" s="20">
        <f t="shared" si="54"/>
        <v>0</v>
      </c>
      <c r="AR83" s="12">
        <f t="shared" si="59"/>
        <v>206.4</v>
      </c>
      <c r="AS83" s="12">
        <f t="shared" si="55"/>
        <v>10</v>
      </c>
      <c r="AT83" s="12">
        <f t="shared" si="56"/>
        <v>0</v>
      </c>
      <c r="AU83" s="12">
        <f t="shared" si="57"/>
        <v>7080</v>
      </c>
      <c r="AV83" s="12">
        <f>MAX(AU$4:AU83)</f>
        <v>7080</v>
      </c>
      <c r="AW83" s="8">
        <f t="shared" si="58"/>
        <v>0</v>
      </c>
      <c r="AY83" s="24"/>
      <c r="AZ83" s="24"/>
    </row>
    <row r="84" spans="1:52" x14ac:dyDescent="0.3">
      <c r="A84" s="1">
        <v>42671</v>
      </c>
      <c r="B84" s="1">
        <v>42671</v>
      </c>
      <c r="C84" s="1" t="s">
        <v>44</v>
      </c>
      <c r="D84" s="3">
        <v>2015</v>
      </c>
      <c r="E84" s="3">
        <v>-200</v>
      </c>
      <c r="F84" s="3">
        <f t="shared" si="31"/>
        <v>1815</v>
      </c>
      <c r="G84" s="20">
        <f t="shared" si="32"/>
        <v>0</v>
      </c>
      <c r="H84" s="3" t="s">
        <v>38</v>
      </c>
      <c r="K84" s="20">
        <v>1</v>
      </c>
      <c r="L84" s="20">
        <f t="shared" si="33"/>
        <v>1</v>
      </c>
      <c r="M84" s="20" t="s">
        <v>21</v>
      </c>
      <c r="N84" s="20">
        <v>7</v>
      </c>
      <c r="O84" s="20">
        <v>104960</v>
      </c>
      <c r="P84" s="20">
        <f t="shared" si="34"/>
        <v>104967</v>
      </c>
      <c r="Q84" s="20">
        <f t="shared" si="35"/>
        <v>104967</v>
      </c>
      <c r="R84" s="20">
        <v>104895</v>
      </c>
      <c r="S84" s="20">
        <v>105057</v>
      </c>
      <c r="T84" s="19">
        <f t="shared" si="36"/>
        <v>7.9</v>
      </c>
      <c r="U84" s="19">
        <f t="shared" si="37"/>
        <v>9</v>
      </c>
      <c r="W84" s="19">
        <f t="shared" si="38"/>
        <v>-7.9</v>
      </c>
      <c r="X84" s="19">
        <f t="shared" si="39"/>
        <v>9</v>
      </c>
      <c r="Y84" s="7">
        <f t="shared" si="40"/>
        <v>1</v>
      </c>
      <c r="Z84" s="7">
        <f t="shared" si="41"/>
        <v>0</v>
      </c>
      <c r="AA84" s="7">
        <f t="shared" si="42"/>
        <v>1</v>
      </c>
      <c r="AB84" s="7">
        <f t="shared" si="43"/>
        <v>0</v>
      </c>
      <c r="AC84" s="19">
        <f t="shared" si="44"/>
        <v>0</v>
      </c>
      <c r="AD84" s="7"/>
      <c r="AE84" s="19">
        <f t="shared" si="45"/>
        <v>-20</v>
      </c>
      <c r="AF84" s="19">
        <f t="shared" si="46"/>
        <v>-20</v>
      </c>
      <c r="AG84" s="19">
        <f t="shared" si="47"/>
        <v>-20</v>
      </c>
      <c r="AH84" s="7">
        <f t="shared" si="48"/>
        <v>0</v>
      </c>
      <c r="AI84" s="19">
        <f t="shared" si="49"/>
        <v>0</v>
      </c>
      <c r="AJ84" s="19">
        <f t="shared" si="50"/>
        <v>-20</v>
      </c>
      <c r="AK84" s="19">
        <f t="shared" si="51"/>
        <v>0</v>
      </c>
      <c r="AL84" s="19">
        <f t="shared" si="52"/>
        <v>0</v>
      </c>
      <c r="AM84" s="19">
        <f t="shared" si="53"/>
        <v>260</v>
      </c>
      <c r="AN84" s="25">
        <f>MAX(AM$4:AM84)</f>
        <v>260</v>
      </c>
      <c r="AO84" s="25">
        <f t="shared" si="60"/>
        <v>0</v>
      </c>
      <c r="AP84" s="20">
        <f t="shared" si="54"/>
        <v>0</v>
      </c>
      <c r="AR84" s="12">
        <f t="shared" si="59"/>
        <v>206.4</v>
      </c>
      <c r="AS84" s="12">
        <f t="shared" si="55"/>
        <v>10</v>
      </c>
      <c r="AT84" s="12">
        <f t="shared" si="56"/>
        <v>0</v>
      </c>
      <c r="AU84" s="12">
        <f t="shared" si="57"/>
        <v>7080</v>
      </c>
      <c r="AV84" s="12">
        <f>MAX(AU$4:AU84)</f>
        <v>7080</v>
      </c>
      <c r="AW84" s="8">
        <f t="shared" si="58"/>
        <v>0</v>
      </c>
      <c r="AZ84" s="24"/>
    </row>
    <row r="85" spans="1:52" x14ac:dyDescent="0.3">
      <c r="A85" s="1">
        <v>42671</v>
      </c>
      <c r="B85" s="1">
        <v>42671</v>
      </c>
      <c r="C85" s="1" t="s">
        <v>44</v>
      </c>
      <c r="D85" s="3">
        <v>2030</v>
      </c>
      <c r="E85" s="3">
        <v>-200</v>
      </c>
      <c r="F85" s="3">
        <f t="shared" si="31"/>
        <v>1830</v>
      </c>
      <c r="G85" s="20">
        <f t="shared" si="32"/>
        <v>0</v>
      </c>
      <c r="H85" s="3" t="s">
        <v>38</v>
      </c>
      <c r="K85" s="20">
        <v>1</v>
      </c>
      <c r="L85" s="20">
        <f t="shared" si="33"/>
        <v>1</v>
      </c>
      <c r="M85" s="20" t="s">
        <v>21</v>
      </c>
      <c r="N85" s="20">
        <v>7</v>
      </c>
      <c r="O85" s="20">
        <v>104720</v>
      </c>
      <c r="P85" s="20">
        <f t="shared" si="34"/>
        <v>104727</v>
      </c>
      <c r="Q85" s="20">
        <f t="shared" si="35"/>
        <v>104727</v>
      </c>
      <c r="R85" s="20">
        <v>104449</v>
      </c>
      <c r="S85" s="20">
        <v>104901</v>
      </c>
      <c r="T85" s="19">
        <f t="shared" si="36"/>
        <v>28.5</v>
      </c>
      <c r="U85" s="19">
        <f t="shared" si="37"/>
        <v>17.399999999999999</v>
      </c>
      <c r="W85" s="19">
        <f t="shared" si="38"/>
        <v>-28.5</v>
      </c>
      <c r="X85" s="19">
        <f t="shared" si="39"/>
        <v>17.399999999999999</v>
      </c>
      <c r="Y85" s="7">
        <f t="shared" si="40"/>
        <v>1</v>
      </c>
      <c r="Z85" s="7">
        <f t="shared" si="41"/>
        <v>0</v>
      </c>
      <c r="AA85" s="7">
        <f t="shared" si="42"/>
        <v>1</v>
      </c>
      <c r="AB85" s="7">
        <f t="shared" si="43"/>
        <v>0</v>
      </c>
      <c r="AC85" s="19">
        <f t="shared" si="44"/>
        <v>-20</v>
      </c>
      <c r="AD85" s="7"/>
      <c r="AE85" s="19">
        <f t="shared" si="45"/>
        <v>-20</v>
      </c>
      <c r="AF85" s="19">
        <f t="shared" si="46"/>
        <v>-20</v>
      </c>
      <c r="AG85" s="19">
        <f t="shared" si="47"/>
        <v>-40</v>
      </c>
      <c r="AH85" s="7">
        <f t="shared" si="48"/>
        <v>0</v>
      </c>
      <c r="AI85" s="19">
        <f t="shared" si="49"/>
        <v>0</v>
      </c>
      <c r="AJ85" s="19">
        <f t="shared" si="50"/>
        <v>-20</v>
      </c>
      <c r="AK85" s="19">
        <f t="shared" si="51"/>
        <v>0</v>
      </c>
      <c r="AL85" s="19">
        <f t="shared" si="52"/>
        <v>0</v>
      </c>
      <c r="AM85" s="19">
        <f t="shared" si="53"/>
        <v>260</v>
      </c>
      <c r="AN85" s="25">
        <f>MAX(AM$4:AM85)</f>
        <v>260</v>
      </c>
      <c r="AO85" s="25">
        <f t="shared" si="60"/>
        <v>0</v>
      </c>
      <c r="AP85" s="20">
        <f t="shared" si="54"/>
        <v>0</v>
      </c>
      <c r="AR85" s="12">
        <f t="shared" si="59"/>
        <v>206.4</v>
      </c>
      <c r="AS85" s="12">
        <f t="shared" si="55"/>
        <v>10</v>
      </c>
      <c r="AT85" s="12">
        <f t="shared" si="56"/>
        <v>0</v>
      </c>
      <c r="AU85" s="12">
        <f t="shared" si="57"/>
        <v>7080</v>
      </c>
      <c r="AV85" s="12">
        <f>MAX(AU$4:AU85)</f>
        <v>7080</v>
      </c>
      <c r="AW85" s="8">
        <f t="shared" si="58"/>
        <v>0</v>
      </c>
      <c r="AZ85" s="24"/>
    </row>
    <row r="86" spans="1:52" x14ac:dyDescent="0.3">
      <c r="A86" s="1">
        <v>42671</v>
      </c>
      <c r="B86" s="1">
        <v>42674</v>
      </c>
      <c r="C86" s="1" t="s">
        <v>44</v>
      </c>
      <c r="D86" s="3">
        <v>750</v>
      </c>
      <c r="E86" s="3">
        <v>-200</v>
      </c>
      <c r="F86" s="3">
        <f t="shared" si="31"/>
        <v>550</v>
      </c>
      <c r="G86" s="20">
        <f t="shared" si="32"/>
        <v>3</v>
      </c>
      <c r="H86" s="3" t="s">
        <v>37</v>
      </c>
      <c r="L86" s="20">
        <f t="shared" si="33"/>
        <v>1</v>
      </c>
      <c r="M86" s="20" t="s">
        <v>20</v>
      </c>
      <c r="N86" s="20">
        <v>8</v>
      </c>
      <c r="O86" s="20">
        <v>76180</v>
      </c>
      <c r="P86" s="20">
        <f t="shared" si="34"/>
        <v>76180</v>
      </c>
      <c r="Q86" s="20">
        <f t="shared" si="35"/>
        <v>76180</v>
      </c>
      <c r="R86" s="20">
        <v>76183</v>
      </c>
      <c r="S86" s="20">
        <v>75885</v>
      </c>
      <c r="T86" s="19">
        <f t="shared" si="36"/>
        <v>1.1000000000000001</v>
      </c>
      <c r="U86" s="19">
        <f t="shared" si="37"/>
        <v>28.7</v>
      </c>
      <c r="W86" s="19">
        <f t="shared" si="38"/>
        <v>-1.1000000000000001</v>
      </c>
      <c r="X86" s="19">
        <f t="shared" si="39"/>
        <v>28.7</v>
      </c>
      <c r="Y86" s="7">
        <f t="shared" si="40"/>
        <v>0</v>
      </c>
      <c r="Z86" s="7">
        <f t="shared" si="41"/>
        <v>1</v>
      </c>
      <c r="AA86" s="7">
        <f t="shared" si="42"/>
        <v>1</v>
      </c>
      <c r="AB86" s="7">
        <f t="shared" si="43"/>
        <v>1</v>
      </c>
      <c r="AC86" s="19">
        <f t="shared" si="44"/>
        <v>0</v>
      </c>
      <c r="AD86" s="7"/>
      <c r="AE86" s="19">
        <f t="shared" si="45"/>
        <v>0</v>
      </c>
      <c r="AF86" s="19">
        <f t="shared" si="46"/>
        <v>20</v>
      </c>
      <c r="AG86" s="19">
        <f t="shared" si="47"/>
        <v>-20</v>
      </c>
      <c r="AH86" s="7">
        <f t="shared" si="48"/>
        <v>1</v>
      </c>
      <c r="AI86" s="19">
        <f t="shared" si="49"/>
        <v>0</v>
      </c>
      <c r="AJ86" s="19">
        <f t="shared" si="50"/>
        <v>0</v>
      </c>
      <c r="AK86" s="19">
        <f t="shared" si="51"/>
        <v>0</v>
      </c>
      <c r="AL86" s="19">
        <f t="shared" si="52"/>
        <v>20</v>
      </c>
      <c r="AM86" s="19">
        <f t="shared" si="53"/>
        <v>280</v>
      </c>
      <c r="AN86" s="25">
        <f>MAX(AM$4:AM86)</f>
        <v>280</v>
      </c>
      <c r="AO86" s="25">
        <f t="shared" si="60"/>
        <v>0</v>
      </c>
      <c r="AP86" s="20">
        <f t="shared" si="54"/>
        <v>1</v>
      </c>
      <c r="AR86" s="12">
        <f t="shared" si="59"/>
        <v>212.4</v>
      </c>
      <c r="AS86" s="12">
        <f t="shared" si="55"/>
        <v>10</v>
      </c>
      <c r="AT86" s="12">
        <f t="shared" si="56"/>
        <v>200</v>
      </c>
      <c r="AU86" s="12">
        <f t="shared" si="57"/>
        <v>7280</v>
      </c>
      <c r="AV86" s="12">
        <f>MAX(AU$4:AU86)</f>
        <v>7280</v>
      </c>
      <c r="AW86" s="8">
        <f t="shared" si="58"/>
        <v>0</v>
      </c>
      <c r="AZ86" s="24"/>
    </row>
    <row r="87" spans="1:52" x14ac:dyDescent="0.3">
      <c r="A87" s="1">
        <v>42674</v>
      </c>
      <c r="B87" s="1">
        <v>42674</v>
      </c>
      <c r="C87" s="1" t="s">
        <v>45</v>
      </c>
      <c r="D87" s="3">
        <v>1440</v>
      </c>
      <c r="E87" s="3">
        <v>0</v>
      </c>
      <c r="F87" s="3">
        <f t="shared" si="31"/>
        <v>1440</v>
      </c>
      <c r="G87" s="20">
        <f t="shared" si="32"/>
        <v>0</v>
      </c>
      <c r="H87" s="3" t="s">
        <v>17</v>
      </c>
      <c r="I87" s="20">
        <v>1</v>
      </c>
      <c r="J87" s="20">
        <v>131</v>
      </c>
      <c r="L87" s="20">
        <f t="shared" si="33"/>
        <v>1</v>
      </c>
      <c r="M87" s="20" t="s">
        <v>21</v>
      </c>
      <c r="N87" s="20">
        <v>7</v>
      </c>
      <c r="O87" s="20">
        <v>109320</v>
      </c>
      <c r="P87" s="20">
        <f t="shared" si="34"/>
        <v>109327</v>
      </c>
      <c r="Q87" s="20">
        <f t="shared" si="35"/>
        <v>109327</v>
      </c>
      <c r="R87" s="20">
        <v>109354</v>
      </c>
      <c r="S87" s="20">
        <v>110685</v>
      </c>
      <c r="T87" s="19">
        <f t="shared" si="36"/>
        <v>-2</v>
      </c>
      <c r="U87" s="19">
        <f t="shared" si="37"/>
        <v>135.80000000000001</v>
      </c>
      <c r="W87" s="19">
        <f t="shared" si="38"/>
        <v>2</v>
      </c>
      <c r="X87" s="19">
        <f t="shared" si="39"/>
        <v>135.80000000000001</v>
      </c>
      <c r="Y87" s="7">
        <f t="shared" si="40"/>
        <v>0</v>
      </c>
      <c r="Z87" s="7">
        <f t="shared" si="41"/>
        <v>0</v>
      </c>
      <c r="AA87" s="7">
        <f t="shared" si="42"/>
        <v>0</v>
      </c>
      <c r="AB87" s="7">
        <f t="shared" si="43"/>
        <v>0</v>
      </c>
      <c r="AC87" s="19">
        <f t="shared" si="44"/>
        <v>0</v>
      </c>
      <c r="AD87" s="7"/>
      <c r="AE87" s="19">
        <f t="shared" si="45"/>
        <v>0</v>
      </c>
      <c r="AF87" s="19">
        <f t="shared" si="46"/>
        <v>0</v>
      </c>
      <c r="AG87" s="19">
        <f t="shared" si="47"/>
        <v>-20</v>
      </c>
      <c r="AH87" s="7">
        <f t="shared" si="48"/>
        <v>0</v>
      </c>
      <c r="AI87" s="19">
        <f t="shared" si="49"/>
        <v>0</v>
      </c>
      <c r="AJ87" s="19">
        <f t="shared" si="50"/>
        <v>0</v>
      </c>
      <c r="AK87" s="19">
        <f t="shared" si="51"/>
        <v>0</v>
      </c>
      <c r="AL87" s="19">
        <f t="shared" si="52"/>
        <v>0</v>
      </c>
      <c r="AM87" s="19">
        <f t="shared" si="53"/>
        <v>280</v>
      </c>
      <c r="AN87" s="25">
        <f>MAX(AM$4:AM87)</f>
        <v>280</v>
      </c>
      <c r="AO87" s="25">
        <f t="shared" si="60"/>
        <v>0</v>
      </c>
      <c r="AP87" s="20">
        <f t="shared" si="54"/>
        <v>0</v>
      </c>
      <c r="AR87" s="12">
        <f t="shared" si="59"/>
        <v>212.4</v>
      </c>
      <c r="AS87" s="12">
        <f t="shared" si="55"/>
        <v>10</v>
      </c>
      <c r="AT87" s="12">
        <f t="shared" si="56"/>
        <v>0</v>
      </c>
      <c r="AU87" s="12">
        <f t="shared" si="57"/>
        <v>7280</v>
      </c>
      <c r="AV87" s="12">
        <f>MAX(AU$4:AU87)</f>
        <v>7280</v>
      </c>
      <c r="AW87" s="8">
        <f t="shared" si="58"/>
        <v>0</v>
      </c>
      <c r="AY87" s="24"/>
      <c r="AZ87" s="24"/>
    </row>
    <row r="88" spans="1:52" x14ac:dyDescent="0.3">
      <c r="A88" s="1">
        <v>42674</v>
      </c>
      <c r="B88" s="1">
        <v>42674</v>
      </c>
      <c r="C88" s="1" t="s">
        <v>45</v>
      </c>
      <c r="D88" s="3">
        <v>2010</v>
      </c>
      <c r="E88" s="3">
        <v>0</v>
      </c>
      <c r="F88" s="3">
        <f t="shared" si="31"/>
        <v>2010</v>
      </c>
      <c r="G88" s="20">
        <f t="shared" si="32"/>
        <v>0</v>
      </c>
      <c r="H88" s="3" t="s">
        <v>17</v>
      </c>
      <c r="L88" s="20">
        <f t="shared" si="33"/>
        <v>1</v>
      </c>
      <c r="M88" s="20" t="s">
        <v>20</v>
      </c>
      <c r="N88" s="20">
        <v>7</v>
      </c>
      <c r="O88" s="20">
        <v>109810</v>
      </c>
      <c r="P88" s="20">
        <f t="shared" si="34"/>
        <v>109810</v>
      </c>
      <c r="Q88" s="20">
        <f t="shared" si="35"/>
        <v>109810</v>
      </c>
      <c r="R88" s="20">
        <v>109822</v>
      </c>
      <c r="S88" s="20">
        <v>109597</v>
      </c>
      <c r="T88" s="19">
        <f t="shared" si="36"/>
        <v>1.9</v>
      </c>
      <c r="U88" s="19">
        <f t="shared" si="37"/>
        <v>20.6</v>
      </c>
      <c r="W88" s="19">
        <f t="shared" si="38"/>
        <v>-1.9</v>
      </c>
      <c r="X88" s="19">
        <f t="shared" si="39"/>
        <v>20.6</v>
      </c>
      <c r="Y88" s="7">
        <f t="shared" si="40"/>
        <v>0</v>
      </c>
      <c r="Z88" s="7">
        <f t="shared" si="41"/>
        <v>1</v>
      </c>
      <c r="AA88" s="7">
        <f t="shared" si="42"/>
        <v>1</v>
      </c>
      <c r="AB88" s="7">
        <f t="shared" si="43"/>
        <v>1</v>
      </c>
      <c r="AC88" s="19">
        <f t="shared" si="44"/>
        <v>0</v>
      </c>
      <c r="AD88" s="7"/>
      <c r="AE88" s="19">
        <f t="shared" si="45"/>
        <v>0</v>
      </c>
      <c r="AF88" s="19">
        <f t="shared" si="46"/>
        <v>20</v>
      </c>
      <c r="AG88" s="19">
        <f t="shared" si="47"/>
        <v>0</v>
      </c>
      <c r="AH88" s="7">
        <f t="shared" si="48"/>
        <v>1</v>
      </c>
      <c r="AI88" s="19">
        <f t="shared" si="49"/>
        <v>0</v>
      </c>
      <c r="AJ88" s="19">
        <f t="shared" si="50"/>
        <v>0</v>
      </c>
      <c r="AK88" s="19">
        <f t="shared" si="51"/>
        <v>0</v>
      </c>
      <c r="AL88" s="19">
        <f t="shared" si="52"/>
        <v>20</v>
      </c>
      <c r="AM88" s="19">
        <f t="shared" si="53"/>
        <v>300</v>
      </c>
      <c r="AN88" s="25">
        <f>MAX(AM$4:AM88)</f>
        <v>300</v>
      </c>
      <c r="AO88" s="25">
        <f t="shared" si="60"/>
        <v>0</v>
      </c>
      <c r="AP88" s="20">
        <f t="shared" si="54"/>
        <v>1</v>
      </c>
      <c r="AR88" s="12">
        <f t="shared" si="59"/>
        <v>212.4</v>
      </c>
      <c r="AS88" s="12">
        <f t="shared" si="55"/>
        <v>10</v>
      </c>
      <c r="AT88" s="12">
        <f t="shared" si="56"/>
        <v>200</v>
      </c>
      <c r="AU88" s="12">
        <f t="shared" si="57"/>
        <v>7480</v>
      </c>
      <c r="AV88" s="12">
        <f>MAX(AU$4:AU88)</f>
        <v>7480</v>
      </c>
      <c r="AW88" s="8">
        <f t="shared" si="58"/>
        <v>0</v>
      </c>
      <c r="AZ88" s="24"/>
    </row>
    <row r="89" spans="1:52" x14ac:dyDescent="0.3">
      <c r="A89" s="1">
        <v>42674</v>
      </c>
      <c r="B89" s="1">
        <v>42675</v>
      </c>
      <c r="C89" s="1" t="s">
        <v>44</v>
      </c>
      <c r="D89" s="3">
        <v>530</v>
      </c>
      <c r="E89" s="3">
        <v>-200</v>
      </c>
      <c r="F89" s="3">
        <f t="shared" si="31"/>
        <v>330</v>
      </c>
      <c r="G89" s="20">
        <f t="shared" si="32"/>
        <v>1</v>
      </c>
      <c r="H89" s="3" t="s">
        <v>37</v>
      </c>
      <c r="K89" s="20">
        <v>1</v>
      </c>
      <c r="L89" s="20">
        <f t="shared" si="33"/>
        <v>1</v>
      </c>
      <c r="M89" s="20" t="s">
        <v>20</v>
      </c>
      <c r="N89" s="20">
        <v>8</v>
      </c>
      <c r="O89" s="20">
        <v>76450</v>
      </c>
      <c r="P89" s="20">
        <f t="shared" si="34"/>
        <v>76450</v>
      </c>
      <c r="Q89" s="20">
        <f t="shared" si="35"/>
        <v>76450</v>
      </c>
      <c r="R89" s="20">
        <v>76882</v>
      </c>
      <c r="S89" s="20">
        <v>76119</v>
      </c>
      <c r="T89" s="19">
        <f t="shared" si="36"/>
        <v>44</v>
      </c>
      <c r="U89" s="19">
        <f t="shared" si="37"/>
        <v>32.299999999999997</v>
      </c>
      <c r="W89" s="19">
        <f t="shared" si="38"/>
        <v>-44</v>
      </c>
      <c r="X89" s="19">
        <f t="shared" si="39"/>
        <v>32.299999999999997</v>
      </c>
      <c r="Y89" s="7">
        <f t="shared" si="40"/>
        <v>0</v>
      </c>
      <c r="Z89" s="7">
        <f t="shared" si="41"/>
        <v>1</v>
      </c>
      <c r="AA89" s="7">
        <f t="shared" si="42"/>
        <v>1</v>
      </c>
      <c r="AB89" s="7">
        <f t="shared" si="43"/>
        <v>0</v>
      </c>
      <c r="AC89" s="19">
        <f t="shared" si="44"/>
        <v>-20</v>
      </c>
      <c r="AD89" s="7"/>
      <c r="AE89" s="19">
        <f t="shared" si="45"/>
        <v>-20</v>
      </c>
      <c r="AF89" s="19">
        <f t="shared" si="46"/>
        <v>-20</v>
      </c>
      <c r="AG89" s="19">
        <f t="shared" si="47"/>
        <v>-20</v>
      </c>
      <c r="AH89" s="7">
        <f t="shared" si="48"/>
        <v>0</v>
      </c>
      <c r="AI89" s="19">
        <f t="shared" si="49"/>
        <v>0</v>
      </c>
      <c r="AJ89" s="19">
        <f t="shared" si="50"/>
        <v>-20</v>
      </c>
      <c r="AK89" s="19">
        <f t="shared" si="51"/>
        <v>0</v>
      </c>
      <c r="AL89" s="19">
        <f t="shared" si="52"/>
        <v>0</v>
      </c>
      <c r="AM89" s="19">
        <f t="shared" si="53"/>
        <v>300</v>
      </c>
      <c r="AN89" s="25">
        <f>MAX(AM$4:AM89)</f>
        <v>300</v>
      </c>
      <c r="AO89" s="25">
        <f t="shared" si="60"/>
        <v>0</v>
      </c>
      <c r="AP89" s="20">
        <f t="shared" si="54"/>
        <v>0</v>
      </c>
      <c r="AR89" s="12">
        <f t="shared" si="59"/>
        <v>224.4</v>
      </c>
      <c r="AS89" s="12">
        <f t="shared" si="55"/>
        <v>11</v>
      </c>
      <c r="AT89" s="12">
        <f t="shared" si="56"/>
        <v>0</v>
      </c>
      <c r="AU89" s="12">
        <f t="shared" si="57"/>
        <v>7480</v>
      </c>
      <c r="AV89" s="12">
        <f>MAX(AU$4:AU89)</f>
        <v>7480</v>
      </c>
      <c r="AW89" s="8">
        <f t="shared" si="58"/>
        <v>0</v>
      </c>
      <c r="AZ89" s="24"/>
    </row>
    <row r="90" spans="1:52" x14ac:dyDescent="0.3">
      <c r="A90" s="1">
        <v>42675</v>
      </c>
      <c r="B90" s="1">
        <v>42675</v>
      </c>
      <c r="C90" s="1" t="s">
        <v>44</v>
      </c>
      <c r="D90" s="3">
        <v>1030</v>
      </c>
      <c r="E90" s="3">
        <v>-200</v>
      </c>
      <c r="F90" s="3">
        <f t="shared" si="31"/>
        <v>830</v>
      </c>
      <c r="G90" s="20">
        <f t="shared" si="32"/>
        <v>0</v>
      </c>
      <c r="H90" s="3" t="s">
        <v>38</v>
      </c>
      <c r="L90" s="20">
        <f t="shared" si="33"/>
        <v>1</v>
      </c>
      <c r="M90" s="20" t="s">
        <v>20</v>
      </c>
      <c r="N90" s="20">
        <v>7</v>
      </c>
      <c r="O90" s="20">
        <v>105110</v>
      </c>
      <c r="P90" s="20">
        <f t="shared" si="34"/>
        <v>105110</v>
      </c>
      <c r="Q90" s="20">
        <f t="shared" si="35"/>
        <v>105110</v>
      </c>
      <c r="R90" s="20">
        <v>105109</v>
      </c>
      <c r="S90" s="20">
        <v>104206</v>
      </c>
      <c r="T90" s="19">
        <f t="shared" si="36"/>
        <v>0.6</v>
      </c>
      <c r="U90" s="19">
        <f t="shared" si="37"/>
        <v>89.7</v>
      </c>
      <c r="W90" s="19">
        <f t="shared" si="38"/>
        <v>-0.6</v>
      </c>
      <c r="X90" s="19">
        <f t="shared" si="39"/>
        <v>89.7</v>
      </c>
      <c r="Y90" s="7">
        <f t="shared" si="40"/>
        <v>0</v>
      </c>
      <c r="Z90" s="7">
        <f t="shared" si="41"/>
        <v>0</v>
      </c>
      <c r="AA90" s="7">
        <f t="shared" si="42"/>
        <v>0</v>
      </c>
      <c r="AB90" s="7">
        <f t="shared" si="43"/>
        <v>0</v>
      </c>
      <c r="AC90" s="19">
        <f t="shared" si="44"/>
        <v>0</v>
      </c>
      <c r="AD90" s="7"/>
      <c r="AE90" s="19">
        <f t="shared" si="45"/>
        <v>0</v>
      </c>
      <c r="AF90" s="19">
        <f t="shared" si="46"/>
        <v>0</v>
      </c>
      <c r="AG90" s="19">
        <f t="shared" si="47"/>
        <v>-20</v>
      </c>
      <c r="AH90" s="7">
        <f t="shared" si="48"/>
        <v>0</v>
      </c>
      <c r="AI90" s="19">
        <f t="shared" si="49"/>
        <v>0</v>
      </c>
      <c r="AJ90" s="19">
        <f t="shared" si="50"/>
        <v>0</v>
      </c>
      <c r="AK90" s="19">
        <f t="shared" si="51"/>
        <v>0</v>
      </c>
      <c r="AL90" s="19">
        <f t="shared" si="52"/>
        <v>0</v>
      </c>
      <c r="AM90" s="19">
        <f t="shared" si="53"/>
        <v>300</v>
      </c>
      <c r="AN90" s="25">
        <f>MAX(AM$4:AM90)</f>
        <v>300</v>
      </c>
      <c r="AO90" s="25">
        <f t="shared" si="60"/>
        <v>0</v>
      </c>
      <c r="AP90" s="20">
        <f t="shared" si="54"/>
        <v>0</v>
      </c>
      <c r="AR90" s="12">
        <f t="shared" si="59"/>
        <v>224.4</v>
      </c>
      <c r="AS90" s="12">
        <f t="shared" si="55"/>
        <v>11</v>
      </c>
      <c r="AT90" s="12">
        <f t="shared" si="56"/>
        <v>0</v>
      </c>
      <c r="AU90" s="12">
        <f t="shared" si="57"/>
        <v>7480</v>
      </c>
      <c r="AV90" s="12">
        <f>MAX(AU$4:AU90)</f>
        <v>7480</v>
      </c>
      <c r="AW90" s="8">
        <f t="shared" si="58"/>
        <v>0</v>
      </c>
      <c r="AY90" s="24"/>
      <c r="AZ90" s="24"/>
    </row>
    <row r="91" spans="1:52" x14ac:dyDescent="0.3">
      <c r="A91" s="1">
        <v>42675</v>
      </c>
      <c r="B91" s="1">
        <v>42675</v>
      </c>
      <c r="C91" s="1" t="s">
        <v>44</v>
      </c>
      <c r="D91" s="3">
        <v>1625</v>
      </c>
      <c r="E91" s="3">
        <v>-200</v>
      </c>
      <c r="F91" s="3">
        <f t="shared" si="31"/>
        <v>1425</v>
      </c>
      <c r="G91" s="20">
        <f t="shared" si="32"/>
        <v>0</v>
      </c>
      <c r="H91" s="3" t="s">
        <v>38</v>
      </c>
      <c r="I91" s="20">
        <v>1</v>
      </c>
      <c r="J91" s="20">
        <v>43</v>
      </c>
      <c r="L91" s="20">
        <f t="shared" si="33"/>
        <v>1</v>
      </c>
      <c r="M91" s="20" t="s">
        <v>21</v>
      </c>
      <c r="N91" s="20">
        <v>7</v>
      </c>
      <c r="O91" s="20">
        <v>104620</v>
      </c>
      <c r="P91" s="20">
        <f t="shared" si="34"/>
        <v>104627</v>
      </c>
      <c r="Q91" s="20">
        <f t="shared" si="35"/>
        <v>104627</v>
      </c>
      <c r="R91" s="20">
        <v>104508</v>
      </c>
      <c r="S91" s="20">
        <v>104637</v>
      </c>
      <c r="T91" s="19">
        <f t="shared" si="36"/>
        <v>12.6</v>
      </c>
      <c r="U91" s="19">
        <f t="shared" si="37"/>
        <v>1</v>
      </c>
      <c r="W91" s="19">
        <f t="shared" si="38"/>
        <v>-12.6</v>
      </c>
      <c r="X91" s="19">
        <f t="shared" si="39"/>
        <v>1</v>
      </c>
      <c r="Y91" s="7">
        <f t="shared" si="40"/>
        <v>1</v>
      </c>
      <c r="Z91" s="7">
        <f t="shared" si="41"/>
        <v>0</v>
      </c>
      <c r="AA91" s="7">
        <f t="shared" si="42"/>
        <v>1</v>
      </c>
      <c r="AB91" s="7">
        <f t="shared" si="43"/>
        <v>0</v>
      </c>
      <c r="AC91" s="19">
        <f t="shared" si="44"/>
        <v>0</v>
      </c>
      <c r="AD91" s="7"/>
      <c r="AE91" s="19">
        <f t="shared" si="45"/>
        <v>-20</v>
      </c>
      <c r="AF91" s="19">
        <f t="shared" si="46"/>
        <v>-20</v>
      </c>
      <c r="AG91" s="19">
        <f t="shared" si="47"/>
        <v>-40</v>
      </c>
      <c r="AH91" s="7">
        <f t="shared" si="48"/>
        <v>0</v>
      </c>
      <c r="AI91" s="19">
        <f t="shared" si="49"/>
        <v>-20</v>
      </c>
      <c r="AJ91" s="19">
        <f t="shared" si="50"/>
        <v>0</v>
      </c>
      <c r="AK91" s="19">
        <f t="shared" si="51"/>
        <v>0</v>
      </c>
      <c r="AL91" s="19">
        <f t="shared" si="52"/>
        <v>0</v>
      </c>
      <c r="AM91" s="19">
        <f t="shared" si="53"/>
        <v>300</v>
      </c>
      <c r="AN91" s="25">
        <f>MAX(AM$4:AM91)</f>
        <v>300</v>
      </c>
      <c r="AO91" s="25">
        <f t="shared" si="60"/>
        <v>0</v>
      </c>
      <c r="AP91" s="20">
        <f t="shared" si="54"/>
        <v>0</v>
      </c>
      <c r="AR91" s="12">
        <f t="shared" si="59"/>
        <v>224.4</v>
      </c>
      <c r="AS91" s="12">
        <f t="shared" si="55"/>
        <v>11</v>
      </c>
      <c r="AT91" s="12">
        <f t="shared" si="56"/>
        <v>0</v>
      </c>
      <c r="AU91" s="12">
        <f t="shared" si="57"/>
        <v>7480</v>
      </c>
      <c r="AV91" s="12">
        <f>MAX(AU$4:AU91)</f>
        <v>7480</v>
      </c>
      <c r="AW91" s="8">
        <f t="shared" si="58"/>
        <v>0</v>
      </c>
      <c r="AY91" s="24"/>
      <c r="AZ91" s="24"/>
    </row>
    <row r="92" spans="1:52" x14ac:dyDescent="0.3">
      <c r="A92" s="1">
        <v>42670</v>
      </c>
      <c r="B92" s="1">
        <v>42675</v>
      </c>
      <c r="C92" s="1" t="s">
        <v>44</v>
      </c>
      <c r="D92" s="3">
        <v>2015</v>
      </c>
      <c r="E92" s="3">
        <v>-200</v>
      </c>
      <c r="F92" s="3">
        <f t="shared" si="31"/>
        <v>1815</v>
      </c>
      <c r="G92" s="20">
        <f t="shared" si="32"/>
        <v>5</v>
      </c>
      <c r="H92" s="3" t="s">
        <v>38</v>
      </c>
      <c r="L92" s="20">
        <f t="shared" si="33"/>
        <v>1</v>
      </c>
      <c r="M92" s="20" t="s">
        <v>21</v>
      </c>
      <c r="N92" s="20">
        <v>7</v>
      </c>
      <c r="O92" s="20">
        <v>103940</v>
      </c>
      <c r="P92" s="20">
        <f t="shared" si="34"/>
        <v>103947</v>
      </c>
      <c r="Q92" s="20">
        <f t="shared" si="35"/>
        <v>103947</v>
      </c>
      <c r="R92" s="20">
        <v>103790</v>
      </c>
      <c r="S92" s="20">
        <v>104158</v>
      </c>
      <c r="T92" s="19">
        <f t="shared" si="36"/>
        <v>16.399999999999999</v>
      </c>
      <c r="U92" s="19">
        <f t="shared" si="37"/>
        <v>21.1</v>
      </c>
      <c r="W92" s="19">
        <f t="shared" si="38"/>
        <v>-16.399999999999999</v>
      </c>
      <c r="X92" s="19">
        <f t="shared" si="39"/>
        <v>21.1</v>
      </c>
      <c r="Y92" s="7">
        <f t="shared" si="40"/>
        <v>1</v>
      </c>
      <c r="Z92" s="7">
        <f t="shared" si="41"/>
        <v>0</v>
      </c>
      <c r="AA92" s="7">
        <f t="shared" si="42"/>
        <v>1</v>
      </c>
      <c r="AB92" s="7">
        <f t="shared" si="43"/>
        <v>1</v>
      </c>
      <c r="AC92" s="19">
        <f t="shared" si="44"/>
        <v>0</v>
      </c>
      <c r="AD92" s="7"/>
      <c r="AE92" s="19">
        <f t="shared" si="45"/>
        <v>0</v>
      </c>
      <c r="AF92" s="19">
        <f t="shared" si="46"/>
        <v>20</v>
      </c>
      <c r="AG92" s="19">
        <f t="shared" si="47"/>
        <v>-20</v>
      </c>
      <c r="AH92" s="7">
        <f t="shared" si="48"/>
        <v>1</v>
      </c>
      <c r="AI92" s="19">
        <f t="shared" si="49"/>
        <v>0</v>
      </c>
      <c r="AJ92" s="19">
        <f t="shared" si="50"/>
        <v>0</v>
      </c>
      <c r="AK92" s="19">
        <f t="shared" si="51"/>
        <v>0</v>
      </c>
      <c r="AL92" s="19">
        <f t="shared" si="52"/>
        <v>20</v>
      </c>
      <c r="AM92" s="19">
        <f t="shared" si="53"/>
        <v>320</v>
      </c>
      <c r="AN92" s="25">
        <f>MAX(AM$4:AM92)</f>
        <v>320</v>
      </c>
      <c r="AO92" s="25">
        <f t="shared" si="60"/>
        <v>0</v>
      </c>
      <c r="AP92" s="20">
        <f t="shared" si="54"/>
        <v>1</v>
      </c>
      <c r="AR92" s="12">
        <f t="shared" si="59"/>
        <v>224.4</v>
      </c>
      <c r="AS92" s="12">
        <f t="shared" si="55"/>
        <v>11</v>
      </c>
      <c r="AT92" s="12">
        <f t="shared" si="56"/>
        <v>220</v>
      </c>
      <c r="AU92" s="12">
        <f t="shared" si="57"/>
        <v>7700</v>
      </c>
      <c r="AV92" s="12">
        <f>MAX(AU$4:AU92)</f>
        <v>7700</v>
      </c>
      <c r="AW92" s="8">
        <f t="shared" si="58"/>
        <v>0</v>
      </c>
      <c r="AZ92" s="24"/>
    </row>
    <row r="93" spans="1:52" x14ac:dyDescent="0.3">
      <c r="A93" s="1">
        <v>42670</v>
      </c>
      <c r="B93" s="1">
        <v>42676</v>
      </c>
      <c r="C93" s="1" t="s">
        <v>44</v>
      </c>
      <c r="D93" s="3">
        <v>645</v>
      </c>
      <c r="E93" s="3">
        <v>-200</v>
      </c>
      <c r="F93" s="3">
        <f t="shared" si="31"/>
        <v>445</v>
      </c>
      <c r="G93" s="20">
        <f t="shared" si="32"/>
        <v>6</v>
      </c>
      <c r="H93" s="3" t="s">
        <v>38</v>
      </c>
      <c r="L93" s="20">
        <f t="shared" si="33"/>
        <v>1</v>
      </c>
      <c r="M93" s="20" t="s">
        <v>21</v>
      </c>
      <c r="N93" s="20">
        <v>7</v>
      </c>
      <c r="O93" s="20">
        <v>103600</v>
      </c>
      <c r="P93" s="20">
        <f t="shared" si="34"/>
        <v>103607</v>
      </c>
      <c r="Q93" s="20">
        <f t="shared" si="35"/>
        <v>103607</v>
      </c>
      <c r="R93" s="20">
        <v>103618</v>
      </c>
      <c r="S93" s="20">
        <v>103926</v>
      </c>
      <c r="T93" s="19">
        <f t="shared" si="36"/>
        <v>-0.4</v>
      </c>
      <c r="U93" s="19">
        <f t="shared" si="37"/>
        <v>31.9</v>
      </c>
      <c r="W93" s="19">
        <f t="shared" si="38"/>
        <v>0.4</v>
      </c>
      <c r="X93" s="19">
        <f t="shared" si="39"/>
        <v>31.9</v>
      </c>
      <c r="Y93" s="7">
        <f t="shared" si="40"/>
        <v>0</v>
      </c>
      <c r="Z93" s="7">
        <f t="shared" si="41"/>
        <v>0</v>
      </c>
      <c r="AA93" s="7">
        <f t="shared" si="42"/>
        <v>0</v>
      </c>
      <c r="AB93" s="7">
        <f t="shared" si="43"/>
        <v>0</v>
      </c>
      <c r="AC93" s="19">
        <f t="shared" si="44"/>
        <v>0</v>
      </c>
      <c r="AD93" s="7"/>
      <c r="AE93" s="19">
        <f t="shared" si="45"/>
        <v>0</v>
      </c>
      <c r="AF93" s="19">
        <f t="shared" si="46"/>
        <v>0</v>
      </c>
      <c r="AG93" s="19">
        <f t="shared" si="47"/>
        <v>-20</v>
      </c>
      <c r="AH93" s="7">
        <f t="shared" si="48"/>
        <v>0</v>
      </c>
      <c r="AI93" s="19">
        <f t="shared" si="49"/>
        <v>0</v>
      </c>
      <c r="AJ93" s="19">
        <f t="shared" si="50"/>
        <v>0</v>
      </c>
      <c r="AK93" s="19">
        <f t="shared" si="51"/>
        <v>0</v>
      </c>
      <c r="AL93" s="19">
        <f t="shared" si="52"/>
        <v>0</v>
      </c>
      <c r="AM93" s="19">
        <f t="shared" si="53"/>
        <v>320</v>
      </c>
      <c r="AN93" s="25">
        <f>MAX(AM$4:AM93)</f>
        <v>320</v>
      </c>
      <c r="AO93" s="25">
        <f t="shared" si="60"/>
        <v>0</v>
      </c>
      <c r="AP93" s="20">
        <f t="shared" si="54"/>
        <v>0</v>
      </c>
      <c r="AR93" s="12">
        <f t="shared" si="59"/>
        <v>231</v>
      </c>
      <c r="AS93" s="12">
        <f t="shared" si="55"/>
        <v>11</v>
      </c>
      <c r="AT93" s="12">
        <f t="shared" si="56"/>
        <v>0</v>
      </c>
      <c r="AU93" s="12">
        <f t="shared" si="57"/>
        <v>7700</v>
      </c>
      <c r="AV93" s="12">
        <f>MAX(AU$4:AU93)</f>
        <v>7700</v>
      </c>
      <c r="AW93" s="8">
        <f t="shared" si="58"/>
        <v>0</v>
      </c>
      <c r="AZ93" s="24"/>
    </row>
    <row r="94" spans="1:52" x14ac:dyDescent="0.3">
      <c r="A94" s="1">
        <v>42676</v>
      </c>
      <c r="B94" s="1">
        <v>42676</v>
      </c>
      <c r="C94" s="1" t="s">
        <v>44</v>
      </c>
      <c r="D94" s="3">
        <v>1255</v>
      </c>
      <c r="E94" s="3">
        <v>-200</v>
      </c>
      <c r="F94" s="3">
        <f t="shared" si="31"/>
        <v>1055</v>
      </c>
      <c r="G94" s="20">
        <f t="shared" si="32"/>
        <v>0</v>
      </c>
      <c r="H94" s="3" t="s">
        <v>38</v>
      </c>
      <c r="I94" s="20">
        <v>1</v>
      </c>
      <c r="J94" s="20">
        <v>11</v>
      </c>
      <c r="L94" s="20">
        <f t="shared" si="33"/>
        <v>1</v>
      </c>
      <c r="M94" s="20" t="s">
        <v>21</v>
      </c>
      <c r="N94" s="20">
        <v>7</v>
      </c>
      <c r="O94" s="20">
        <v>103390</v>
      </c>
      <c r="P94" s="20">
        <f t="shared" si="34"/>
        <v>103397</v>
      </c>
      <c r="Q94" s="20">
        <f t="shared" si="35"/>
        <v>103397</v>
      </c>
      <c r="R94" s="20">
        <v>103014</v>
      </c>
      <c r="S94" s="20">
        <v>103479</v>
      </c>
      <c r="T94" s="19">
        <f t="shared" si="36"/>
        <v>39</v>
      </c>
      <c r="U94" s="19">
        <f t="shared" si="37"/>
        <v>8.1999999999999993</v>
      </c>
      <c r="W94" s="19">
        <f t="shared" si="38"/>
        <v>-39</v>
      </c>
      <c r="X94" s="19">
        <f t="shared" si="39"/>
        <v>8.1999999999999993</v>
      </c>
      <c r="Y94" s="7">
        <f t="shared" si="40"/>
        <v>1</v>
      </c>
      <c r="Z94" s="7">
        <f t="shared" si="41"/>
        <v>0</v>
      </c>
      <c r="AA94" s="7">
        <f t="shared" si="42"/>
        <v>1</v>
      </c>
      <c r="AB94" s="7">
        <f t="shared" si="43"/>
        <v>0</v>
      </c>
      <c r="AC94" s="19">
        <f t="shared" si="44"/>
        <v>-20</v>
      </c>
      <c r="AD94" s="7"/>
      <c r="AE94" s="19">
        <f t="shared" si="45"/>
        <v>-20</v>
      </c>
      <c r="AF94" s="19">
        <f t="shared" si="46"/>
        <v>-20</v>
      </c>
      <c r="AG94" s="19">
        <f t="shared" si="47"/>
        <v>-40</v>
      </c>
      <c r="AH94" s="7">
        <f t="shared" si="48"/>
        <v>0</v>
      </c>
      <c r="AI94" s="19">
        <f t="shared" si="49"/>
        <v>-20</v>
      </c>
      <c r="AJ94" s="19">
        <f t="shared" si="50"/>
        <v>0</v>
      </c>
      <c r="AK94" s="19">
        <f t="shared" si="51"/>
        <v>0</v>
      </c>
      <c r="AL94" s="19">
        <f t="shared" si="52"/>
        <v>0</v>
      </c>
      <c r="AM94" s="19">
        <f t="shared" si="53"/>
        <v>320</v>
      </c>
      <c r="AN94" s="25">
        <f>MAX(AM$4:AM94)</f>
        <v>320</v>
      </c>
      <c r="AO94" s="25">
        <f t="shared" si="60"/>
        <v>0</v>
      </c>
      <c r="AP94" s="20">
        <f t="shared" si="54"/>
        <v>0</v>
      </c>
      <c r="AR94" s="12">
        <f t="shared" si="59"/>
        <v>231</v>
      </c>
      <c r="AS94" s="12">
        <f t="shared" si="55"/>
        <v>11</v>
      </c>
      <c r="AT94" s="12">
        <f t="shared" si="56"/>
        <v>0</v>
      </c>
      <c r="AU94" s="12">
        <f t="shared" si="57"/>
        <v>7700</v>
      </c>
      <c r="AV94" s="12">
        <f>MAX(AU$4:AU94)</f>
        <v>7700</v>
      </c>
      <c r="AW94" s="8">
        <f t="shared" si="58"/>
        <v>0</v>
      </c>
      <c r="AY94" s="24"/>
      <c r="AZ94" s="24"/>
    </row>
    <row r="95" spans="1:52" x14ac:dyDescent="0.3">
      <c r="A95" s="1">
        <v>42664</v>
      </c>
      <c r="B95" s="1">
        <v>42676</v>
      </c>
      <c r="C95" s="1" t="s">
        <v>44</v>
      </c>
      <c r="D95" s="3">
        <v>1345</v>
      </c>
      <c r="E95" s="3">
        <v>-200</v>
      </c>
      <c r="F95" s="3">
        <f t="shared" si="31"/>
        <v>1145</v>
      </c>
      <c r="G95" s="20">
        <f t="shared" si="32"/>
        <v>12</v>
      </c>
      <c r="H95" s="3" t="s">
        <v>38</v>
      </c>
      <c r="L95" s="20">
        <f t="shared" si="33"/>
        <v>1</v>
      </c>
      <c r="M95" s="20" t="s">
        <v>21</v>
      </c>
      <c r="N95" s="20">
        <v>7</v>
      </c>
      <c r="O95" s="20">
        <v>103270</v>
      </c>
      <c r="P95" s="20">
        <f t="shared" si="34"/>
        <v>103277</v>
      </c>
      <c r="Q95" s="20">
        <f t="shared" si="35"/>
        <v>103277</v>
      </c>
      <c r="R95" s="20">
        <v>103014</v>
      </c>
      <c r="S95" s="20">
        <v>103479</v>
      </c>
      <c r="T95" s="19">
        <f t="shared" si="36"/>
        <v>27</v>
      </c>
      <c r="U95" s="19">
        <f t="shared" si="37"/>
        <v>20.2</v>
      </c>
      <c r="W95" s="19">
        <f t="shared" si="38"/>
        <v>-27</v>
      </c>
      <c r="X95" s="19">
        <f t="shared" si="39"/>
        <v>20.2</v>
      </c>
      <c r="Y95" s="7">
        <f t="shared" si="40"/>
        <v>1</v>
      </c>
      <c r="Z95" s="7">
        <f t="shared" si="41"/>
        <v>0</v>
      </c>
      <c r="AA95" s="7">
        <f t="shared" si="42"/>
        <v>1</v>
      </c>
      <c r="AB95" s="7">
        <f t="shared" si="43"/>
        <v>1</v>
      </c>
      <c r="AC95" s="19">
        <f t="shared" si="44"/>
        <v>-20</v>
      </c>
      <c r="AD95" s="7"/>
      <c r="AE95" s="19">
        <f t="shared" si="45"/>
        <v>-20</v>
      </c>
      <c r="AF95" s="19">
        <f t="shared" si="46"/>
        <v>-20</v>
      </c>
      <c r="AG95" s="19">
        <f t="shared" si="47"/>
        <v>-60</v>
      </c>
      <c r="AH95" s="7">
        <f t="shared" si="48"/>
        <v>0</v>
      </c>
      <c r="AI95" s="19">
        <f t="shared" si="49"/>
        <v>0</v>
      </c>
      <c r="AJ95" s="19">
        <f t="shared" si="50"/>
        <v>0</v>
      </c>
      <c r="AK95" s="19">
        <f t="shared" si="51"/>
        <v>0</v>
      </c>
      <c r="AL95" s="19">
        <f t="shared" si="52"/>
        <v>-20</v>
      </c>
      <c r="AM95" s="19">
        <f t="shared" si="53"/>
        <v>300</v>
      </c>
      <c r="AN95" s="25">
        <f>MAX(AM$4:AM95)</f>
        <v>320</v>
      </c>
      <c r="AO95" s="25">
        <f t="shared" si="60"/>
        <v>-20</v>
      </c>
      <c r="AP95" s="20">
        <f t="shared" si="54"/>
        <v>0</v>
      </c>
      <c r="AR95" s="12">
        <f t="shared" si="59"/>
        <v>231</v>
      </c>
      <c r="AS95" s="12">
        <f t="shared" si="55"/>
        <v>11</v>
      </c>
      <c r="AT95" s="12">
        <f t="shared" si="56"/>
        <v>-220</v>
      </c>
      <c r="AU95" s="12">
        <f t="shared" si="57"/>
        <v>7480</v>
      </c>
      <c r="AV95" s="12">
        <f>MAX(AU$4:AU95)</f>
        <v>7700</v>
      </c>
      <c r="AW95" s="8">
        <f t="shared" si="58"/>
        <v>-2.8571428571428571E-2</v>
      </c>
      <c r="AY95" s="24"/>
      <c r="AZ95" s="24"/>
    </row>
    <row r="96" spans="1:52" x14ac:dyDescent="0.3">
      <c r="A96" s="1">
        <v>42657</v>
      </c>
      <c r="B96" s="1">
        <v>42676</v>
      </c>
      <c r="C96" s="1" t="s">
        <v>45</v>
      </c>
      <c r="D96" s="3">
        <v>1435</v>
      </c>
      <c r="E96" s="3">
        <v>0</v>
      </c>
      <c r="F96" s="3">
        <f t="shared" si="31"/>
        <v>1435</v>
      </c>
      <c r="G96" s="20">
        <f t="shared" si="32"/>
        <v>19</v>
      </c>
      <c r="H96" s="3" t="s">
        <v>17</v>
      </c>
      <c r="L96" s="20">
        <f t="shared" si="33"/>
        <v>1</v>
      </c>
      <c r="M96" s="20" t="s">
        <v>20</v>
      </c>
      <c r="N96" s="20">
        <v>7</v>
      </c>
      <c r="O96" s="20">
        <v>111100</v>
      </c>
      <c r="P96" s="20">
        <f t="shared" si="34"/>
        <v>111100</v>
      </c>
      <c r="Q96" s="20">
        <f t="shared" si="35"/>
        <v>111100</v>
      </c>
      <c r="R96" s="20">
        <v>111226</v>
      </c>
      <c r="S96" s="20">
        <v>110873</v>
      </c>
      <c r="T96" s="19">
        <f t="shared" si="36"/>
        <v>13.3</v>
      </c>
      <c r="U96" s="19">
        <f t="shared" si="37"/>
        <v>22</v>
      </c>
      <c r="W96" s="19">
        <f t="shared" si="38"/>
        <v>-13.3</v>
      </c>
      <c r="X96" s="19">
        <f t="shared" si="39"/>
        <v>22</v>
      </c>
      <c r="Y96" s="7">
        <f t="shared" si="40"/>
        <v>0</v>
      </c>
      <c r="Z96" s="7">
        <f t="shared" si="41"/>
        <v>1</v>
      </c>
      <c r="AA96" s="7">
        <f t="shared" si="42"/>
        <v>1</v>
      </c>
      <c r="AB96" s="7">
        <f t="shared" si="43"/>
        <v>1</v>
      </c>
      <c r="AC96" s="19">
        <f t="shared" si="44"/>
        <v>0</v>
      </c>
      <c r="AD96" s="7"/>
      <c r="AE96" s="19">
        <f t="shared" si="45"/>
        <v>0</v>
      </c>
      <c r="AF96" s="19">
        <f t="shared" si="46"/>
        <v>20</v>
      </c>
      <c r="AG96" s="19">
        <f t="shared" si="47"/>
        <v>-40</v>
      </c>
      <c r="AH96" s="7">
        <f t="shared" si="48"/>
        <v>1</v>
      </c>
      <c r="AI96" s="19">
        <f t="shared" si="49"/>
        <v>0</v>
      </c>
      <c r="AJ96" s="19">
        <f t="shared" si="50"/>
        <v>0</v>
      </c>
      <c r="AK96" s="19">
        <f t="shared" si="51"/>
        <v>0</v>
      </c>
      <c r="AL96" s="19">
        <f t="shared" si="52"/>
        <v>20</v>
      </c>
      <c r="AM96" s="19">
        <f t="shared" si="53"/>
        <v>320</v>
      </c>
      <c r="AN96" s="25">
        <f>MAX(AM$4:AM96)</f>
        <v>320</v>
      </c>
      <c r="AO96" s="25">
        <f t="shared" si="60"/>
        <v>0</v>
      </c>
      <c r="AP96" s="20">
        <f t="shared" si="54"/>
        <v>1</v>
      </c>
      <c r="AR96" s="12">
        <f t="shared" si="59"/>
        <v>231</v>
      </c>
      <c r="AS96" s="12">
        <f t="shared" si="55"/>
        <v>11</v>
      </c>
      <c r="AT96" s="12">
        <f t="shared" si="56"/>
        <v>220</v>
      </c>
      <c r="AU96" s="12">
        <f t="shared" si="57"/>
        <v>7700</v>
      </c>
      <c r="AV96" s="12">
        <f>MAX(AU$4:AU96)</f>
        <v>7700</v>
      </c>
      <c r="AW96" s="8">
        <f t="shared" si="58"/>
        <v>0</v>
      </c>
      <c r="AY96" s="24"/>
      <c r="AZ96" s="24"/>
    </row>
    <row r="97" spans="1:52" x14ac:dyDescent="0.3">
      <c r="A97" s="1">
        <v>42655</v>
      </c>
      <c r="B97" s="1">
        <v>42677</v>
      </c>
      <c r="C97" s="1" t="s">
        <v>44</v>
      </c>
      <c r="D97" s="3">
        <v>655</v>
      </c>
      <c r="E97" s="3">
        <v>-200</v>
      </c>
      <c r="F97" s="3">
        <f t="shared" si="31"/>
        <v>455</v>
      </c>
      <c r="G97" s="20">
        <f t="shared" si="32"/>
        <v>22</v>
      </c>
      <c r="H97" s="3" t="s">
        <v>38</v>
      </c>
      <c r="L97" s="20">
        <f t="shared" si="33"/>
        <v>1</v>
      </c>
      <c r="M97" s="20" t="s">
        <v>21</v>
      </c>
      <c r="N97" s="20">
        <v>7</v>
      </c>
      <c r="O97" s="20">
        <v>102550</v>
      </c>
      <c r="P97" s="20">
        <f t="shared" si="34"/>
        <v>102557</v>
      </c>
      <c r="Q97" s="20">
        <f t="shared" si="35"/>
        <v>102557</v>
      </c>
      <c r="R97" s="20">
        <v>102541</v>
      </c>
      <c r="S97" s="20">
        <v>103311</v>
      </c>
      <c r="T97" s="19">
        <f t="shared" si="36"/>
        <v>2.2999999999999998</v>
      </c>
      <c r="U97" s="19">
        <f t="shared" si="37"/>
        <v>75.400000000000006</v>
      </c>
      <c r="W97" s="19">
        <f t="shared" si="38"/>
        <v>-2.2999999999999998</v>
      </c>
      <c r="X97" s="19">
        <f t="shared" si="39"/>
        <v>75.400000000000006</v>
      </c>
      <c r="Y97" s="7">
        <f t="shared" si="40"/>
        <v>1</v>
      </c>
      <c r="Z97" s="7">
        <f t="shared" si="41"/>
        <v>0</v>
      </c>
      <c r="AA97" s="7">
        <f t="shared" si="42"/>
        <v>1</v>
      </c>
      <c r="AB97" s="7">
        <f t="shared" si="43"/>
        <v>1</v>
      </c>
      <c r="AC97" s="19">
        <f t="shared" si="44"/>
        <v>0</v>
      </c>
      <c r="AD97" s="7"/>
      <c r="AE97" s="19">
        <f t="shared" si="45"/>
        <v>0</v>
      </c>
      <c r="AF97" s="19">
        <f t="shared" si="46"/>
        <v>20</v>
      </c>
      <c r="AG97" s="19">
        <f t="shared" si="47"/>
        <v>-20</v>
      </c>
      <c r="AH97" s="7">
        <f t="shared" si="48"/>
        <v>1</v>
      </c>
      <c r="AI97" s="19">
        <f t="shared" si="49"/>
        <v>0</v>
      </c>
      <c r="AJ97" s="19">
        <f t="shared" si="50"/>
        <v>0</v>
      </c>
      <c r="AK97" s="19">
        <f t="shared" si="51"/>
        <v>0</v>
      </c>
      <c r="AL97" s="19">
        <f t="shared" si="52"/>
        <v>20</v>
      </c>
      <c r="AM97" s="19">
        <f t="shared" si="53"/>
        <v>340</v>
      </c>
      <c r="AN97" s="25">
        <f>MAX(AM$4:AM97)</f>
        <v>340</v>
      </c>
      <c r="AO97" s="25">
        <f t="shared" si="60"/>
        <v>0</v>
      </c>
      <c r="AP97" s="20">
        <f t="shared" si="54"/>
        <v>1</v>
      </c>
      <c r="AR97" s="12">
        <f t="shared" si="59"/>
        <v>231</v>
      </c>
      <c r="AS97" s="12">
        <f t="shared" si="55"/>
        <v>11</v>
      </c>
      <c r="AT97" s="12">
        <f t="shared" si="56"/>
        <v>220</v>
      </c>
      <c r="AU97" s="12">
        <f t="shared" si="57"/>
        <v>7920</v>
      </c>
      <c r="AV97" s="12">
        <f>MAX(AU$4:AU97)</f>
        <v>7920</v>
      </c>
      <c r="AW97" s="8">
        <f t="shared" si="58"/>
        <v>0</v>
      </c>
      <c r="AZ97" s="24"/>
    </row>
    <row r="98" spans="1:52" x14ac:dyDescent="0.3">
      <c r="A98" s="1">
        <v>42677</v>
      </c>
      <c r="B98" s="1">
        <v>42677</v>
      </c>
      <c r="C98" s="1" t="s">
        <v>45</v>
      </c>
      <c r="D98" s="3">
        <v>840</v>
      </c>
      <c r="E98" s="3">
        <v>0</v>
      </c>
      <c r="F98" s="3">
        <f t="shared" si="31"/>
        <v>840</v>
      </c>
      <c r="G98" s="20">
        <f t="shared" si="32"/>
        <v>0</v>
      </c>
      <c r="H98" s="3" t="s">
        <v>17</v>
      </c>
      <c r="L98" s="20">
        <f t="shared" si="33"/>
        <v>1</v>
      </c>
      <c r="M98" s="20" t="s">
        <v>21</v>
      </c>
      <c r="N98" s="20">
        <v>7</v>
      </c>
      <c r="O98" s="20">
        <v>110960</v>
      </c>
      <c r="P98" s="20">
        <f t="shared" si="34"/>
        <v>110967</v>
      </c>
      <c r="Q98" s="20">
        <f t="shared" si="35"/>
        <v>110967</v>
      </c>
      <c r="R98" s="20">
        <v>110591</v>
      </c>
      <c r="S98" s="20">
        <v>111397</v>
      </c>
      <c r="T98" s="19">
        <f t="shared" si="36"/>
        <v>38.299999999999997</v>
      </c>
      <c r="U98" s="19">
        <f t="shared" si="37"/>
        <v>43</v>
      </c>
      <c r="W98" s="19">
        <f t="shared" si="38"/>
        <v>-38.299999999999997</v>
      </c>
      <c r="X98" s="19">
        <f t="shared" si="39"/>
        <v>43</v>
      </c>
      <c r="Y98" s="7">
        <f t="shared" si="40"/>
        <v>1</v>
      </c>
      <c r="Z98" s="7">
        <f t="shared" si="41"/>
        <v>0</v>
      </c>
      <c r="AA98" s="7">
        <f t="shared" si="42"/>
        <v>1</v>
      </c>
      <c r="AB98" s="7">
        <f t="shared" si="43"/>
        <v>1</v>
      </c>
      <c r="AC98" s="19">
        <f t="shared" si="44"/>
        <v>-20</v>
      </c>
      <c r="AD98" s="7"/>
      <c r="AE98" s="19">
        <f t="shared" si="45"/>
        <v>-20</v>
      </c>
      <c r="AF98" s="19">
        <f t="shared" si="46"/>
        <v>-20</v>
      </c>
      <c r="AG98" s="19">
        <f t="shared" si="47"/>
        <v>-40</v>
      </c>
      <c r="AH98" s="7">
        <f t="shared" si="48"/>
        <v>0</v>
      </c>
      <c r="AI98" s="19">
        <f t="shared" si="49"/>
        <v>0</v>
      </c>
      <c r="AJ98" s="19">
        <f t="shared" si="50"/>
        <v>0</v>
      </c>
      <c r="AK98" s="19">
        <f t="shared" si="51"/>
        <v>0</v>
      </c>
      <c r="AL98" s="19">
        <f t="shared" si="52"/>
        <v>-20</v>
      </c>
      <c r="AM98" s="19">
        <f t="shared" si="53"/>
        <v>320</v>
      </c>
      <c r="AN98" s="25">
        <f>MAX(AM$4:AM98)</f>
        <v>340</v>
      </c>
      <c r="AO98" s="25">
        <f t="shared" si="60"/>
        <v>-20</v>
      </c>
      <c r="AP98" s="20">
        <f t="shared" si="54"/>
        <v>0</v>
      </c>
      <c r="AR98" s="12">
        <f t="shared" si="59"/>
        <v>231</v>
      </c>
      <c r="AS98" s="12">
        <f t="shared" si="55"/>
        <v>11</v>
      </c>
      <c r="AT98" s="12">
        <f t="shared" si="56"/>
        <v>-220</v>
      </c>
      <c r="AU98" s="12">
        <f t="shared" si="57"/>
        <v>7700</v>
      </c>
      <c r="AV98" s="12">
        <f>MAX(AU$4:AU98)</f>
        <v>7920</v>
      </c>
      <c r="AW98" s="8">
        <f t="shared" si="58"/>
        <v>-2.7777777777777776E-2</v>
      </c>
      <c r="AY98" s="24"/>
      <c r="AZ98" s="24"/>
    </row>
    <row r="99" spans="1:52" x14ac:dyDescent="0.3">
      <c r="A99" s="1">
        <v>42677</v>
      </c>
      <c r="B99" s="1">
        <v>42677</v>
      </c>
      <c r="C99" s="1" t="s">
        <v>45</v>
      </c>
      <c r="D99" s="3">
        <v>1145</v>
      </c>
      <c r="E99" s="3">
        <v>0</v>
      </c>
      <c r="F99" s="3">
        <f t="shared" si="31"/>
        <v>1145</v>
      </c>
      <c r="G99" s="20">
        <f t="shared" si="32"/>
        <v>0</v>
      </c>
      <c r="H99" s="3" t="s">
        <v>17</v>
      </c>
      <c r="I99" s="20">
        <v>1</v>
      </c>
      <c r="J99" s="20">
        <v>12</v>
      </c>
      <c r="L99" s="20">
        <f t="shared" si="33"/>
        <v>1</v>
      </c>
      <c r="M99" s="20" t="s">
        <v>21</v>
      </c>
      <c r="N99" s="20">
        <v>7</v>
      </c>
      <c r="O99" s="20">
        <v>110660</v>
      </c>
      <c r="P99" s="20">
        <f t="shared" si="34"/>
        <v>110667</v>
      </c>
      <c r="Q99" s="20">
        <f t="shared" si="35"/>
        <v>110667</v>
      </c>
      <c r="R99" s="20">
        <v>110591</v>
      </c>
      <c r="S99" s="20">
        <v>111397</v>
      </c>
      <c r="T99" s="19">
        <f t="shared" si="36"/>
        <v>8.3000000000000007</v>
      </c>
      <c r="U99" s="19">
        <f t="shared" si="37"/>
        <v>73</v>
      </c>
      <c r="W99" s="19">
        <f t="shared" si="38"/>
        <v>-8.3000000000000007</v>
      </c>
      <c r="X99" s="19">
        <f t="shared" si="39"/>
        <v>73</v>
      </c>
      <c r="Y99" s="7">
        <f t="shared" si="40"/>
        <v>1</v>
      </c>
      <c r="Z99" s="7">
        <f t="shared" si="41"/>
        <v>0</v>
      </c>
      <c r="AA99" s="7">
        <f t="shared" si="42"/>
        <v>1</v>
      </c>
      <c r="AB99" s="7">
        <f t="shared" si="43"/>
        <v>0</v>
      </c>
      <c r="AC99" s="19">
        <f t="shared" si="44"/>
        <v>0</v>
      </c>
      <c r="AD99" s="7"/>
      <c r="AE99" s="19">
        <f t="shared" si="45"/>
        <v>0</v>
      </c>
      <c r="AF99" s="19">
        <f t="shared" si="46"/>
        <v>20</v>
      </c>
      <c r="AG99" s="19">
        <f t="shared" si="47"/>
        <v>-20</v>
      </c>
      <c r="AH99" s="7">
        <f t="shared" si="48"/>
        <v>1</v>
      </c>
      <c r="AI99" s="19">
        <f t="shared" si="49"/>
        <v>20</v>
      </c>
      <c r="AJ99" s="19">
        <f t="shared" si="50"/>
        <v>0</v>
      </c>
      <c r="AK99" s="19">
        <f t="shared" si="51"/>
        <v>0</v>
      </c>
      <c r="AL99" s="19">
        <f t="shared" si="52"/>
        <v>0</v>
      </c>
      <c r="AM99" s="19">
        <f t="shared" si="53"/>
        <v>320</v>
      </c>
      <c r="AN99" s="25">
        <f>MAX(AM$4:AM99)</f>
        <v>340</v>
      </c>
      <c r="AO99" s="25">
        <f t="shared" si="60"/>
        <v>-20</v>
      </c>
      <c r="AP99" s="20">
        <f t="shared" si="54"/>
        <v>0</v>
      </c>
      <c r="AR99" s="12">
        <f t="shared" si="59"/>
        <v>231</v>
      </c>
      <c r="AS99" s="12">
        <f t="shared" si="55"/>
        <v>11</v>
      </c>
      <c r="AT99" s="12">
        <f t="shared" si="56"/>
        <v>0</v>
      </c>
      <c r="AU99" s="12">
        <f t="shared" si="57"/>
        <v>7700</v>
      </c>
      <c r="AV99" s="12">
        <f>MAX(AU$4:AU99)</f>
        <v>7920</v>
      </c>
      <c r="AW99" s="8">
        <f t="shared" si="58"/>
        <v>-2.7777777777777776E-2</v>
      </c>
      <c r="AY99" s="24"/>
      <c r="AZ99" s="24"/>
    </row>
    <row r="100" spans="1:52" x14ac:dyDescent="0.3">
      <c r="A100" s="1">
        <v>42677</v>
      </c>
      <c r="B100" s="1">
        <v>42677</v>
      </c>
      <c r="C100" s="1" t="s">
        <v>44</v>
      </c>
      <c r="D100" s="3">
        <v>1610</v>
      </c>
      <c r="E100" s="3">
        <v>-200</v>
      </c>
      <c r="F100" s="3">
        <f t="shared" si="31"/>
        <v>1410</v>
      </c>
      <c r="G100" s="20">
        <f t="shared" si="32"/>
        <v>0</v>
      </c>
      <c r="H100" s="3" t="s">
        <v>38</v>
      </c>
      <c r="I100" s="20">
        <v>1</v>
      </c>
      <c r="J100" s="20">
        <v>18</v>
      </c>
      <c r="K100" s="20">
        <v>1</v>
      </c>
      <c r="L100" s="20">
        <f t="shared" si="33"/>
        <v>1</v>
      </c>
      <c r="M100" s="20" t="s">
        <v>20</v>
      </c>
      <c r="N100" s="20">
        <v>7</v>
      </c>
      <c r="O100" s="20">
        <v>103290</v>
      </c>
      <c r="P100" s="20">
        <f t="shared" si="34"/>
        <v>103290</v>
      </c>
      <c r="Q100" s="20">
        <f t="shared" si="35"/>
        <v>103290</v>
      </c>
      <c r="R100" s="20">
        <v>103311</v>
      </c>
      <c r="S100" s="20">
        <v>102823</v>
      </c>
      <c r="T100" s="19">
        <f t="shared" si="36"/>
        <v>2.8</v>
      </c>
      <c r="U100" s="19">
        <f t="shared" si="37"/>
        <v>46</v>
      </c>
      <c r="W100" s="19">
        <f t="shared" si="38"/>
        <v>-2.8</v>
      </c>
      <c r="X100" s="19">
        <f t="shared" si="39"/>
        <v>46</v>
      </c>
      <c r="Y100" s="7">
        <f t="shared" si="40"/>
        <v>0</v>
      </c>
      <c r="Z100" s="7">
        <f t="shared" si="41"/>
        <v>1</v>
      </c>
      <c r="AA100" s="7">
        <f t="shared" si="42"/>
        <v>1</v>
      </c>
      <c r="AB100" s="7">
        <f t="shared" si="43"/>
        <v>0</v>
      </c>
      <c r="AC100" s="19">
        <f t="shared" si="44"/>
        <v>0</v>
      </c>
      <c r="AD100" s="7"/>
      <c r="AE100" s="19">
        <f t="shared" si="45"/>
        <v>0</v>
      </c>
      <c r="AF100" s="19">
        <f t="shared" si="46"/>
        <v>20</v>
      </c>
      <c r="AG100" s="19">
        <f t="shared" si="47"/>
        <v>0</v>
      </c>
      <c r="AH100" s="7">
        <f t="shared" si="48"/>
        <v>1</v>
      </c>
      <c r="AI100" s="19">
        <f t="shared" si="49"/>
        <v>20</v>
      </c>
      <c r="AJ100" s="19">
        <f t="shared" si="50"/>
        <v>20</v>
      </c>
      <c r="AK100" s="19">
        <f t="shared" si="51"/>
        <v>0</v>
      </c>
      <c r="AL100" s="19">
        <f t="shared" si="52"/>
        <v>0</v>
      </c>
      <c r="AM100" s="19">
        <f t="shared" si="53"/>
        <v>320</v>
      </c>
      <c r="AN100" s="25">
        <f>MAX(AM$4:AM100)</f>
        <v>340</v>
      </c>
      <c r="AO100" s="25">
        <f t="shared" si="60"/>
        <v>-20</v>
      </c>
      <c r="AP100" s="20">
        <f t="shared" si="54"/>
        <v>0</v>
      </c>
      <c r="AR100" s="12">
        <f t="shared" si="59"/>
        <v>231</v>
      </c>
      <c r="AS100" s="12">
        <f t="shared" si="55"/>
        <v>11</v>
      </c>
      <c r="AT100" s="12">
        <f t="shared" si="56"/>
        <v>0</v>
      </c>
      <c r="AU100" s="12">
        <f t="shared" si="57"/>
        <v>7700</v>
      </c>
      <c r="AV100" s="12">
        <f>MAX(AU$4:AU100)</f>
        <v>7920</v>
      </c>
      <c r="AW100" s="8">
        <f t="shared" si="58"/>
        <v>-2.7777777777777776E-2</v>
      </c>
      <c r="AY100" s="24"/>
      <c r="AZ100" s="24"/>
    </row>
    <row r="101" spans="1:52" x14ac:dyDescent="0.3">
      <c r="A101" s="1">
        <v>42689</v>
      </c>
      <c r="B101" s="1">
        <v>42690</v>
      </c>
      <c r="C101" s="1" t="s">
        <v>44</v>
      </c>
      <c r="D101" s="3">
        <v>325</v>
      </c>
      <c r="E101" s="3">
        <v>-200</v>
      </c>
      <c r="F101" s="3">
        <f t="shared" si="31"/>
        <v>125</v>
      </c>
      <c r="G101" s="20">
        <f t="shared" si="32"/>
        <v>1</v>
      </c>
      <c r="H101" s="3" t="s">
        <v>43</v>
      </c>
      <c r="L101" s="20">
        <f t="shared" si="33"/>
        <v>1</v>
      </c>
      <c r="M101" s="20" t="s">
        <v>21</v>
      </c>
      <c r="N101" s="20">
        <v>10</v>
      </c>
      <c r="O101" s="20">
        <v>134330</v>
      </c>
      <c r="P101" s="20">
        <f t="shared" si="34"/>
        <v>134340</v>
      </c>
      <c r="Q101" s="20">
        <f t="shared" si="35"/>
        <v>134340</v>
      </c>
      <c r="R101" s="20">
        <v>134296</v>
      </c>
      <c r="S101" s="20">
        <v>135048</v>
      </c>
      <c r="T101" s="19">
        <f t="shared" si="36"/>
        <v>5.4</v>
      </c>
      <c r="U101" s="19">
        <f t="shared" si="37"/>
        <v>70.8</v>
      </c>
      <c r="W101" s="19">
        <f t="shared" si="38"/>
        <v>-5.4</v>
      </c>
      <c r="X101" s="19">
        <f t="shared" si="39"/>
        <v>70.8</v>
      </c>
      <c r="Y101" s="7">
        <f t="shared" si="40"/>
        <v>1</v>
      </c>
      <c r="Z101" s="7">
        <f t="shared" si="41"/>
        <v>0</v>
      </c>
      <c r="AA101" s="7">
        <f t="shared" si="42"/>
        <v>1</v>
      </c>
      <c r="AB101" s="7">
        <f t="shared" si="43"/>
        <v>1</v>
      </c>
      <c r="AC101" s="19">
        <f t="shared" si="44"/>
        <v>0</v>
      </c>
      <c r="AD101" s="7"/>
      <c r="AE101" s="19">
        <f t="shared" si="45"/>
        <v>0</v>
      </c>
      <c r="AF101" s="19">
        <f t="shared" si="46"/>
        <v>20</v>
      </c>
      <c r="AG101" s="19">
        <f t="shared" si="47"/>
        <v>20</v>
      </c>
      <c r="AH101" s="7">
        <f t="shared" si="48"/>
        <v>1</v>
      </c>
      <c r="AI101" s="19">
        <f t="shared" si="49"/>
        <v>0</v>
      </c>
      <c r="AJ101" s="19">
        <f t="shared" si="50"/>
        <v>0</v>
      </c>
      <c r="AK101" s="19">
        <f t="shared" si="51"/>
        <v>0</v>
      </c>
      <c r="AL101" s="19">
        <f t="shared" si="52"/>
        <v>20</v>
      </c>
      <c r="AM101" s="19">
        <f t="shared" si="53"/>
        <v>340</v>
      </c>
      <c r="AN101" s="25">
        <f>MAX(AM$4:AM101)</f>
        <v>340</v>
      </c>
      <c r="AO101" s="25">
        <f t="shared" si="60"/>
        <v>0</v>
      </c>
      <c r="AP101" s="20">
        <f t="shared" si="54"/>
        <v>1</v>
      </c>
      <c r="AR101" s="12">
        <f t="shared" si="59"/>
        <v>231</v>
      </c>
      <c r="AS101" s="12">
        <f t="shared" si="55"/>
        <v>11</v>
      </c>
      <c r="AT101" s="12">
        <f t="shared" si="56"/>
        <v>220</v>
      </c>
      <c r="AU101" s="12">
        <f t="shared" si="57"/>
        <v>7920</v>
      </c>
      <c r="AV101" s="12">
        <f>MAX(AU$4:AU101)</f>
        <v>7920</v>
      </c>
      <c r="AW101" s="8">
        <f t="shared" si="58"/>
        <v>0</v>
      </c>
      <c r="AZ101" s="24"/>
    </row>
    <row r="102" spans="1:52" x14ac:dyDescent="0.3">
      <c r="A102" s="1">
        <v>42690</v>
      </c>
      <c r="B102" s="1">
        <v>42690</v>
      </c>
      <c r="C102" s="1" t="s">
        <v>44</v>
      </c>
      <c r="D102" s="3">
        <v>1120</v>
      </c>
      <c r="E102" s="3">
        <v>-200</v>
      </c>
      <c r="F102" s="3">
        <f t="shared" si="31"/>
        <v>920</v>
      </c>
      <c r="G102" s="20">
        <f t="shared" si="32"/>
        <v>0</v>
      </c>
      <c r="H102" s="3" t="s">
        <v>43</v>
      </c>
      <c r="I102" s="20">
        <v>1</v>
      </c>
      <c r="J102" s="20">
        <v>15</v>
      </c>
      <c r="L102" s="20">
        <f t="shared" si="33"/>
        <v>1</v>
      </c>
      <c r="M102" s="20" t="s">
        <v>20</v>
      </c>
      <c r="N102" s="20">
        <v>10</v>
      </c>
      <c r="O102" s="20">
        <v>134710</v>
      </c>
      <c r="P102" s="20">
        <f t="shared" si="34"/>
        <v>134710</v>
      </c>
      <c r="Q102" s="20">
        <f t="shared" si="35"/>
        <v>134710</v>
      </c>
      <c r="R102" s="20">
        <v>134978</v>
      </c>
      <c r="S102" s="20">
        <v>134400</v>
      </c>
      <c r="T102" s="19">
        <f t="shared" si="36"/>
        <v>27.8</v>
      </c>
      <c r="U102" s="19">
        <f t="shared" si="37"/>
        <v>30</v>
      </c>
      <c r="W102" s="19">
        <f t="shared" si="38"/>
        <v>-27.8</v>
      </c>
      <c r="X102" s="19">
        <f t="shared" si="39"/>
        <v>30</v>
      </c>
      <c r="Y102" s="7">
        <f t="shared" si="40"/>
        <v>0</v>
      </c>
      <c r="Z102" s="7">
        <f t="shared" si="41"/>
        <v>1</v>
      </c>
      <c r="AA102" s="7">
        <f t="shared" si="42"/>
        <v>1</v>
      </c>
      <c r="AB102" s="7">
        <f t="shared" si="43"/>
        <v>0</v>
      </c>
      <c r="AC102" s="19">
        <f t="shared" si="44"/>
        <v>-20</v>
      </c>
      <c r="AD102" s="7"/>
      <c r="AE102" s="19">
        <f t="shared" si="45"/>
        <v>-20</v>
      </c>
      <c r="AF102" s="19">
        <f t="shared" si="46"/>
        <v>-20</v>
      </c>
      <c r="AG102" s="19">
        <f t="shared" si="47"/>
        <v>0</v>
      </c>
      <c r="AH102" s="7">
        <f t="shared" si="48"/>
        <v>0</v>
      </c>
      <c r="AI102" s="19">
        <f t="shared" si="49"/>
        <v>-20</v>
      </c>
      <c r="AJ102" s="19">
        <f t="shared" si="50"/>
        <v>0</v>
      </c>
      <c r="AK102" s="19">
        <f t="shared" si="51"/>
        <v>0</v>
      </c>
      <c r="AL102" s="19">
        <f t="shared" si="52"/>
        <v>0</v>
      </c>
      <c r="AM102" s="19">
        <f t="shared" si="53"/>
        <v>340</v>
      </c>
      <c r="AN102" s="25">
        <f>MAX(AM$4:AM102)</f>
        <v>340</v>
      </c>
      <c r="AO102" s="25">
        <f t="shared" si="60"/>
        <v>0</v>
      </c>
      <c r="AP102" s="20">
        <f t="shared" si="54"/>
        <v>0</v>
      </c>
      <c r="AR102" s="12">
        <f t="shared" si="59"/>
        <v>231</v>
      </c>
      <c r="AS102" s="12">
        <f t="shared" si="55"/>
        <v>11</v>
      </c>
      <c r="AT102" s="12">
        <f t="shared" si="56"/>
        <v>0</v>
      </c>
      <c r="AU102" s="12">
        <f t="shared" si="57"/>
        <v>7920</v>
      </c>
      <c r="AV102" s="12">
        <f>MAX(AU$4:AU102)</f>
        <v>7920</v>
      </c>
      <c r="AW102" s="8">
        <f t="shared" si="58"/>
        <v>0</v>
      </c>
      <c r="AY102" s="24"/>
      <c r="AZ102" s="24"/>
    </row>
    <row r="103" spans="1:52" x14ac:dyDescent="0.3">
      <c r="A103" s="1">
        <v>42691</v>
      </c>
      <c r="B103" s="1">
        <v>42691</v>
      </c>
      <c r="C103" s="1" t="s">
        <v>44</v>
      </c>
      <c r="D103" s="3">
        <v>1935</v>
      </c>
      <c r="E103" s="3">
        <v>-200</v>
      </c>
      <c r="F103" s="3">
        <f t="shared" si="31"/>
        <v>1735</v>
      </c>
      <c r="G103" s="20">
        <f t="shared" si="32"/>
        <v>0</v>
      </c>
      <c r="H103" s="3" t="s">
        <v>43</v>
      </c>
      <c r="K103" s="20">
        <v>1</v>
      </c>
      <c r="L103" s="20">
        <f t="shared" si="33"/>
        <v>1</v>
      </c>
      <c r="M103" s="20" t="s">
        <v>20</v>
      </c>
      <c r="N103" s="20">
        <v>10</v>
      </c>
      <c r="O103" s="20">
        <v>134570</v>
      </c>
      <c r="P103" s="20">
        <f t="shared" si="34"/>
        <v>134570</v>
      </c>
      <c r="Q103" s="20">
        <f t="shared" si="35"/>
        <v>134570</v>
      </c>
      <c r="R103" s="20">
        <v>135635</v>
      </c>
      <c r="S103" s="20">
        <v>134343</v>
      </c>
      <c r="T103" s="19">
        <f t="shared" si="36"/>
        <v>107.5</v>
      </c>
      <c r="U103" s="19">
        <f t="shared" si="37"/>
        <v>21.7</v>
      </c>
      <c r="W103" s="19">
        <f t="shared" si="38"/>
        <v>-107.5</v>
      </c>
      <c r="X103" s="19">
        <f t="shared" si="39"/>
        <v>21.7</v>
      </c>
      <c r="Y103" s="7">
        <f t="shared" si="40"/>
        <v>0</v>
      </c>
      <c r="Z103" s="7">
        <f t="shared" si="41"/>
        <v>1</v>
      </c>
      <c r="AA103" s="7">
        <f t="shared" si="42"/>
        <v>1</v>
      </c>
      <c r="AB103" s="7">
        <f t="shared" si="43"/>
        <v>0</v>
      </c>
      <c r="AC103" s="19">
        <f t="shared" si="44"/>
        <v>-20</v>
      </c>
      <c r="AD103" s="7"/>
      <c r="AE103" s="19">
        <f t="shared" si="45"/>
        <v>-20</v>
      </c>
      <c r="AF103" s="19">
        <f t="shared" si="46"/>
        <v>-20</v>
      </c>
      <c r="AG103" s="19">
        <f t="shared" si="47"/>
        <v>-20</v>
      </c>
      <c r="AH103" s="7">
        <f t="shared" si="48"/>
        <v>0</v>
      </c>
      <c r="AI103" s="19">
        <f t="shared" si="49"/>
        <v>0</v>
      </c>
      <c r="AJ103" s="19">
        <f t="shared" si="50"/>
        <v>-20</v>
      </c>
      <c r="AK103" s="19">
        <f t="shared" si="51"/>
        <v>0</v>
      </c>
      <c r="AL103" s="19">
        <f t="shared" si="52"/>
        <v>0</v>
      </c>
      <c r="AM103" s="19">
        <f t="shared" si="53"/>
        <v>340</v>
      </c>
      <c r="AN103" s="25">
        <f>MAX(AM$4:AM103)</f>
        <v>340</v>
      </c>
      <c r="AO103" s="25">
        <f t="shared" si="60"/>
        <v>0</v>
      </c>
      <c r="AP103" s="20">
        <f t="shared" si="54"/>
        <v>0</v>
      </c>
      <c r="AR103" s="12">
        <f t="shared" si="59"/>
        <v>237.6</v>
      </c>
      <c r="AS103" s="12">
        <f t="shared" si="55"/>
        <v>11</v>
      </c>
      <c r="AT103" s="12">
        <f t="shared" si="56"/>
        <v>0</v>
      </c>
      <c r="AU103" s="12">
        <f t="shared" si="57"/>
        <v>7920</v>
      </c>
      <c r="AV103" s="12">
        <f>MAX(AU$4:AU103)</f>
        <v>7920</v>
      </c>
      <c r="AW103" s="8">
        <f t="shared" si="58"/>
        <v>0</v>
      </c>
      <c r="AZ103" s="24"/>
    </row>
    <row r="104" spans="1:52" x14ac:dyDescent="0.3">
      <c r="A104" s="1">
        <v>42692</v>
      </c>
      <c r="B104" s="1">
        <v>42692</v>
      </c>
      <c r="C104" s="1" t="s">
        <v>45</v>
      </c>
      <c r="D104" s="3">
        <v>1110</v>
      </c>
      <c r="E104" s="3">
        <v>0</v>
      </c>
      <c r="F104" s="3">
        <f t="shared" si="31"/>
        <v>1110</v>
      </c>
      <c r="G104" s="20">
        <f t="shared" si="32"/>
        <v>0</v>
      </c>
      <c r="H104" s="3" t="s">
        <v>17</v>
      </c>
      <c r="L104" s="20">
        <f t="shared" si="33"/>
        <v>1</v>
      </c>
      <c r="M104" s="20" t="s">
        <v>20</v>
      </c>
      <c r="N104" s="20">
        <v>7</v>
      </c>
      <c r="O104" s="20">
        <v>106240</v>
      </c>
      <c r="P104" s="20">
        <f t="shared" si="34"/>
        <v>106240</v>
      </c>
      <c r="Q104" s="20">
        <f t="shared" si="35"/>
        <v>106240</v>
      </c>
      <c r="R104" s="20">
        <v>106423</v>
      </c>
      <c r="S104" s="20">
        <v>106002</v>
      </c>
      <c r="T104" s="19">
        <f t="shared" si="36"/>
        <v>19</v>
      </c>
      <c r="U104" s="19">
        <f t="shared" si="37"/>
        <v>23.1</v>
      </c>
      <c r="W104" s="19">
        <f t="shared" si="38"/>
        <v>-19</v>
      </c>
      <c r="X104" s="19">
        <f t="shared" si="39"/>
        <v>23.1</v>
      </c>
      <c r="Y104" s="7">
        <f t="shared" si="40"/>
        <v>0</v>
      </c>
      <c r="Z104" s="7">
        <f t="shared" si="41"/>
        <v>1</v>
      </c>
      <c r="AA104" s="7">
        <f t="shared" si="42"/>
        <v>1</v>
      </c>
      <c r="AB104" s="7">
        <f t="shared" si="43"/>
        <v>1</v>
      </c>
      <c r="AC104" s="19">
        <f t="shared" si="44"/>
        <v>0</v>
      </c>
      <c r="AD104" s="7"/>
      <c r="AE104" s="19">
        <f t="shared" si="45"/>
        <v>0</v>
      </c>
      <c r="AF104" s="19">
        <f t="shared" si="46"/>
        <v>20</v>
      </c>
      <c r="AG104" s="19">
        <f t="shared" si="47"/>
        <v>0</v>
      </c>
      <c r="AH104" s="7">
        <f t="shared" si="48"/>
        <v>1</v>
      </c>
      <c r="AI104" s="19">
        <f t="shared" si="49"/>
        <v>0</v>
      </c>
      <c r="AJ104" s="19">
        <f t="shared" si="50"/>
        <v>0</v>
      </c>
      <c r="AK104" s="19">
        <f t="shared" si="51"/>
        <v>0</v>
      </c>
      <c r="AL104" s="19">
        <f t="shared" si="52"/>
        <v>20</v>
      </c>
      <c r="AM104" s="19">
        <f t="shared" si="53"/>
        <v>360</v>
      </c>
      <c r="AN104" s="25">
        <f>MAX(AM$4:AM104)</f>
        <v>360</v>
      </c>
      <c r="AO104" s="25">
        <f t="shared" si="60"/>
        <v>0</v>
      </c>
      <c r="AP104" s="20">
        <f t="shared" si="54"/>
        <v>1</v>
      </c>
      <c r="AR104" s="12">
        <f t="shared" si="59"/>
        <v>237.6</v>
      </c>
      <c r="AS104" s="12">
        <f t="shared" si="55"/>
        <v>11</v>
      </c>
      <c r="AT104" s="12">
        <f t="shared" si="56"/>
        <v>220</v>
      </c>
      <c r="AU104" s="12">
        <f t="shared" si="57"/>
        <v>8140</v>
      </c>
      <c r="AV104" s="12">
        <f>MAX(AU$4:AU104)</f>
        <v>8140</v>
      </c>
      <c r="AW104" s="8">
        <f t="shared" si="58"/>
        <v>0</v>
      </c>
      <c r="AY104" s="24"/>
      <c r="AZ104" s="24"/>
    </row>
    <row r="105" spans="1:52" x14ac:dyDescent="0.3">
      <c r="A105" s="1">
        <v>42692</v>
      </c>
      <c r="B105" s="1">
        <v>42692</v>
      </c>
      <c r="C105" s="1" t="s">
        <v>44</v>
      </c>
      <c r="D105" s="3">
        <v>1345</v>
      </c>
      <c r="E105" s="3">
        <v>-200</v>
      </c>
      <c r="F105" s="3">
        <f t="shared" si="31"/>
        <v>1145</v>
      </c>
      <c r="G105" s="20">
        <f t="shared" si="32"/>
        <v>0</v>
      </c>
      <c r="H105" s="3" t="s">
        <v>43</v>
      </c>
      <c r="L105" s="20">
        <f t="shared" si="33"/>
        <v>1</v>
      </c>
      <c r="M105" s="20" t="s">
        <v>21</v>
      </c>
      <c r="N105" s="20">
        <v>10</v>
      </c>
      <c r="O105" s="20">
        <v>134970</v>
      </c>
      <c r="P105" s="20">
        <f t="shared" si="34"/>
        <v>134980</v>
      </c>
      <c r="Q105" s="20">
        <f t="shared" si="35"/>
        <v>134980</v>
      </c>
      <c r="R105" s="20">
        <v>134928</v>
      </c>
      <c r="S105" s="20">
        <v>135216</v>
      </c>
      <c r="T105" s="19">
        <f t="shared" si="36"/>
        <v>6.2</v>
      </c>
      <c r="U105" s="19">
        <f t="shared" si="37"/>
        <v>23.6</v>
      </c>
      <c r="W105" s="19">
        <f t="shared" si="38"/>
        <v>-6.2</v>
      </c>
      <c r="X105" s="19">
        <f t="shared" si="39"/>
        <v>23.6</v>
      </c>
      <c r="Y105" s="7">
        <f t="shared" si="40"/>
        <v>1</v>
      </c>
      <c r="Z105" s="7">
        <f t="shared" si="41"/>
        <v>0</v>
      </c>
      <c r="AA105" s="7">
        <f t="shared" si="42"/>
        <v>1</v>
      </c>
      <c r="AB105" s="7">
        <f t="shared" si="43"/>
        <v>1</v>
      </c>
      <c r="AC105" s="19">
        <f t="shared" si="44"/>
        <v>0</v>
      </c>
      <c r="AD105" s="7"/>
      <c r="AE105" s="19">
        <f t="shared" si="45"/>
        <v>0</v>
      </c>
      <c r="AF105" s="19">
        <f t="shared" si="46"/>
        <v>20</v>
      </c>
      <c r="AG105" s="19">
        <f t="shared" si="47"/>
        <v>20</v>
      </c>
      <c r="AH105" s="7">
        <f t="shared" si="48"/>
        <v>1</v>
      </c>
      <c r="AI105" s="19">
        <f t="shared" si="49"/>
        <v>0</v>
      </c>
      <c r="AJ105" s="19">
        <f t="shared" si="50"/>
        <v>0</v>
      </c>
      <c r="AK105" s="19">
        <f t="shared" si="51"/>
        <v>0</v>
      </c>
      <c r="AL105" s="19">
        <f t="shared" si="52"/>
        <v>20</v>
      </c>
      <c r="AM105" s="19">
        <f t="shared" si="53"/>
        <v>380</v>
      </c>
      <c r="AN105" s="25">
        <f>MAX(AM$4:AM105)</f>
        <v>380</v>
      </c>
      <c r="AO105" s="25">
        <f t="shared" si="60"/>
        <v>0</v>
      </c>
      <c r="AP105" s="20">
        <f t="shared" si="54"/>
        <v>1</v>
      </c>
      <c r="AR105" s="12">
        <f t="shared" si="59"/>
        <v>237.6</v>
      </c>
      <c r="AS105" s="12">
        <f t="shared" si="55"/>
        <v>11</v>
      </c>
      <c r="AT105" s="12">
        <f t="shared" si="56"/>
        <v>220</v>
      </c>
      <c r="AU105" s="12">
        <f t="shared" si="57"/>
        <v>8360</v>
      </c>
      <c r="AV105" s="12">
        <f>MAX(AU$4:AU105)</f>
        <v>8360</v>
      </c>
      <c r="AW105" s="8">
        <f t="shared" si="58"/>
        <v>0</v>
      </c>
      <c r="AY105" s="24"/>
      <c r="AZ105" s="24"/>
    </row>
    <row r="106" spans="1:52" x14ac:dyDescent="0.3">
      <c r="A106" s="1">
        <v>42692</v>
      </c>
      <c r="B106" s="1">
        <v>42692</v>
      </c>
      <c r="C106" s="1" t="s">
        <v>44</v>
      </c>
      <c r="D106" s="3">
        <v>1350</v>
      </c>
      <c r="E106" s="3">
        <v>-200</v>
      </c>
      <c r="F106" s="3">
        <f t="shared" si="31"/>
        <v>1150</v>
      </c>
      <c r="G106" s="20">
        <f t="shared" si="32"/>
        <v>0</v>
      </c>
      <c r="H106" s="3" t="s">
        <v>38</v>
      </c>
      <c r="L106" s="20">
        <f t="shared" si="33"/>
        <v>1</v>
      </c>
      <c r="M106" s="20" t="s">
        <v>21</v>
      </c>
      <c r="N106" s="20">
        <v>7</v>
      </c>
      <c r="O106" s="20">
        <v>110170</v>
      </c>
      <c r="P106" s="20">
        <f t="shared" si="34"/>
        <v>110177</v>
      </c>
      <c r="Q106" s="20">
        <f t="shared" si="35"/>
        <v>110177</v>
      </c>
      <c r="R106" s="20">
        <v>109793</v>
      </c>
      <c r="S106" s="20">
        <v>110838</v>
      </c>
      <c r="T106" s="19">
        <f t="shared" si="36"/>
        <v>39.1</v>
      </c>
      <c r="U106" s="19">
        <f t="shared" si="37"/>
        <v>66.099999999999994</v>
      </c>
      <c r="W106" s="19">
        <f t="shared" si="38"/>
        <v>-39.1</v>
      </c>
      <c r="X106" s="19">
        <f t="shared" si="39"/>
        <v>66.099999999999994</v>
      </c>
      <c r="Y106" s="7">
        <f t="shared" si="40"/>
        <v>1</v>
      </c>
      <c r="Z106" s="7">
        <f t="shared" si="41"/>
        <v>0</v>
      </c>
      <c r="AA106" s="7">
        <f t="shared" si="42"/>
        <v>1</v>
      </c>
      <c r="AB106" s="7">
        <f t="shared" si="43"/>
        <v>1</v>
      </c>
      <c r="AC106" s="19">
        <f t="shared" si="44"/>
        <v>-20</v>
      </c>
      <c r="AD106" s="7"/>
      <c r="AE106" s="19">
        <f t="shared" si="45"/>
        <v>-20</v>
      </c>
      <c r="AF106" s="19">
        <f t="shared" si="46"/>
        <v>-20</v>
      </c>
      <c r="AG106" s="19">
        <f t="shared" si="47"/>
        <v>0</v>
      </c>
      <c r="AH106" s="7">
        <f t="shared" si="48"/>
        <v>0</v>
      </c>
      <c r="AI106" s="19">
        <f t="shared" si="49"/>
        <v>0</v>
      </c>
      <c r="AJ106" s="19">
        <f t="shared" si="50"/>
        <v>0</v>
      </c>
      <c r="AK106" s="19">
        <f t="shared" si="51"/>
        <v>0</v>
      </c>
      <c r="AL106" s="19">
        <f t="shared" si="52"/>
        <v>-20</v>
      </c>
      <c r="AM106" s="19">
        <f t="shared" si="53"/>
        <v>360</v>
      </c>
      <c r="AN106" s="25">
        <f>MAX(AM$4:AM106)</f>
        <v>380</v>
      </c>
      <c r="AO106" s="25">
        <f t="shared" si="60"/>
        <v>-20</v>
      </c>
      <c r="AP106" s="20">
        <f t="shared" si="54"/>
        <v>0</v>
      </c>
      <c r="AR106" s="12">
        <f t="shared" si="59"/>
        <v>237.6</v>
      </c>
      <c r="AS106" s="12">
        <f t="shared" si="55"/>
        <v>11</v>
      </c>
      <c r="AT106" s="12">
        <f t="shared" si="56"/>
        <v>-220</v>
      </c>
      <c r="AU106" s="12">
        <f t="shared" si="57"/>
        <v>8140</v>
      </c>
      <c r="AV106" s="12">
        <f>MAX(AU$4:AU106)</f>
        <v>8360</v>
      </c>
      <c r="AW106" s="8">
        <f t="shared" si="58"/>
        <v>-2.6315789473684209E-2</v>
      </c>
      <c r="AY106" s="24"/>
      <c r="AZ106" s="24"/>
    </row>
    <row r="107" spans="1:52" x14ac:dyDescent="0.3">
      <c r="A107" s="1">
        <v>42691</v>
      </c>
      <c r="B107" s="1">
        <v>42692</v>
      </c>
      <c r="C107" s="1" t="s">
        <v>44</v>
      </c>
      <c r="D107" s="3">
        <v>2555</v>
      </c>
      <c r="E107" s="3">
        <v>-200</v>
      </c>
      <c r="F107" s="3">
        <f t="shared" si="31"/>
        <v>2355</v>
      </c>
      <c r="G107" s="20">
        <f t="shared" si="32"/>
        <v>1</v>
      </c>
      <c r="H107" s="3" t="s">
        <v>43</v>
      </c>
      <c r="L107" s="20">
        <f t="shared" si="33"/>
        <v>1</v>
      </c>
      <c r="M107" s="20" t="s">
        <v>20</v>
      </c>
      <c r="N107" s="20">
        <v>10</v>
      </c>
      <c r="O107" s="20">
        <v>135340</v>
      </c>
      <c r="P107" s="20">
        <f t="shared" si="34"/>
        <v>135340</v>
      </c>
      <c r="Q107" s="20">
        <f t="shared" si="35"/>
        <v>135340</v>
      </c>
      <c r="R107" s="20">
        <v>135635</v>
      </c>
      <c r="S107" s="20">
        <v>134928</v>
      </c>
      <c r="T107" s="19">
        <f t="shared" si="36"/>
        <v>30.5</v>
      </c>
      <c r="U107" s="19">
        <f t="shared" si="37"/>
        <v>40.200000000000003</v>
      </c>
      <c r="W107" s="19">
        <f t="shared" si="38"/>
        <v>-30.5</v>
      </c>
      <c r="X107" s="19">
        <f t="shared" si="39"/>
        <v>40.200000000000003</v>
      </c>
      <c r="Y107" s="7">
        <f t="shared" si="40"/>
        <v>0</v>
      </c>
      <c r="Z107" s="7">
        <f t="shared" si="41"/>
        <v>1</v>
      </c>
      <c r="AA107" s="7">
        <f t="shared" si="42"/>
        <v>1</v>
      </c>
      <c r="AB107" s="7">
        <f t="shared" si="43"/>
        <v>1</v>
      </c>
      <c r="AC107" s="19">
        <f t="shared" si="44"/>
        <v>-20</v>
      </c>
      <c r="AD107" s="7"/>
      <c r="AE107" s="19">
        <f t="shared" si="45"/>
        <v>-20</v>
      </c>
      <c r="AF107" s="19">
        <f t="shared" si="46"/>
        <v>-20</v>
      </c>
      <c r="AG107" s="19">
        <f t="shared" si="47"/>
        <v>-20</v>
      </c>
      <c r="AH107" s="7">
        <f t="shared" si="48"/>
        <v>0</v>
      </c>
      <c r="AI107" s="19">
        <f t="shared" si="49"/>
        <v>0</v>
      </c>
      <c r="AJ107" s="19">
        <f t="shared" si="50"/>
        <v>0</v>
      </c>
      <c r="AK107" s="19">
        <f t="shared" si="51"/>
        <v>0</v>
      </c>
      <c r="AL107" s="19">
        <f t="shared" si="52"/>
        <v>-20</v>
      </c>
      <c r="AM107" s="19">
        <f t="shared" si="53"/>
        <v>340</v>
      </c>
      <c r="AN107" s="25">
        <f>MAX(AM$4:AM107)</f>
        <v>380</v>
      </c>
      <c r="AO107" s="25">
        <f t="shared" si="60"/>
        <v>-40</v>
      </c>
      <c r="AP107" s="20">
        <f t="shared" si="54"/>
        <v>0</v>
      </c>
      <c r="AR107" s="12">
        <f t="shared" si="59"/>
        <v>237.6</v>
      </c>
      <c r="AS107" s="12">
        <f t="shared" si="55"/>
        <v>11</v>
      </c>
      <c r="AT107" s="12">
        <f t="shared" si="56"/>
        <v>-220</v>
      </c>
      <c r="AU107" s="12">
        <f t="shared" si="57"/>
        <v>7920</v>
      </c>
      <c r="AV107" s="12">
        <f>MAX(AU$4:AU107)</f>
        <v>8360</v>
      </c>
      <c r="AW107" s="8">
        <f t="shared" si="58"/>
        <v>-5.2631578947368418E-2</v>
      </c>
      <c r="AZ107" s="24"/>
    </row>
    <row r="108" spans="1:52" x14ac:dyDescent="0.3">
      <c r="A108" s="1">
        <v>42695</v>
      </c>
      <c r="B108" s="1">
        <v>42695</v>
      </c>
      <c r="C108" s="1" t="s">
        <v>44</v>
      </c>
      <c r="D108" s="3">
        <v>1540</v>
      </c>
      <c r="E108" s="3">
        <v>-200</v>
      </c>
      <c r="F108" s="3">
        <f t="shared" si="31"/>
        <v>1340</v>
      </c>
      <c r="G108" s="20">
        <f t="shared" si="32"/>
        <v>0</v>
      </c>
      <c r="H108" s="3" t="s">
        <v>43</v>
      </c>
      <c r="I108" s="20">
        <v>1</v>
      </c>
      <c r="J108" s="20">
        <v>44</v>
      </c>
      <c r="L108" s="20">
        <f t="shared" si="33"/>
        <v>1</v>
      </c>
      <c r="M108" s="20" t="s">
        <v>21</v>
      </c>
      <c r="N108" s="20">
        <v>10</v>
      </c>
      <c r="O108" s="20">
        <v>134300</v>
      </c>
      <c r="P108" s="20">
        <f t="shared" si="34"/>
        <v>134310</v>
      </c>
      <c r="Q108" s="20">
        <f t="shared" si="35"/>
        <v>134310</v>
      </c>
      <c r="R108" s="20">
        <v>133855</v>
      </c>
      <c r="S108" s="20">
        <v>134486</v>
      </c>
      <c r="T108" s="19">
        <f t="shared" si="36"/>
        <v>46.5</v>
      </c>
      <c r="U108" s="19">
        <f t="shared" si="37"/>
        <v>17.600000000000001</v>
      </c>
      <c r="W108" s="19">
        <f t="shared" si="38"/>
        <v>-46.5</v>
      </c>
      <c r="X108" s="19">
        <f t="shared" si="39"/>
        <v>17.600000000000001</v>
      </c>
      <c r="Y108" s="7">
        <f t="shared" si="40"/>
        <v>1</v>
      </c>
      <c r="Z108" s="7">
        <f t="shared" si="41"/>
        <v>0</v>
      </c>
      <c r="AA108" s="7">
        <f t="shared" si="42"/>
        <v>1</v>
      </c>
      <c r="AB108" s="7">
        <f t="shared" si="43"/>
        <v>0</v>
      </c>
      <c r="AC108" s="19">
        <f t="shared" si="44"/>
        <v>-20</v>
      </c>
      <c r="AD108" s="7"/>
      <c r="AE108" s="19">
        <f t="shared" si="45"/>
        <v>-20</v>
      </c>
      <c r="AF108" s="19">
        <f t="shared" si="46"/>
        <v>-20</v>
      </c>
      <c r="AG108" s="19">
        <f t="shared" si="47"/>
        <v>-40</v>
      </c>
      <c r="AH108" s="7">
        <f t="shared" si="48"/>
        <v>0</v>
      </c>
      <c r="AI108" s="19">
        <f t="shared" si="49"/>
        <v>-20</v>
      </c>
      <c r="AJ108" s="19">
        <f t="shared" si="50"/>
        <v>0</v>
      </c>
      <c r="AK108" s="19">
        <f t="shared" si="51"/>
        <v>0</v>
      </c>
      <c r="AL108" s="19">
        <f t="shared" si="52"/>
        <v>0</v>
      </c>
      <c r="AM108" s="19">
        <f t="shared" si="53"/>
        <v>340</v>
      </c>
      <c r="AN108" s="25">
        <f>MAX(AM$4:AM108)</f>
        <v>380</v>
      </c>
      <c r="AO108" s="25">
        <f t="shared" si="60"/>
        <v>-40</v>
      </c>
      <c r="AP108" s="20">
        <f t="shared" si="54"/>
        <v>0</v>
      </c>
      <c r="AR108" s="12">
        <f t="shared" si="59"/>
        <v>237.6</v>
      </c>
      <c r="AS108" s="12">
        <f t="shared" si="55"/>
        <v>11</v>
      </c>
      <c r="AT108" s="12">
        <f t="shared" si="56"/>
        <v>0</v>
      </c>
      <c r="AU108" s="12">
        <f t="shared" si="57"/>
        <v>7920</v>
      </c>
      <c r="AV108" s="12">
        <f>MAX(AU$4:AU108)</f>
        <v>8360</v>
      </c>
      <c r="AW108" s="8">
        <f t="shared" si="58"/>
        <v>-5.2631578947368418E-2</v>
      </c>
      <c r="AY108" s="24"/>
      <c r="AZ108" s="24"/>
    </row>
    <row r="109" spans="1:52" x14ac:dyDescent="0.3">
      <c r="A109" s="1">
        <v>42695</v>
      </c>
      <c r="B109" s="1">
        <v>42695</v>
      </c>
      <c r="C109" s="1" t="s">
        <v>44</v>
      </c>
      <c r="D109" s="3">
        <v>1540</v>
      </c>
      <c r="E109" s="3">
        <v>-200</v>
      </c>
      <c r="F109" s="3">
        <f t="shared" si="31"/>
        <v>1340</v>
      </c>
      <c r="G109" s="20">
        <f t="shared" si="32"/>
        <v>0</v>
      </c>
      <c r="H109" s="3" t="s">
        <v>37</v>
      </c>
      <c r="I109" s="20">
        <v>1</v>
      </c>
      <c r="J109" s="20">
        <v>13</v>
      </c>
      <c r="L109" s="20">
        <f t="shared" si="33"/>
        <v>1</v>
      </c>
      <c r="M109" s="20" t="s">
        <v>20</v>
      </c>
      <c r="N109" s="20">
        <v>8</v>
      </c>
      <c r="O109" s="20">
        <v>73800</v>
      </c>
      <c r="P109" s="20">
        <f t="shared" si="34"/>
        <v>73800</v>
      </c>
      <c r="Q109" s="20">
        <f t="shared" si="35"/>
        <v>73800</v>
      </c>
      <c r="R109" s="20">
        <v>73811</v>
      </c>
      <c r="S109" s="20">
        <v>73529</v>
      </c>
      <c r="T109" s="19">
        <f t="shared" si="36"/>
        <v>1.9</v>
      </c>
      <c r="U109" s="19">
        <f t="shared" si="37"/>
        <v>26.3</v>
      </c>
      <c r="W109" s="19">
        <f t="shared" si="38"/>
        <v>-1.9</v>
      </c>
      <c r="X109" s="19">
        <f t="shared" si="39"/>
        <v>26.3</v>
      </c>
      <c r="Y109" s="7">
        <f t="shared" si="40"/>
        <v>0</v>
      </c>
      <c r="Z109" s="7">
        <f t="shared" si="41"/>
        <v>1</v>
      </c>
      <c r="AA109" s="7">
        <f t="shared" si="42"/>
        <v>1</v>
      </c>
      <c r="AB109" s="7">
        <f t="shared" si="43"/>
        <v>0</v>
      </c>
      <c r="AC109" s="19">
        <f t="shared" si="44"/>
        <v>0</v>
      </c>
      <c r="AD109" s="7"/>
      <c r="AE109" s="19">
        <f t="shared" si="45"/>
        <v>0</v>
      </c>
      <c r="AF109" s="19">
        <f t="shared" si="46"/>
        <v>20</v>
      </c>
      <c r="AG109" s="19">
        <f t="shared" si="47"/>
        <v>-20</v>
      </c>
      <c r="AH109" s="7">
        <f t="shared" si="48"/>
        <v>1</v>
      </c>
      <c r="AI109" s="19">
        <f t="shared" si="49"/>
        <v>20</v>
      </c>
      <c r="AJ109" s="19">
        <f t="shared" si="50"/>
        <v>0</v>
      </c>
      <c r="AK109" s="19">
        <f t="shared" si="51"/>
        <v>0</v>
      </c>
      <c r="AL109" s="19">
        <f t="shared" si="52"/>
        <v>0</v>
      </c>
      <c r="AM109" s="19">
        <f t="shared" si="53"/>
        <v>340</v>
      </c>
      <c r="AN109" s="25">
        <f>MAX(AM$4:AM109)</f>
        <v>380</v>
      </c>
      <c r="AO109" s="25">
        <f t="shared" si="60"/>
        <v>-40</v>
      </c>
      <c r="AP109" s="20">
        <f t="shared" si="54"/>
        <v>0</v>
      </c>
      <c r="AR109" s="12">
        <f t="shared" si="59"/>
        <v>237.6</v>
      </c>
      <c r="AS109" s="12">
        <f t="shared" si="55"/>
        <v>11</v>
      </c>
      <c r="AT109" s="12">
        <f t="shared" si="56"/>
        <v>0</v>
      </c>
      <c r="AU109" s="12">
        <f t="shared" si="57"/>
        <v>7920</v>
      </c>
      <c r="AV109" s="12">
        <f>MAX(AU$4:AU109)</f>
        <v>8360</v>
      </c>
      <c r="AW109" s="8">
        <f t="shared" si="58"/>
        <v>-5.2631578947368418E-2</v>
      </c>
      <c r="AY109" s="24"/>
      <c r="AZ109" s="24"/>
    </row>
    <row r="110" spans="1:52" x14ac:dyDescent="0.3">
      <c r="A110" s="1">
        <v>42696</v>
      </c>
      <c r="B110" s="1">
        <v>42696</v>
      </c>
      <c r="C110" s="1" t="s">
        <v>44</v>
      </c>
      <c r="D110" s="3">
        <v>1145</v>
      </c>
      <c r="E110" s="3">
        <v>-200</v>
      </c>
      <c r="F110" s="3">
        <f t="shared" si="31"/>
        <v>945</v>
      </c>
      <c r="G110" s="20">
        <f t="shared" si="32"/>
        <v>0</v>
      </c>
      <c r="H110" s="3" t="s">
        <v>37</v>
      </c>
      <c r="L110" s="20">
        <f t="shared" si="33"/>
        <v>1</v>
      </c>
      <c r="M110" s="20" t="s">
        <v>20</v>
      </c>
      <c r="N110" s="20">
        <v>8</v>
      </c>
      <c r="O110" s="20">
        <v>74110</v>
      </c>
      <c r="P110" s="20">
        <f t="shared" si="34"/>
        <v>74110</v>
      </c>
      <c r="Q110" s="20">
        <f t="shared" si="35"/>
        <v>74110</v>
      </c>
      <c r="R110" s="20">
        <v>74126</v>
      </c>
      <c r="S110" s="20">
        <v>73737</v>
      </c>
      <c r="T110" s="19">
        <f t="shared" si="36"/>
        <v>2.4</v>
      </c>
      <c r="U110" s="19">
        <f t="shared" si="37"/>
        <v>36.5</v>
      </c>
      <c r="W110" s="19">
        <f t="shared" si="38"/>
        <v>-2.4</v>
      </c>
      <c r="X110" s="19">
        <f t="shared" si="39"/>
        <v>36.5</v>
      </c>
      <c r="Y110" s="7">
        <f t="shared" si="40"/>
        <v>0</v>
      </c>
      <c r="Z110" s="7">
        <f t="shared" si="41"/>
        <v>1</v>
      </c>
      <c r="AA110" s="7">
        <f t="shared" si="42"/>
        <v>1</v>
      </c>
      <c r="AB110" s="7">
        <f t="shared" si="43"/>
        <v>1</v>
      </c>
      <c r="AC110" s="19">
        <f t="shared" si="44"/>
        <v>0</v>
      </c>
      <c r="AD110" s="7"/>
      <c r="AE110" s="19">
        <f t="shared" si="45"/>
        <v>0</v>
      </c>
      <c r="AF110" s="19">
        <f t="shared" si="46"/>
        <v>20</v>
      </c>
      <c r="AG110" s="19">
        <f t="shared" si="47"/>
        <v>0</v>
      </c>
      <c r="AH110" s="7">
        <f t="shared" si="48"/>
        <v>1</v>
      </c>
      <c r="AI110" s="19">
        <f t="shared" si="49"/>
        <v>0</v>
      </c>
      <c r="AJ110" s="19">
        <f t="shared" si="50"/>
        <v>0</v>
      </c>
      <c r="AK110" s="19">
        <f t="shared" si="51"/>
        <v>0</v>
      </c>
      <c r="AL110" s="19">
        <f t="shared" si="52"/>
        <v>20</v>
      </c>
      <c r="AM110" s="19">
        <f t="shared" si="53"/>
        <v>360</v>
      </c>
      <c r="AN110" s="25">
        <f>MAX(AM$4:AM110)</f>
        <v>380</v>
      </c>
      <c r="AO110" s="25">
        <f t="shared" si="60"/>
        <v>-20</v>
      </c>
      <c r="AP110" s="20">
        <f t="shared" si="54"/>
        <v>1</v>
      </c>
      <c r="AR110" s="12">
        <f t="shared" si="59"/>
        <v>237.6</v>
      </c>
      <c r="AS110" s="12">
        <f t="shared" si="55"/>
        <v>11</v>
      </c>
      <c r="AT110" s="12">
        <f t="shared" si="56"/>
        <v>220</v>
      </c>
      <c r="AU110" s="12">
        <f t="shared" si="57"/>
        <v>8140</v>
      </c>
      <c r="AV110" s="12">
        <f>MAX(AU$4:AU110)</f>
        <v>8360</v>
      </c>
      <c r="AW110" s="8">
        <f t="shared" si="58"/>
        <v>-2.6315789473684209E-2</v>
      </c>
      <c r="AY110" s="24"/>
      <c r="AZ110" s="24"/>
    </row>
    <row r="111" spans="1:52" x14ac:dyDescent="0.3">
      <c r="A111" s="1">
        <v>42697</v>
      </c>
      <c r="B111" s="1">
        <v>42697</v>
      </c>
      <c r="C111" s="1" t="s">
        <v>44</v>
      </c>
      <c r="D111" s="3">
        <v>1600</v>
      </c>
      <c r="E111" s="3">
        <v>-200</v>
      </c>
      <c r="F111" s="3">
        <f t="shared" si="31"/>
        <v>1400</v>
      </c>
      <c r="G111" s="20">
        <f t="shared" si="32"/>
        <v>0</v>
      </c>
      <c r="H111" s="3" t="s">
        <v>37</v>
      </c>
      <c r="L111" s="20">
        <f t="shared" si="33"/>
        <v>1</v>
      </c>
      <c r="M111" s="20" t="s">
        <v>21</v>
      </c>
      <c r="N111" s="20">
        <v>8</v>
      </c>
      <c r="O111" s="20">
        <v>73820</v>
      </c>
      <c r="P111" s="20">
        <f t="shared" si="34"/>
        <v>73828</v>
      </c>
      <c r="Q111" s="20">
        <f t="shared" si="35"/>
        <v>73828</v>
      </c>
      <c r="R111" s="20">
        <v>73718</v>
      </c>
      <c r="S111" s="20">
        <v>74003</v>
      </c>
      <c r="T111" s="19">
        <f t="shared" si="36"/>
        <v>11.8</v>
      </c>
      <c r="U111" s="19">
        <f t="shared" si="37"/>
        <v>17.5</v>
      </c>
      <c r="W111" s="19">
        <f t="shared" si="38"/>
        <v>-11.8</v>
      </c>
      <c r="X111" s="19">
        <f t="shared" si="39"/>
        <v>17.5</v>
      </c>
      <c r="Y111" s="7">
        <f t="shared" si="40"/>
        <v>1</v>
      </c>
      <c r="Z111" s="7">
        <f t="shared" si="41"/>
        <v>0</v>
      </c>
      <c r="AA111" s="7">
        <f t="shared" si="42"/>
        <v>1</v>
      </c>
      <c r="AB111" s="7">
        <f t="shared" si="43"/>
        <v>1</v>
      </c>
      <c r="AC111" s="19">
        <f t="shared" si="44"/>
        <v>0</v>
      </c>
      <c r="AD111" s="7"/>
      <c r="AE111" s="19">
        <f t="shared" si="45"/>
        <v>-20</v>
      </c>
      <c r="AF111" s="19">
        <f t="shared" si="46"/>
        <v>-20</v>
      </c>
      <c r="AG111" s="19">
        <f t="shared" si="47"/>
        <v>-20</v>
      </c>
      <c r="AH111" s="7">
        <f t="shared" si="48"/>
        <v>0</v>
      </c>
      <c r="AI111" s="19">
        <f t="shared" si="49"/>
        <v>0</v>
      </c>
      <c r="AJ111" s="19">
        <f t="shared" si="50"/>
        <v>0</v>
      </c>
      <c r="AK111" s="19">
        <f t="shared" si="51"/>
        <v>0</v>
      </c>
      <c r="AL111" s="19">
        <f t="shared" si="52"/>
        <v>-20</v>
      </c>
      <c r="AM111" s="19">
        <f t="shared" si="53"/>
        <v>340</v>
      </c>
      <c r="AN111" s="25">
        <f>MAX(AM$4:AM111)</f>
        <v>380</v>
      </c>
      <c r="AO111" s="25">
        <f t="shared" si="60"/>
        <v>-40</v>
      </c>
      <c r="AP111" s="20">
        <f t="shared" si="54"/>
        <v>0</v>
      </c>
      <c r="AR111" s="12">
        <f t="shared" si="59"/>
        <v>244.2</v>
      </c>
      <c r="AS111" s="12">
        <f t="shared" si="55"/>
        <v>12</v>
      </c>
      <c r="AT111" s="12">
        <f t="shared" si="56"/>
        <v>-240</v>
      </c>
      <c r="AU111" s="12">
        <f t="shared" si="57"/>
        <v>7900</v>
      </c>
      <c r="AV111" s="12">
        <f>MAX(AU$4:AU111)</f>
        <v>8360</v>
      </c>
      <c r="AW111" s="8">
        <f t="shared" si="58"/>
        <v>-5.5023923444976079E-2</v>
      </c>
      <c r="AY111" s="24"/>
      <c r="AZ111" s="24"/>
    </row>
    <row r="112" spans="1:52" x14ac:dyDescent="0.3">
      <c r="A112" s="1">
        <v>42697</v>
      </c>
      <c r="B112" s="1">
        <v>42697</v>
      </c>
      <c r="C112" s="1" t="s">
        <v>44</v>
      </c>
      <c r="D112" s="3">
        <v>1610</v>
      </c>
      <c r="E112" s="3">
        <v>-200</v>
      </c>
      <c r="F112" s="3">
        <f t="shared" si="31"/>
        <v>1410</v>
      </c>
      <c r="G112" s="20">
        <f t="shared" si="32"/>
        <v>0</v>
      </c>
      <c r="H112" s="3" t="s">
        <v>43</v>
      </c>
      <c r="L112" s="20">
        <f t="shared" si="33"/>
        <v>1</v>
      </c>
      <c r="M112" s="20" t="s">
        <v>20</v>
      </c>
      <c r="N112" s="20">
        <v>10</v>
      </c>
      <c r="O112" s="20">
        <v>135060</v>
      </c>
      <c r="P112" s="20">
        <f t="shared" si="34"/>
        <v>135060</v>
      </c>
      <c r="Q112" s="20">
        <f t="shared" si="35"/>
        <v>135060</v>
      </c>
      <c r="R112" s="20">
        <v>135158</v>
      </c>
      <c r="S112" s="20">
        <v>134720</v>
      </c>
      <c r="T112" s="19">
        <f t="shared" si="36"/>
        <v>10.8</v>
      </c>
      <c r="U112" s="19">
        <f t="shared" si="37"/>
        <v>33</v>
      </c>
      <c r="W112" s="19">
        <f t="shared" si="38"/>
        <v>-10.8</v>
      </c>
      <c r="X112" s="19">
        <f t="shared" si="39"/>
        <v>33</v>
      </c>
      <c r="Y112" s="7">
        <f t="shared" si="40"/>
        <v>0</v>
      </c>
      <c r="Z112" s="7">
        <f t="shared" si="41"/>
        <v>1</v>
      </c>
      <c r="AA112" s="7">
        <f t="shared" si="42"/>
        <v>1</v>
      </c>
      <c r="AB112" s="7">
        <f t="shared" si="43"/>
        <v>1</v>
      </c>
      <c r="AC112" s="19">
        <f t="shared" si="44"/>
        <v>0</v>
      </c>
      <c r="AD112" s="7"/>
      <c r="AE112" s="19">
        <f t="shared" si="45"/>
        <v>0</v>
      </c>
      <c r="AF112" s="19">
        <f t="shared" si="46"/>
        <v>20</v>
      </c>
      <c r="AG112" s="19">
        <f t="shared" si="47"/>
        <v>0</v>
      </c>
      <c r="AH112" s="7">
        <f t="shared" si="48"/>
        <v>1</v>
      </c>
      <c r="AI112" s="19">
        <f t="shared" si="49"/>
        <v>0</v>
      </c>
      <c r="AJ112" s="19">
        <f t="shared" si="50"/>
        <v>0</v>
      </c>
      <c r="AK112" s="19">
        <f t="shared" si="51"/>
        <v>0</v>
      </c>
      <c r="AL112" s="19">
        <f t="shared" si="52"/>
        <v>20</v>
      </c>
      <c r="AM112" s="19">
        <f t="shared" si="53"/>
        <v>360</v>
      </c>
      <c r="AN112" s="25">
        <f>MAX(AM$4:AM112)</f>
        <v>380</v>
      </c>
      <c r="AO112" s="25">
        <f t="shared" si="60"/>
        <v>-20</v>
      </c>
      <c r="AP112" s="20">
        <f t="shared" si="54"/>
        <v>1</v>
      </c>
      <c r="AR112" s="12">
        <f t="shared" si="59"/>
        <v>244.2</v>
      </c>
      <c r="AS112" s="12">
        <f t="shared" si="55"/>
        <v>12</v>
      </c>
      <c r="AT112" s="12">
        <f t="shared" si="56"/>
        <v>240</v>
      </c>
      <c r="AU112" s="12">
        <f t="shared" si="57"/>
        <v>8140</v>
      </c>
      <c r="AV112" s="12">
        <f>MAX(AU$4:AU112)</f>
        <v>8360</v>
      </c>
      <c r="AW112" s="8">
        <f t="shared" si="58"/>
        <v>-2.6315789473684209E-2</v>
      </c>
      <c r="AY112" s="24"/>
      <c r="AZ112" s="24"/>
    </row>
    <row r="113" spans="1:52" x14ac:dyDescent="0.3">
      <c r="A113" s="1">
        <v>42698</v>
      </c>
      <c r="B113" s="1">
        <v>42698</v>
      </c>
      <c r="C113" s="1" t="s">
        <v>44</v>
      </c>
      <c r="D113" s="3">
        <v>1155</v>
      </c>
      <c r="E113" s="3">
        <v>-200</v>
      </c>
      <c r="F113" s="3">
        <f t="shared" si="31"/>
        <v>955</v>
      </c>
      <c r="G113" s="20">
        <f t="shared" si="32"/>
        <v>0</v>
      </c>
      <c r="H113" s="3" t="s">
        <v>37</v>
      </c>
      <c r="L113" s="20">
        <f t="shared" si="33"/>
        <v>1</v>
      </c>
      <c r="M113" s="20" t="s">
        <v>20</v>
      </c>
      <c r="N113" s="20">
        <v>8</v>
      </c>
      <c r="O113" s="20">
        <v>74150</v>
      </c>
      <c r="P113" s="20">
        <f t="shared" si="34"/>
        <v>74150</v>
      </c>
      <c r="Q113" s="20">
        <f t="shared" si="35"/>
        <v>74150</v>
      </c>
      <c r="R113" s="20">
        <v>74179</v>
      </c>
      <c r="S113" s="20">
        <v>73836</v>
      </c>
      <c r="T113" s="19">
        <f t="shared" si="36"/>
        <v>3.7</v>
      </c>
      <c r="U113" s="19">
        <f t="shared" si="37"/>
        <v>30.6</v>
      </c>
      <c r="W113" s="19">
        <f t="shared" si="38"/>
        <v>-3.7</v>
      </c>
      <c r="X113" s="19">
        <f t="shared" si="39"/>
        <v>30.6</v>
      </c>
      <c r="Y113" s="7">
        <f t="shared" si="40"/>
        <v>0</v>
      </c>
      <c r="Z113" s="7">
        <f t="shared" si="41"/>
        <v>1</v>
      </c>
      <c r="AA113" s="7">
        <f t="shared" si="42"/>
        <v>1</v>
      </c>
      <c r="AB113" s="7">
        <f t="shared" si="43"/>
        <v>1</v>
      </c>
      <c r="AC113" s="19">
        <f t="shared" si="44"/>
        <v>0</v>
      </c>
      <c r="AD113" s="7"/>
      <c r="AE113" s="19">
        <f t="shared" si="45"/>
        <v>0</v>
      </c>
      <c r="AF113" s="19">
        <f t="shared" si="46"/>
        <v>20</v>
      </c>
      <c r="AG113" s="19">
        <f t="shared" si="47"/>
        <v>20</v>
      </c>
      <c r="AH113" s="7">
        <f t="shared" si="48"/>
        <v>1</v>
      </c>
      <c r="AI113" s="19">
        <f t="shared" si="49"/>
        <v>0</v>
      </c>
      <c r="AJ113" s="19">
        <f t="shared" si="50"/>
        <v>0</v>
      </c>
      <c r="AK113" s="19">
        <f t="shared" si="51"/>
        <v>0</v>
      </c>
      <c r="AL113" s="19">
        <f t="shared" si="52"/>
        <v>20</v>
      </c>
      <c r="AM113" s="19">
        <f t="shared" si="53"/>
        <v>380</v>
      </c>
      <c r="AN113" s="25">
        <f>MAX(AM$4:AM113)</f>
        <v>380</v>
      </c>
      <c r="AO113" s="25">
        <f t="shared" si="60"/>
        <v>0</v>
      </c>
      <c r="AP113" s="20">
        <f t="shared" si="54"/>
        <v>1</v>
      </c>
      <c r="AR113" s="12">
        <f t="shared" si="59"/>
        <v>244.2</v>
      </c>
      <c r="AS113" s="12">
        <f t="shared" si="55"/>
        <v>12</v>
      </c>
      <c r="AT113" s="12">
        <f t="shared" si="56"/>
        <v>240</v>
      </c>
      <c r="AU113" s="12">
        <f t="shared" si="57"/>
        <v>8380</v>
      </c>
      <c r="AV113" s="12">
        <f>MAX(AU$4:AU113)</f>
        <v>8380</v>
      </c>
      <c r="AW113" s="8">
        <f t="shared" si="58"/>
        <v>0</v>
      </c>
      <c r="AY113" s="24"/>
      <c r="AZ113" s="24"/>
    </row>
    <row r="114" spans="1:52" x14ac:dyDescent="0.3">
      <c r="A114" s="1">
        <v>42698</v>
      </c>
      <c r="B114" s="1">
        <v>42698</v>
      </c>
      <c r="C114" s="1" t="s">
        <v>44</v>
      </c>
      <c r="D114" s="3">
        <v>1155</v>
      </c>
      <c r="E114" s="3">
        <v>-200</v>
      </c>
      <c r="F114" s="3">
        <f t="shared" si="31"/>
        <v>955</v>
      </c>
      <c r="G114" s="20">
        <f t="shared" si="32"/>
        <v>0</v>
      </c>
      <c r="H114" s="3" t="s">
        <v>43</v>
      </c>
      <c r="L114" s="20">
        <f t="shared" si="33"/>
        <v>1</v>
      </c>
      <c r="M114" s="20" t="s">
        <v>21</v>
      </c>
      <c r="N114" s="20">
        <v>10</v>
      </c>
      <c r="O114" s="20">
        <v>134880</v>
      </c>
      <c r="P114" s="20">
        <f t="shared" si="34"/>
        <v>134890</v>
      </c>
      <c r="Q114" s="20">
        <f t="shared" si="35"/>
        <v>134890</v>
      </c>
      <c r="R114" s="20">
        <v>134753</v>
      </c>
      <c r="S114" s="20">
        <v>135140</v>
      </c>
      <c r="T114" s="19">
        <f t="shared" si="36"/>
        <v>14.7</v>
      </c>
      <c r="U114" s="19">
        <f t="shared" si="37"/>
        <v>25</v>
      </c>
      <c r="W114" s="19">
        <f t="shared" si="38"/>
        <v>-14.7</v>
      </c>
      <c r="X114" s="19">
        <f t="shared" si="39"/>
        <v>25</v>
      </c>
      <c r="Y114" s="7">
        <f t="shared" si="40"/>
        <v>1</v>
      </c>
      <c r="Z114" s="7">
        <f t="shared" si="41"/>
        <v>0</v>
      </c>
      <c r="AA114" s="7">
        <f t="shared" si="42"/>
        <v>1</v>
      </c>
      <c r="AB114" s="7">
        <f t="shared" si="43"/>
        <v>1</v>
      </c>
      <c r="AC114" s="19">
        <f t="shared" si="44"/>
        <v>0</v>
      </c>
      <c r="AD114" s="7"/>
      <c r="AE114" s="19">
        <f t="shared" si="45"/>
        <v>0</v>
      </c>
      <c r="AF114" s="19">
        <f t="shared" si="46"/>
        <v>20</v>
      </c>
      <c r="AG114" s="19">
        <f t="shared" si="47"/>
        <v>40</v>
      </c>
      <c r="AH114" s="7">
        <f t="shared" si="48"/>
        <v>1</v>
      </c>
      <c r="AI114" s="19">
        <f t="shared" si="49"/>
        <v>0</v>
      </c>
      <c r="AJ114" s="19">
        <f t="shared" si="50"/>
        <v>0</v>
      </c>
      <c r="AK114" s="19">
        <f t="shared" si="51"/>
        <v>0</v>
      </c>
      <c r="AL114" s="19">
        <f t="shared" si="52"/>
        <v>20</v>
      </c>
      <c r="AM114" s="19">
        <f t="shared" si="53"/>
        <v>400</v>
      </c>
      <c r="AN114" s="25">
        <f>MAX(AM$4:AM114)</f>
        <v>400</v>
      </c>
      <c r="AO114" s="25">
        <f t="shared" si="60"/>
        <v>0</v>
      </c>
      <c r="AP114" s="20">
        <f t="shared" si="54"/>
        <v>1</v>
      </c>
      <c r="AR114" s="12">
        <f t="shared" si="59"/>
        <v>244.2</v>
      </c>
      <c r="AS114" s="12">
        <f t="shared" si="55"/>
        <v>12</v>
      </c>
      <c r="AT114" s="12">
        <f t="shared" si="56"/>
        <v>240</v>
      </c>
      <c r="AU114" s="12">
        <f t="shared" si="57"/>
        <v>8620</v>
      </c>
      <c r="AV114" s="12">
        <f>MAX(AU$4:AU114)</f>
        <v>8620</v>
      </c>
      <c r="AW114" s="8">
        <f t="shared" si="58"/>
        <v>0</v>
      </c>
      <c r="AY114" s="24"/>
      <c r="AZ114" s="24"/>
    </row>
    <row r="115" spans="1:52" x14ac:dyDescent="0.3">
      <c r="A115" s="1">
        <v>42698</v>
      </c>
      <c r="B115" s="1">
        <v>42699</v>
      </c>
      <c r="C115" s="1" t="s">
        <v>44</v>
      </c>
      <c r="D115" s="3">
        <v>350</v>
      </c>
      <c r="E115" s="3">
        <v>-200</v>
      </c>
      <c r="F115" s="3">
        <f t="shared" si="31"/>
        <v>150</v>
      </c>
      <c r="G115" s="20">
        <f t="shared" si="32"/>
        <v>1</v>
      </c>
      <c r="H115" s="3" t="s">
        <v>37</v>
      </c>
      <c r="L115" s="20">
        <f t="shared" si="33"/>
        <v>1</v>
      </c>
      <c r="M115" s="20" t="s">
        <v>20</v>
      </c>
      <c r="N115" s="20">
        <v>8</v>
      </c>
      <c r="O115" s="20">
        <v>74280</v>
      </c>
      <c r="P115" s="20">
        <f t="shared" si="34"/>
        <v>74280</v>
      </c>
      <c r="Q115" s="20">
        <f t="shared" si="35"/>
        <v>74280</v>
      </c>
      <c r="R115" s="20">
        <v>74480</v>
      </c>
      <c r="S115" s="20">
        <v>74212</v>
      </c>
      <c r="T115" s="19">
        <f t="shared" si="36"/>
        <v>20.8</v>
      </c>
      <c r="U115" s="19">
        <f t="shared" si="37"/>
        <v>6</v>
      </c>
      <c r="W115" s="19">
        <f t="shared" si="38"/>
        <v>-20.8</v>
      </c>
      <c r="X115" s="19">
        <f t="shared" si="39"/>
        <v>6</v>
      </c>
      <c r="Y115" s="7">
        <f t="shared" si="40"/>
        <v>0</v>
      </c>
      <c r="Z115" s="7">
        <f t="shared" si="41"/>
        <v>1</v>
      </c>
      <c r="AA115" s="7">
        <f t="shared" si="42"/>
        <v>1</v>
      </c>
      <c r="AB115" s="7">
        <f t="shared" si="43"/>
        <v>1</v>
      </c>
      <c r="AC115" s="19">
        <f t="shared" si="44"/>
        <v>-20</v>
      </c>
      <c r="AD115" s="7"/>
      <c r="AE115" s="19">
        <f t="shared" si="45"/>
        <v>-20</v>
      </c>
      <c r="AF115" s="19">
        <f t="shared" si="46"/>
        <v>-20</v>
      </c>
      <c r="AG115" s="19">
        <f t="shared" si="47"/>
        <v>20</v>
      </c>
      <c r="AH115" s="7">
        <f t="shared" si="48"/>
        <v>0</v>
      </c>
      <c r="AI115" s="19">
        <f t="shared" si="49"/>
        <v>0</v>
      </c>
      <c r="AJ115" s="19">
        <f t="shared" si="50"/>
        <v>0</v>
      </c>
      <c r="AK115" s="19">
        <f t="shared" si="51"/>
        <v>0</v>
      </c>
      <c r="AL115" s="19">
        <f t="shared" si="52"/>
        <v>-20</v>
      </c>
      <c r="AM115" s="19">
        <f t="shared" si="53"/>
        <v>380</v>
      </c>
      <c r="AN115" s="25">
        <f>MAX(AM$4:AM115)</f>
        <v>400</v>
      </c>
      <c r="AO115" s="25">
        <f t="shared" si="60"/>
        <v>-20</v>
      </c>
      <c r="AP115" s="20">
        <f t="shared" si="54"/>
        <v>0</v>
      </c>
      <c r="AR115" s="12">
        <f t="shared" si="59"/>
        <v>258.59999999999997</v>
      </c>
      <c r="AS115" s="12">
        <f t="shared" si="55"/>
        <v>12</v>
      </c>
      <c r="AT115" s="12">
        <f t="shared" si="56"/>
        <v>-240</v>
      </c>
      <c r="AU115" s="12">
        <f t="shared" si="57"/>
        <v>8380</v>
      </c>
      <c r="AV115" s="12">
        <f>MAX(AU$4:AU115)</f>
        <v>8620</v>
      </c>
      <c r="AW115" s="8">
        <f t="shared" si="58"/>
        <v>-2.7842227378190254E-2</v>
      </c>
      <c r="AZ115" s="24"/>
    </row>
    <row r="116" spans="1:52" x14ac:dyDescent="0.3">
      <c r="A116" s="1">
        <v>42697</v>
      </c>
      <c r="B116" s="1">
        <v>42699</v>
      </c>
      <c r="C116" s="1" t="s">
        <v>44</v>
      </c>
      <c r="D116" s="3">
        <v>910</v>
      </c>
      <c r="E116" s="3">
        <v>-200</v>
      </c>
      <c r="F116" s="3">
        <f t="shared" si="31"/>
        <v>710</v>
      </c>
      <c r="G116" s="20">
        <f t="shared" si="32"/>
        <v>2</v>
      </c>
      <c r="H116" s="3" t="s">
        <v>37</v>
      </c>
      <c r="L116" s="20">
        <f t="shared" si="33"/>
        <v>1</v>
      </c>
      <c r="M116" s="20" t="s">
        <v>20</v>
      </c>
      <c r="N116" s="20">
        <v>8</v>
      </c>
      <c r="O116" s="20">
        <v>74680</v>
      </c>
      <c r="P116" s="20">
        <f t="shared" si="34"/>
        <v>74680</v>
      </c>
      <c r="Q116" s="20">
        <f t="shared" si="35"/>
        <v>74680</v>
      </c>
      <c r="R116" s="20">
        <v>74674</v>
      </c>
      <c r="S116" s="20">
        <v>74206</v>
      </c>
      <c r="T116" s="19">
        <f t="shared" si="36"/>
        <v>0.2</v>
      </c>
      <c r="U116" s="19">
        <f t="shared" si="37"/>
        <v>46.6</v>
      </c>
      <c r="W116" s="19">
        <f t="shared" si="38"/>
        <v>-0.2</v>
      </c>
      <c r="X116" s="19">
        <f t="shared" si="39"/>
        <v>46.6</v>
      </c>
      <c r="Y116" s="7">
        <f t="shared" si="40"/>
        <v>0</v>
      </c>
      <c r="Z116" s="7">
        <f t="shared" si="41"/>
        <v>0</v>
      </c>
      <c r="AA116" s="7">
        <f t="shared" si="42"/>
        <v>0</v>
      </c>
      <c r="AB116" s="7">
        <f t="shared" si="43"/>
        <v>0</v>
      </c>
      <c r="AC116" s="19">
        <f t="shared" si="44"/>
        <v>0</v>
      </c>
      <c r="AD116" s="7"/>
      <c r="AE116" s="19">
        <f t="shared" si="45"/>
        <v>0</v>
      </c>
      <c r="AF116" s="19">
        <f t="shared" si="46"/>
        <v>0</v>
      </c>
      <c r="AG116" s="19">
        <f t="shared" si="47"/>
        <v>20</v>
      </c>
      <c r="AH116" s="7">
        <f t="shared" si="48"/>
        <v>0</v>
      </c>
      <c r="AI116" s="19">
        <f t="shared" si="49"/>
        <v>0</v>
      </c>
      <c r="AJ116" s="19">
        <f t="shared" si="50"/>
        <v>0</v>
      </c>
      <c r="AK116" s="19">
        <f t="shared" si="51"/>
        <v>0</v>
      </c>
      <c r="AL116" s="19">
        <f t="shared" si="52"/>
        <v>0</v>
      </c>
      <c r="AM116" s="19">
        <f t="shared" si="53"/>
        <v>380</v>
      </c>
      <c r="AN116" s="25">
        <f>MAX(AM$4:AM116)</f>
        <v>400</v>
      </c>
      <c r="AO116" s="25">
        <f t="shared" si="60"/>
        <v>-20</v>
      </c>
      <c r="AP116" s="20">
        <f t="shared" si="54"/>
        <v>0</v>
      </c>
      <c r="AR116" s="12">
        <f t="shared" si="59"/>
        <v>258.59999999999997</v>
      </c>
      <c r="AS116" s="12">
        <f t="shared" si="55"/>
        <v>12</v>
      </c>
      <c r="AT116" s="12">
        <f t="shared" si="56"/>
        <v>0</v>
      </c>
      <c r="AU116" s="12">
        <f t="shared" si="57"/>
        <v>8380</v>
      </c>
      <c r="AV116" s="12">
        <f>MAX(AU$4:AU116)</f>
        <v>8620</v>
      </c>
      <c r="AW116" s="8">
        <f t="shared" si="58"/>
        <v>-2.7842227378190254E-2</v>
      </c>
      <c r="AZ116" s="24"/>
    </row>
    <row r="117" spans="1:52" x14ac:dyDescent="0.3">
      <c r="A117" s="1">
        <v>42698</v>
      </c>
      <c r="B117" s="1">
        <v>42699</v>
      </c>
      <c r="C117" s="1" t="s">
        <v>45</v>
      </c>
      <c r="D117" s="3">
        <v>735</v>
      </c>
      <c r="E117" s="3">
        <v>0</v>
      </c>
      <c r="F117" s="3">
        <f t="shared" si="31"/>
        <v>735</v>
      </c>
      <c r="G117" s="20">
        <f t="shared" si="32"/>
        <v>1</v>
      </c>
      <c r="H117" s="3" t="s">
        <v>17</v>
      </c>
      <c r="I117" s="20">
        <v>1</v>
      </c>
      <c r="J117" s="20">
        <v>19</v>
      </c>
      <c r="L117" s="20">
        <f t="shared" si="33"/>
        <v>1</v>
      </c>
      <c r="M117" s="20" t="s">
        <v>20</v>
      </c>
      <c r="N117" s="20">
        <v>7</v>
      </c>
      <c r="O117" s="20">
        <v>106080</v>
      </c>
      <c r="P117" s="20">
        <f t="shared" si="34"/>
        <v>106080</v>
      </c>
      <c r="Q117" s="20">
        <f t="shared" si="35"/>
        <v>106080</v>
      </c>
      <c r="R117" s="20">
        <v>106144</v>
      </c>
      <c r="S117" s="20">
        <v>105807</v>
      </c>
      <c r="T117" s="19">
        <f t="shared" si="36"/>
        <v>7.1</v>
      </c>
      <c r="U117" s="19">
        <f t="shared" si="37"/>
        <v>26.6</v>
      </c>
      <c r="W117" s="19">
        <f t="shared" si="38"/>
        <v>-7.1</v>
      </c>
      <c r="X117" s="19">
        <f t="shared" si="39"/>
        <v>26.6</v>
      </c>
      <c r="Y117" s="7">
        <f t="shared" si="40"/>
        <v>0</v>
      </c>
      <c r="Z117" s="7">
        <f t="shared" si="41"/>
        <v>1</v>
      </c>
      <c r="AA117" s="7">
        <f t="shared" si="42"/>
        <v>1</v>
      </c>
      <c r="AB117" s="7">
        <f t="shared" si="43"/>
        <v>0</v>
      </c>
      <c r="AC117" s="19">
        <f t="shared" si="44"/>
        <v>0</v>
      </c>
      <c r="AD117" s="7"/>
      <c r="AE117" s="19">
        <f t="shared" si="45"/>
        <v>0</v>
      </c>
      <c r="AF117" s="19">
        <f t="shared" si="46"/>
        <v>20</v>
      </c>
      <c r="AG117" s="19">
        <f t="shared" si="47"/>
        <v>40</v>
      </c>
      <c r="AH117" s="7">
        <f t="shared" si="48"/>
        <v>1</v>
      </c>
      <c r="AI117" s="19">
        <f t="shared" si="49"/>
        <v>20</v>
      </c>
      <c r="AJ117" s="19">
        <f t="shared" si="50"/>
        <v>0</v>
      </c>
      <c r="AK117" s="19">
        <f t="shared" si="51"/>
        <v>0</v>
      </c>
      <c r="AL117" s="19">
        <f t="shared" si="52"/>
        <v>0</v>
      </c>
      <c r="AM117" s="19">
        <f t="shared" si="53"/>
        <v>380</v>
      </c>
      <c r="AN117" s="25">
        <f>MAX(AM$4:AM117)</f>
        <v>400</v>
      </c>
      <c r="AO117" s="25">
        <f t="shared" si="60"/>
        <v>-20</v>
      </c>
      <c r="AP117" s="20">
        <f t="shared" si="54"/>
        <v>0</v>
      </c>
      <c r="AR117" s="12">
        <f t="shared" si="59"/>
        <v>258.59999999999997</v>
      </c>
      <c r="AS117" s="12">
        <f t="shared" si="55"/>
        <v>12</v>
      </c>
      <c r="AT117" s="12">
        <f t="shared" si="56"/>
        <v>0</v>
      </c>
      <c r="AU117" s="12">
        <f t="shared" si="57"/>
        <v>8380</v>
      </c>
      <c r="AV117" s="12">
        <f>MAX(AU$4:AU117)</f>
        <v>8620</v>
      </c>
      <c r="AW117" s="8">
        <f t="shared" si="58"/>
        <v>-2.7842227378190254E-2</v>
      </c>
      <c r="AZ117" s="24"/>
    </row>
    <row r="118" spans="1:52" x14ac:dyDescent="0.3">
      <c r="A118" s="1">
        <v>42699</v>
      </c>
      <c r="B118" s="1">
        <v>42699</v>
      </c>
      <c r="C118" s="1" t="s">
        <v>45</v>
      </c>
      <c r="D118" s="3">
        <v>1410</v>
      </c>
      <c r="E118" s="3">
        <v>0</v>
      </c>
      <c r="F118" s="3">
        <f t="shared" si="31"/>
        <v>1410</v>
      </c>
      <c r="G118" s="20">
        <f t="shared" si="32"/>
        <v>0</v>
      </c>
      <c r="H118" s="3" t="s">
        <v>17</v>
      </c>
      <c r="L118" s="20">
        <f t="shared" si="33"/>
        <v>1</v>
      </c>
      <c r="M118" s="20" t="s">
        <v>20</v>
      </c>
      <c r="N118" s="20">
        <v>7</v>
      </c>
      <c r="O118" s="20">
        <v>106210</v>
      </c>
      <c r="P118" s="20">
        <f t="shared" si="34"/>
        <v>106210</v>
      </c>
      <c r="Q118" s="20">
        <f t="shared" si="35"/>
        <v>106210</v>
      </c>
      <c r="R118" s="20">
        <v>106268</v>
      </c>
      <c r="S118" s="20">
        <v>105825</v>
      </c>
      <c r="T118" s="19">
        <f t="shared" si="36"/>
        <v>6.5</v>
      </c>
      <c r="U118" s="19">
        <f t="shared" si="37"/>
        <v>37.799999999999997</v>
      </c>
      <c r="W118" s="19">
        <f t="shared" si="38"/>
        <v>-6.5</v>
      </c>
      <c r="X118" s="19">
        <f t="shared" si="39"/>
        <v>37.799999999999997</v>
      </c>
      <c r="Y118" s="7">
        <f t="shared" si="40"/>
        <v>0</v>
      </c>
      <c r="Z118" s="7">
        <f t="shared" si="41"/>
        <v>1</v>
      </c>
      <c r="AA118" s="7">
        <f t="shared" si="42"/>
        <v>1</v>
      </c>
      <c r="AB118" s="7">
        <f t="shared" si="43"/>
        <v>1</v>
      </c>
      <c r="AC118" s="19">
        <f t="shared" si="44"/>
        <v>0</v>
      </c>
      <c r="AD118" s="7"/>
      <c r="AE118" s="19">
        <f t="shared" si="45"/>
        <v>0</v>
      </c>
      <c r="AF118" s="19">
        <f t="shared" si="46"/>
        <v>20</v>
      </c>
      <c r="AG118" s="19">
        <f t="shared" si="47"/>
        <v>60</v>
      </c>
      <c r="AH118" s="7">
        <f t="shared" si="48"/>
        <v>1</v>
      </c>
      <c r="AI118" s="19">
        <f t="shared" si="49"/>
        <v>0</v>
      </c>
      <c r="AJ118" s="19">
        <f t="shared" si="50"/>
        <v>0</v>
      </c>
      <c r="AK118" s="19">
        <f t="shared" si="51"/>
        <v>0</v>
      </c>
      <c r="AL118" s="19">
        <f t="shared" si="52"/>
        <v>20</v>
      </c>
      <c r="AM118" s="19">
        <f t="shared" si="53"/>
        <v>400</v>
      </c>
      <c r="AN118" s="25">
        <f>MAX(AM$4:AM118)</f>
        <v>400</v>
      </c>
      <c r="AO118" s="25">
        <f t="shared" si="60"/>
        <v>0</v>
      </c>
      <c r="AP118" s="20">
        <f t="shared" si="54"/>
        <v>1</v>
      </c>
      <c r="AR118" s="12">
        <f t="shared" si="59"/>
        <v>258.59999999999997</v>
      </c>
      <c r="AS118" s="12">
        <f t="shared" si="55"/>
        <v>12</v>
      </c>
      <c r="AT118" s="12">
        <f t="shared" si="56"/>
        <v>240</v>
      </c>
      <c r="AU118" s="12">
        <f t="shared" si="57"/>
        <v>8620</v>
      </c>
      <c r="AV118" s="12">
        <f>MAX(AU$4:AU118)</f>
        <v>8620</v>
      </c>
      <c r="AW118" s="8">
        <f t="shared" si="58"/>
        <v>0</v>
      </c>
      <c r="AY118" s="24"/>
      <c r="AZ118" s="24"/>
    </row>
    <row r="119" spans="1:52" x14ac:dyDescent="0.3">
      <c r="A119" s="1">
        <v>42699</v>
      </c>
      <c r="B119" s="1">
        <v>42702</v>
      </c>
      <c r="C119" s="1" t="s">
        <v>44</v>
      </c>
      <c r="D119" s="3">
        <v>325</v>
      </c>
      <c r="E119" s="3">
        <v>-200</v>
      </c>
      <c r="F119" s="3">
        <f t="shared" si="31"/>
        <v>125</v>
      </c>
      <c r="G119" s="20">
        <f t="shared" si="32"/>
        <v>3</v>
      </c>
      <c r="H119" s="3" t="s">
        <v>38</v>
      </c>
      <c r="L119" s="20">
        <f t="shared" si="33"/>
        <v>1</v>
      </c>
      <c r="M119" s="20" t="s">
        <v>21</v>
      </c>
      <c r="N119" s="20">
        <v>7</v>
      </c>
      <c r="O119" s="20">
        <v>111950</v>
      </c>
      <c r="P119" s="20">
        <f t="shared" si="34"/>
        <v>111957</v>
      </c>
      <c r="Q119" s="20">
        <f t="shared" si="35"/>
        <v>111957</v>
      </c>
      <c r="R119" s="20">
        <v>111943</v>
      </c>
      <c r="S119" s="20">
        <v>112170</v>
      </c>
      <c r="T119" s="19">
        <f t="shared" si="36"/>
        <v>2.1</v>
      </c>
      <c r="U119" s="19">
        <f t="shared" si="37"/>
        <v>21.3</v>
      </c>
      <c r="W119" s="19">
        <f t="shared" si="38"/>
        <v>-2.1</v>
      </c>
      <c r="X119" s="19">
        <f t="shared" si="39"/>
        <v>21.3</v>
      </c>
      <c r="Y119" s="7">
        <f t="shared" si="40"/>
        <v>1</v>
      </c>
      <c r="Z119" s="7">
        <f t="shared" si="41"/>
        <v>0</v>
      </c>
      <c r="AA119" s="7">
        <f t="shared" si="42"/>
        <v>1</v>
      </c>
      <c r="AB119" s="7">
        <f t="shared" si="43"/>
        <v>1</v>
      </c>
      <c r="AC119" s="19">
        <f t="shared" si="44"/>
        <v>0</v>
      </c>
      <c r="AD119" s="7"/>
      <c r="AE119" s="19">
        <f t="shared" si="45"/>
        <v>0</v>
      </c>
      <c r="AF119" s="19">
        <f t="shared" si="46"/>
        <v>20</v>
      </c>
      <c r="AG119" s="19">
        <f t="shared" si="47"/>
        <v>80</v>
      </c>
      <c r="AH119" s="7">
        <f t="shared" si="48"/>
        <v>1</v>
      </c>
      <c r="AI119" s="19">
        <f t="shared" si="49"/>
        <v>0</v>
      </c>
      <c r="AJ119" s="19">
        <f t="shared" si="50"/>
        <v>0</v>
      </c>
      <c r="AK119" s="19">
        <f t="shared" si="51"/>
        <v>0</v>
      </c>
      <c r="AL119" s="19">
        <f t="shared" si="52"/>
        <v>20</v>
      </c>
      <c r="AM119" s="19">
        <f t="shared" si="53"/>
        <v>420</v>
      </c>
      <c r="AN119" s="25">
        <f>MAX(AM$4:AM119)</f>
        <v>420</v>
      </c>
      <c r="AO119" s="25">
        <f t="shared" si="60"/>
        <v>0</v>
      </c>
      <c r="AP119" s="20">
        <f t="shared" si="54"/>
        <v>1</v>
      </c>
      <c r="AR119" s="12">
        <f t="shared" si="59"/>
        <v>258.59999999999997</v>
      </c>
      <c r="AS119" s="12">
        <f t="shared" si="55"/>
        <v>12</v>
      </c>
      <c r="AT119" s="12">
        <f t="shared" si="56"/>
        <v>240</v>
      </c>
      <c r="AU119" s="12">
        <f t="shared" si="57"/>
        <v>8860</v>
      </c>
      <c r="AV119" s="12">
        <f>MAX(AU$4:AU119)</f>
        <v>8860</v>
      </c>
      <c r="AW119" s="8">
        <f t="shared" si="58"/>
        <v>0</v>
      </c>
      <c r="AZ119" s="24"/>
    </row>
    <row r="120" spans="1:52" x14ac:dyDescent="0.3">
      <c r="A120" s="1">
        <v>42697</v>
      </c>
      <c r="B120" s="1">
        <v>42702</v>
      </c>
      <c r="C120" s="1" t="s">
        <v>45</v>
      </c>
      <c r="D120" s="3">
        <v>230</v>
      </c>
      <c r="E120" s="3">
        <v>0</v>
      </c>
      <c r="F120" s="3">
        <f t="shared" si="31"/>
        <v>230</v>
      </c>
      <c r="G120" s="20">
        <f t="shared" si="32"/>
        <v>5</v>
      </c>
      <c r="H120" s="3" t="s">
        <v>17</v>
      </c>
      <c r="L120" s="20">
        <f t="shared" si="33"/>
        <v>1</v>
      </c>
      <c r="M120" s="20" t="s">
        <v>20</v>
      </c>
      <c r="N120" s="20">
        <v>7</v>
      </c>
      <c r="O120" s="20">
        <v>106760</v>
      </c>
      <c r="P120" s="20">
        <f t="shared" si="34"/>
        <v>106760</v>
      </c>
      <c r="Q120" s="20">
        <f t="shared" si="35"/>
        <v>106760</v>
      </c>
      <c r="R120" s="20">
        <v>106850</v>
      </c>
      <c r="S120" s="20">
        <v>105631</v>
      </c>
      <c r="T120" s="19">
        <f t="shared" si="36"/>
        <v>9.6999999999999993</v>
      </c>
      <c r="U120" s="19">
        <f t="shared" si="37"/>
        <v>112.2</v>
      </c>
      <c r="W120" s="19">
        <f t="shared" si="38"/>
        <v>-9.6999999999999993</v>
      </c>
      <c r="X120" s="19">
        <f t="shared" si="39"/>
        <v>112.2</v>
      </c>
      <c r="Y120" s="7">
        <f t="shared" si="40"/>
        <v>0</v>
      </c>
      <c r="Z120" s="7">
        <f t="shared" si="41"/>
        <v>1</v>
      </c>
      <c r="AA120" s="7">
        <f t="shared" si="42"/>
        <v>1</v>
      </c>
      <c r="AB120" s="7">
        <f t="shared" si="43"/>
        <v>1</v>
      </c>
      <c r="AC120" s="19">
        <f t="shared" si="44"/>
        <v>0</v>
      </c>
      <c r="AD120" s="7"/>
      <c r="AE120" s="19">
        <f t="shared" si="45"/>
        <v>0</v>
      </c>
      <c r="AF120" s="19">
        <f t="shared" si="46"/>
        <v>20</v>
      </c>
      <c r="AG120" s="19">
        <f t="shared" si="47"/>
        <v>100</v>
      </c>
      <c r="AH120" s="7">
        <f t="shared" si="48"/>
        <v>1</v>
      </c>
      <c r="AI120" s="19">
        <f t="shared" si="49"/>
        <v>0</v>
      </c>
      <c r="AJ120" s="19">
        <f t="shared" si="50"/>
        <v>0</v>
      </c>
      <c r="AK120" s="19">
        <f t="shared" si="51"/>
        <v>0</v>
      </c>
      <c r="AL120" s="19">
        <f t="shared" si="52"/>
        <v>20</v>
      </c>
      <c r="AM120" s="19">
        <f t="shared" si="53"/>
        <v>440</v>
      </c>
      <c r="AN120" s="25">
        <f>MAX(AM$4:AM120)</f>
        <v>440</v>
      </c>
      <c r="AO120" s="25">
        <f t="shared" si="60"/>
        <v>0</v>
      </c>
      <c r="AP120" s="20">
        <f t="shared" si="54"/>
        <v>1</v>
      </c>
      <c r="AR120" s="12">
        <f t="shared" si="59"/>
        <v>258.59999999999997</v>
      </c>
      <c r="AS120" s="12">
        <f t="shared" si="55"/>
        <v>12</v>
      </c>
      <c r="AT120" s="12">
        <f t="shared" si="56"/>
        <v>240</v>
      </c>
      <c r="AU120" s="12">
        <f t="shared" si="57"/>
        <v>9100</v>
      </c>
      <c r="AV120" s="12">
        <f>MAX(AU$4:AU120)</f>
        <v>9100</v>
      </c>
      <c r="AW120" s="8">
        <f t="shared" si="58"/>
        <v>0</v>
      </c>
      <c r="AZ120" s="24"/>
    </row>
    <row r="121" spans="1:52" x14ac:dyDescent="0.3">
      <c r="A121" s="1">
        <v>42702</v>
      </c>
      <c r="B121" s="1">
        <v>42702</v>
      </c>
      <c r="C121" s="1" t="s">
        <v>45</v>
      </c>
      <c r="D121" s="3">
        <v>1140</v>
      </c>
      <c r="E121" s="3">
        <v>0</v>
      </c>
      <c r="F121" s="3">
        <f t="shared" si="31"/>
        <v>1140</v>
      </c>
      <c r="G121" s="20">
        <f t="shared" si="32"/>
        <v>0</v>
      </c>
      <c r="H121" s="3" t="s">
        <v>17</v>
      </c>
      <c r="L121" s="20">
        <f t="shared" si="33"/>
        <v>1</v>
      </c>
      <c r="M121" s="20" t="s">
        <v>21</v>
      </c>
      <c r="N121" s="20">
        <v>7</v>
      </c>
      <c r="O121" s="20">
        <v>105970</v>
      </c>
      <c r="P121" s="20">
        <f t="shared" si="34"/>
        <v>105977</v>
      </c>
      <c r="Q121" s="20">
        <f t="shared" si="35"/>
        <v>105977</v>
      </c>
      <c r="R121" s="20">
        <v>105631</v>
      </c>
      <c r="S121" s="20">
        <v>106214</v>
      </c>
      <c r="T121" s="19">
        <f t="shared" si="36"/>
        <v>35.299999999999997</v>
      </c>
      <c r="U121" s="19">
        <f t="shared" si="37"/>
        <v>23.7</v>
      </c>
      <c r="W121" s="19">
        <f t="shared" si="38"/>
        <v>-35.299999999999997</v>
      </c>
      <c r="X121" s="19">
        <f t="shared" si="39"/>
        <v>23.7</v>
      </c>
      <c r="Y121" s="7">
        <f t="shared" si="40"/>
        <v>1</v>
      </c>
      <c r="Z121" s="7">
        <f t="shared" si="41"/>
        <v>0</v>
      </c>
      <c r="AA121" s="7">
        <f t="shared" si="42"/>
        <v>1</v>
      </c>
      <c r="AB121" s="7">
        <f t="shared" si="43"/>
        <v>1</v>
      </c>
      <c r="AC121" s="19">
        <f t="shared" si="44"/>
        <v>-20</v>
      </c>
      <c r="AD121" s="7"/>
      <c r="AE121" s="19">
        <f t="shared" si="45"/>
        <v>-20</v>
      </c>
      <c r="AF121" s="19">
        <f t="shared" si="46"/>
        <v>-20</v>
      </c>
      <c r="AG121" s="19">
        <f t="shared" si="47"/>
        <v>80</v>
      </c>
      <c r="AH121" s="7">
        <f t="shared" si="48"/>
        <v>0</v>
      </c>
      <c r="AI121" s="19">
        <f t="shared" si="49"/>
        <v>0</v>
      </c>
      <c r="AJ121" s="19">
        <f t="shared" si="50"/>
        <v>0</v>
      </c>
      <c r="AK121" s="19">
        <f t="shared" si="51"/>
        <v>0</v>
      </c>
      <c r="AL121" s="19">
        <f t="shared" si="52"/>
        <v>-20</v>
      </c>
      <c r="AM121" s="19">
        <f t="shared" si="53"/>
        <v>420</v>
      </c>
      <c r="AN121" s="25">
        <f>MAX(AM$4:AM121)</f>
        <v>440</v>
      </c>
      <c r="AO121" s="25">
        <f t="shared" si="60"/>
        <v>-20</v>
      </c>
      <c r="AP121" s="20">
        <f t="shared" si="54"/>
        <v>0</v>
      </c>
      <c r="AR121" s="12">
        <f t="shared" si="59"/>
        <v>258.59999999999997</v>
      </c>
      <c r="AS121" s="12">
        <f t="shared" si="55"/>
        <v>12</v>
      </c>
      <c r="AT121" s="12">
        <f t="shared" si="56"/>
        <v>-240</v>
      </c>
      <c r="AU121" s="12">
        <f t="shared" si="57"/>
        <v>8860</v>
      </c>
      <c r="AV121" s="12">
        <f>MAX(AU$4:AU121)</f>
        <v>9100</v>
      </c>
      <c r="AW121" s="8">
        <f t="shared" si="58"/>
        <v>-2.6373626373626374E-2</v>
      </c>
      <c r="AY121" s="24"/>
      <c r="AZ121" s="24"/>
    </row>
    <row r="122" spans="1:52" x14ac:dyDescent="0.3">
      <c r="A122" s="1">
        <v>42702</v>
      </c>
      <c r="B122" s="1">
        <v>42702</v>
      </c>
      <c r="C122" s="1" t="s">
        <v>44</v>
      </c>
      <c r="D122" s="3">
        <v>1445</v>
      </c>
      <c r="E122" s="3">
        <v>-200</v>
      </c>
      <c r="F122" s="3">
        <f t="shared" si="31"/>
        <v>1245</v>
      </c>
      <c r="G122" s="20">
        <f t="shared" si="32"/>
        <v>0</v>
      </c>
      <c r="H122" s="3" t="s">
        <v>37</v>
      </c>
      <c r="L122" s="20">
        <f t="shared" si="33"/>
        <v>1</v>
      </c>
      <c r="M122" s="20" t="s">
        <v>21</v>
      </c>
      <c r="N122" s="20">
        <v>8</v>
      </c>
      <c r="O122" s="20">
        <v>74450</v>
      </c>
      <c r="P122" s="20">
        <f t="shared" si="34"/>
        <v>74458</v>
      </c>
      <c r="Q122" s="20">
        <f t="shared" si="35"/>
        <v>74458</v>
      </c>
      <c r="R122" s="20">
        <v>74462</v>
      </c>
      <c r="S122" s="20">
        <v>74968</v>
      </c>
      <c r="T122" s="19">
        <f t="shared" si="36"/>
        <v>0.4</v>
      </c>
      <c r="U122" s="19">
        <f t="shared" si="37"/>
        <v>51</v>
      </c>
      <c r="W122" s="19">
        <f t="shared" si="38"/>
        <v>-0.4</v>
      </c>
      <c r="X122" s="19">
        <f t="shared" si="39"/>
        <v>51</v>
      </c>
      <c r="Y122" s="7">
        <f t="shared" si="40"/>
        <v>0</v>
      </c>
      <c r="Z122" s="7">
        <f t="shared" si="41"/>
        <v>0</v>
      </c>
      <c r="AA122" s="7">
        <f t="shared" si="42"/>
        <v>0</v>
      </c>
      <c r="AB122" s="7">
        <f t="shared" si="43"/>
        <v>0</v>
      </c>
      <c r="AC122" s="19">
        <f t="shared" si="44"/>
        <v>0</v>
      </c>
      <c r="AD122" s="7"/>
      <c r="AE122" s="19">
        <f t="shared" si="45"/>
        <v>0</v>
      </c>
      <c r="AF122" s="19">
        <f t="shared" si="46"/>
        <v>0</v>
      </c>
      <c r="AG122" s="19">
        <f t="shared" si="47"/>
        <v>80</v>
      </c>
      <c r="AH122" s="7">
        <f t="shared" si="48"/>
        <v>0</v>
      </c>
      <c r="AI122" s="19">
        <f t="shared" si="49"/>
        <v>0</v>
      </c>
      <c r="AJ122" s="19">
        <f t="shared" si="50"/>
        <v>0</v>
      </c>
      <c r="AK122" s="19">
        <f t="shared" si="51"/>
        <v>0</v>
      </c>
      <c r="AL122" s="19">
        <f t="shared" si="52"/>
        <v>0</v>
      </c>
      <c r="AM122" s="19">
        <f t="shared" si="53"/>
        <v>420</v>
      </c>
      <c r="AN122" s="25">
        <f>MAX(AM$4:AM122)</f>
        <v>440</v>
      </c>
      <c r="AO122" s="25">
        <f t="shared" si="60"/>
        <v>-20</v>
      </c>
      <c r="AP122" s="20">
        <f t="shared" si="54"/>
        <v>0</v>
      </c>
      <c r="AR122" s="12">
        <f t="shared" si="59"/>
        <v>258.59999999999997</v>
      </c>
      <c r="AS122" s="12">
        <f t="shared" si="55"/>
        <v>12</v>
      </c>
      <c r="AT122" s="12">
        <f t="shared" si="56"/>
        <v>0</v>
      </c>
      <c r="AU122" s="12">
        <f t="shared" si="57"/>
        <v>8860</v>
      </c>
      <c r="AV122" s="12">
        <f>MAX(AU$4:AU122)</f>
        <v>9100</v>
      </c>
      <c r="AW122" s="8">
        <f t="shared" si="58"/>
        <v>-2.6373626373626374E-2</v>
      </c>
      <c r="AY122" s="24"/>
      <c r="AZ122" s="24"/>
    </row>
    <row r="123" spans="1:52" x14ac:dyDescent="0.3">
      <c r="A123" s="1">
        <v>42702</v>
      </c>
      <c r="B123" s="1">
        <v>42702</v>
      </c>
      <c r="C123" s="1" t="s">
        <v>44</v>
      </c>
      <c r="D123" s="3">
        <v>1725</v>
      </c>
      <c r="E123" s="3">
        <v>-200</v>
      </c>
      <c r="F123" s="3">
        <f t="shared" si="31"/>
        <v>1525</v>
      </c>
      <c r="G123" s="20">
        <f t="shared" si="32"/>
        <v>0</v>
      </c>
      <c r="H123" s="3" t="s">
        <v>43</v>
      </c>
      <c r="L123" s="20">
        <f t="shared" si="33"/>
        <v>1</v>
      </c>
      <c r="M123" s="20" t="s">
        <v>21</v>
      </c>
      <c r="N123" s="20">
        <v>10</v>
      </c>
      <c r="O123" s="20">
        <v>133940</v>
      </c>
      <c r="P123" s="20">
        <f t="shared" si="34"/>
        <v>133950</v>
      </c>
      <c r="Q123" s="20">
        <f t="shared" si="35"/>
        <v>133950</v>
      </c>
      <c r="R123" s="20">
        <v>133956</v>
      </c>
      <c r="S123" s="20">
        <v>134315</v>
      </c>
      <c r="T123" s="19">
        <f t="shared" si="36"/>
        <v>0.4</v>
      </c>
      <c r="U123" s="19">
        <f t="shared" si="37"/>
        <v>36.5</v>
      </c>
      <c r="W123" s="19">
        <f t="shared" si="38"/>
        <v>-0.4</v>
      </c>
      <c r="X123" s="19">
        <f t="shared" si="39"/>
        <v>36.5</v>
      </c>
      <c r="Y123" s="7">
        <f t="shared" si="40"/>
        <v>0</v>
      </c>
      <c r="Z123" s="7">
        <f t="shared" si="41"/>
        <v>0</v>
      </c>
      <c r="AA123" s="7">
        <f t="shared" si="42"/>
        <v>0</v>
      </c>
      <c r="AB123" s="7">
        <f t="shared" si="43"/>
        <v>0</v>
      </c>
      <c r="AC123" s="19">
        <f t="shared" si="44"/>
        <v>0</v>
      </c>
      <c r="AD123" s="7"/>
      <c r="AE123" s="19">
        <f t="shared" si="45"/>
        <v>0</v>
      </c>
      <c r="AF123" s="19">
        <f t="shared" si="46"/>
        <v>0</v>
      </c>
      <c r="AG123" s="19">
        <f t="shared" si="47"/>
        <v>80</v>
      </c>
      <c r="AH123" s="7">
        <f t="shared" si="48"/>
        <v>0</v>
      </c>
      <c r="AI123" s="19">
        <f t="shared" si="49"/>
        <v>0</v>
      </c>
      <c r="AJ123" s="19">
        <f t="shared" si="50"/>
        <v>0</v>
      </c>
      <c r="AK123" s="19">
        <f t="shared" si="51"/>
        <v>0</v>
      </c>
      <c r="AL123" s="19">
        <f t="shared" si="52"/>
        <v>0</v>
      </c>
      <c r="AM123" s="19">
        <f t="shared" si="53"/>
        <v>420</v>
      </c>
      <c r="AN123" s="25">
        <f>MAX(AM$4:AM123)</f>
        <v>440</v>
      </c>
      <c r="AO123" s="25">
        <f t="shared" si="60"/>
        <v>-20</v>
      </c>
      <c r="AP123" s="20">
        <f t="shared" si="54"/>
        <v>0</v>
      </c>
      <c r="AR123" s="12">
        <f t="shared" si="59"/>
        <v>258.59999999999997</v>
      </c>
      <c r="AS123" s="12">
        <f t="shared" si="55"/>
        <v>12</v>
      </c>
      <c r="AT123" s="12">
        <f t="shared" si="56"/>
        <v>0</v>
      </c>
      <c r="AU123" s="12">
        <f t="shared" si="57"/>
        <v>8860</v>
      </c>
      <c r="AV123" s="12">
        <f>MAX(AU$4:AU123)</f>
        <v>9100</v>
      </c>
      <c r="AW123" s="8">
        <f t="shared" si="58"/>
        <v>-2.6373626373626374E-2</v>
      </c>
      <c r="AY123" s="24"/>
      <c r="AZ123" s="24"/>
    </row>
    <row r="124" spans="1:52" x14ac:dyDescent="0.3">
      <c r="A124" s="1">
        <v>42703</v>
      </c>
      <c r="B124" s="1">
        <v>42703</v>
      </c>
      <c r="C124" s="1" t="s">
        <v>44</v>
      </c>
      <c r="D124" s="3">
        <v>1055</v>
      </c>
      <c r="E124" s="3">
        <v>-200</v>
      </c>
      <c r="F124" s="3">
        <f t="shared" si="31"/>
        <v>855</v>
      </c>
      <c r="G124" s="20">
        <f t="shared" si="32"/>
        <v>0</v>
      </c>
      <c r="H124" s="3" t="s">
        <v>38</v>
      </c>
      <c r="L124" s="20">
        <f t="shared" si="33"/>
        <v>1</v>
      </c>
      <c r="M124" s="20" t="s">
        <v>20</v>
      </c>
      <c r="N124" s="20">
        <v>7</v>
      </c>
      <c r="O124" s="20">
        <v>112600</v>
      </c>
      <c r="P124" s="20">
        <f t="shared" si="34"/>
        <v>112600</v>
      </c>
      <c r="Q124" s="20">
        <f t="shared" si="35"/>
        <v>112600</v>
      </c>
      <c r="R124" s="20">
        <v>112717</v>
      </c>
      <c r="S124" s="20">
        <v>112441</v>
      </c>
      <c r="T124" s="19">
        <f t="shared" si="36"/>
        <v>12.4</v>
      </c>
      <c r="U124" s="19">
        <f t="shared" si="37"/>
        <v>15.2</v>
      </c>
      <c r="W124" s="19">
        <f t="shared" si="38"/>
        <v>-12.4</v>
      </c>
      <c r="X124" s="19">
        <f t="shared" si="39"/>
        <v>15.2</v>
      </c>
      <c r="Y124" s="7">
        <f t="shared" si="40"/>
        <v>0</v>
      </c>
      <c r="Z124" s="7">
        <f t="shared" si="41"/>
        <v>1</v>
      </c>
      <c r="AA124" s="7">
        <f t="shared" si="42"/>
        <v>1</v>
      </c>
      <c r="AB124" s="7">
        <f t="shared" si="43"/>
        <v>1</v>
      </c>
      <c r="AC124" s="19">
        <f t="shared" si="44"/>
        <v>0</v>
      </c>
      <c r="AD124" s="7"/>
      <c r="AE124" s="19">
        <f t="shared" si="45"/>
        <v>-20</v>
      </c>
      <c r="AF124" s="19">
        <f t="shared" si="46"/>
        <v>-20</v>
      </c>
      <c r="AG124" s="19">
        <f t="shared" si="47"/>
        <v>60</v>
      </c>
      <c r="AH124" s="7">
        <f t="shared" si="48"/>
        <v>0</v>
      </c>
      <c r="AI124" s="19">
        <f t="shared" si="49"/>
        <v>0</v>
      </c>
      <c r="AJ124" s="19">
        <f t="shared" si="50"/>
        <v>0</v>
      </c>
      <c r="AK124" s="19">
        <f t="shared" si="51"/>
        <v>0</v>
      </c>
      <c r="AL124" s="19">
        <f t="shared" si="52"/>
        <v>-20</v>
      </c>
      <c r="AM124" s="19">
        <f t="shared" si="53"/>
        <v>400</v>
      </c>
      <c r="AN124" s="25">
        <f>MAX(AM$4:AM124)</f>
        <v>440</v>
      </c>
      <c r="AO124" s="25">
        <f t="shared" si="60"/>
        <v>-40</v>
      </c>
      <c r="AP124" s="20">
        <f t="shared" si="54"/>
        <v>0</v>
      </c>
      <c r="AR124" s="12">
        <f t="shared" si="59"/>
        <v>265.8</v>
      </c>
      <c r="AS124" s="12">
        <f t="shared" si="55"/>
        <v>13</v>
      </c>
      <c r="AT124" s="12">
        <f t="shared" si="56"/>
        <v>-260</v>
      </c>
      <c r="AU124" s="12">
        <f t="shared" si="57"/>
        <v>8600</v>
      </c>
      <c r="AV124" s="12">
        <f>MAX(AU$4:AU124)</f>
        <v>9100</v>
      </c>
      <c r="AW124" s="8">
        <f t="shared" si="58"/>
        <v>-5.4945054945054944E-2</v>
      </c>
      <c r="AY124" s="24"/>
      <c r="AZ124" s="24"/>
    </row>
    <row r="125" spans="1:52" x14ac:dyDescent="0.3">
      <c r="A125" s="1">
        <v>42703</v>
      </c>
      <c r="B125" s="1">
        <v>42703</v>
      </c>
      <c r="C125" s="1" t="s">
        <v>44</v>
      </c>
      <c r="D125" s="3">
        <v>1440</v>
      </c>
      <c r="E125" s="3">
        <v>-200</v>
      </c>
      <c r="F125" s="3">
        <f t="shared" si="31"/>
        <v>1240</v>
      </c>
      <c r="G125" s="20">
        <f t="shared" si="32"/>
        <v>0</v>
      </c>
      <c r="H125" s="3" t="s">
        <v>38</v>
      </c>
      <c r="L125" s="20">
        <f t="shared" si="33"/>
        <v>1</v>
      </c>
      <c r="M125" s="20" t="s">
        <v>20</v>
      </c>
      <c r="N125" s="20">
        <v>7</v>
      </c>
      <c r="O125" s="20">
        <v>112950</v>
      </c>
      <c r="P125" s="20">
        <f t="shared" si="34"/>
        <v>112950</v>
      </c>
      <c r="Q125" s="20">
        <f t="shared" si="35"/>
        <v>112950</v>
      </c>
      <c r="R125" s="20">
        <v>113332</v>
      </c>
      <c r="S125" s="20">
        <v>112595</v>
      </c>
      <c r="T125" s="19">
        <f t="shared" si="36"/>
        <v>38.9</v>
      </c>
      <c r="U125" s="19">
        <f t="shared" si="37"/>
        <v>34.799999999999997</v>
      </c>
      <c r="W125" s="19">
        <f t="shared" si="38"/>
        <v>-38.9</v>
      </c>
      <c r="X125" s="19">
        <f t="shared" si="39"/>
        <v>34.799999999999997</v>
      </c>
      <c r="Y125" s="7">
        <f t="shared" si="40"/>
        <v>0</v>
      </c>
      <c r="Z125" s="7">
        <f t="shared" si="41"/>
        <v>1</v>
      </c>
      <c r="AA125" s="7">
        <f t="shared" si="42"/>
        <v>1</v>
      </c>
      <c r="AB125" s="7">
        <f t="shared" si="43"/>
        <v>1</v>
      </c>
      <c r="AC125" s="19">
        <f t="shared" si="44"/>
        <v>-20</v>
      </c>
      <c r="AD125" s="7"/>
      <c r="AE125" s="19">
        <f t="shared" si="45"/>
        <v>-20</v>
      </c>
      <c r="AF125" s="19">
        <f t="shared" si="46"/>
        <v>-20</v>
      </c>
      <c r="AG125" s="19">
        <f t="shared" si="47"/>
        <v>40</v>
      </c>
      <c r="AH125" s="7">
        <f t="shared" si="48"/>
        <v>0</v>
      </c>
      <c r="AI125" s="19">
        <f t="shared" si="49"/>
        <v>0</v>
      </c>
      <c r="AJ125" s="19">
        <f t="shared" si="50"/>
        <v>0</v>
      </c>
      <c r="AK125" s="19">
        <f t="shared" si="51"/>
        <v>0</v>
      </c>
      <c r="AL125" s="19">
        <f t="shared" si="52"/>
        <v>-20</v>
      </c>
      <c r="AM125" s="19">
        <f t="shared" si="53"/>
        <v>380</v>
      </c>
      <c r="AN125" s="25">
        <f>MAX(AM$4:AM125)</f>
        <v>440</v>
      </c>
      <c r="AO125" s="25">
        <f t="shared" si="60"/>
        <v>-60</v>
      </c>
      <c r="AP125" s="20">
        <f t="shared" si="54"/>
        <v>0</v>
      </c>
      <c r="AR125" s="12">
        <f t="shared" si="59"/>
        <v>265.8</v>
      </c>
      <c r="AS125" s="12">
        <f t="shared" si="55"/>
        <v>13</v>
      </c>
      <c r="AT125" s="12">
        <f t="shared" si="56"/>
        <v>-260</v>
      </c>
      <c r="AU125" s="12">
        <f t="shared" si="57"/>
        <v>8340</v>
      </c>
      <c r="AV125" s="12">
        <f>MAX(AU$4:AU125)</f>
        <v>9100</v>
      </c>
      <c r="AW125" s="8">
        <f t="shared" si="58"/>
        <v>-8.3516483516483511E-2</v>
      </c>
      <c r="AY125" s="24"/>
      <c r="AZ125" s="24"/>
    </row>
    <row r="126" spans="1:52" x14ac:dyDescent="0.3">
      <c r="A126" s="1">
        <v>42703</v>
      </c>
      <c r="B126" s="1">
        <v>42703</v>
      </c>
      <c r="C126" s="1" t="s">
        <v>44</v>
      </c>
      <c r="D126" s="3">
        <v>1530</v>
      </c>
      <c r="E126" s="3">
        <v>-200</v>
      </c>
      <c r="F126" s="3">
        <f t="shared" si="31"/>
        <v>1330</v>
      </c>
      <c r="G126" s="20">
        <f t="shared" si="32"/>
        <v>0</v>
      </c>
      <c r="H126" s="3" t="s">
        <v>43</v>
      </c>
      <c r="K126" s="20">
        <v>1</v>
      </c>
      <c r="L126" s="20">
        <f t="shared" si="33"/>
        <v>1</v>
      </c>
      <c r="M126" s="20" t="s">
        <v>20</v>
      </c>
      <c r="N126" s="20">
        <v>10</v>
      </c>
      <c r="O126" s="20">
        <v>134780</v>
      </c>
      <c r="P126" s="20">
        <f t="shared" si="34"/>
        <v>134780</v>
      </c>
      <c r="Q126" s="20">
        <f t="shared" si="35"/>
        <v>134780</v>
      </c>
      <c r="R126" s="20">
        <v>134796</v>
      </c>
      <c r="S126" s="20">
        <v>134460</v>
      </c>
      <c r="T126" s="19">
        <f t="shared" si="36"/>
        <v>2.6</v>
      </c>
      <c r="U126" s="19">
        <f t="shared" si="37"/>
        <v>31</v>
      </c>
      <c r="W126" s="19">
        <f t="shared" si="38"/>
        <v>-2.6</v>
      </c>
      <c r="X126" s="19">
        <f t="shared" si="39"/>
        <v>31</v>
      </c>
      <c r="Y126" s="7">
        <f t="shared" si="40"/>
        <v>0</v>
      </c>
      <c r="Z126" s="7">
        <f t="shared" si="41"/>
        <v>1</v>
      </c>
      <c r="AA126" s="7">
        <f t="shared" si="42"/>
        <v>1</v>
      </c>
      <c r="AB126" s="7">
        <f t="shared" si="43"/>
        <v>0</v>
      </c>
      <c r="AC126" s="19">
        <f t="shared" si="44"/>
        <v>0</v>
      </c>
      <c r="AD126" s="7"/>
      <c r="AE126" s="19">
        <f t="shared" si="45"/>
        <v>0</v>
      </c>
      <c r="AF126" s="19">
        <f t="shared" si="46"/>
        <v>20</v>
      </c>
      <c r="AG126" s="19">
        <f t="shared" si="47"/>
        <v>60</v>
      </c>
      <c r="AH126" s="7">
        <f t="shared" si="48"/>
        <v>1</v>
      </c>
      <c r="AI126" s="19">
        <f t="shared" si="49"/>
        <v>0</v>
      </c>
      <c r="AJ126" s="19">
        <f t="shared" si="50"/>
        <v>20</v>
      </c>
      <c r="AK126" s="19">
        <f t="shared" si="51"/>
        <v>0</v>
      </c>
      <c r="AL126" s="19">
        <f t="shared" si="52"/>
        <v>0</v>
      </c>
      <c r="AM126" s="19">
        <f t="shared" si="53"/>
        <v>380</v>
      </c>
      <c r="AN126" s="25">
        <f>MAX(AM$4:AM126)</f>
        <v>440</v>
      </c>
      <c r="AO126" s="25">
        <f t="shared" si="60"/>
        <v>-60</v>
      </c>
      <c r="AP126" s="20">
        <f t="shared" si="54"/>
        <v>0</v>
      </c>
      <c r="AR126" s="12">
        <f t="shared" si="59"/>
        <v>265.8</v>
      </c>
      <c r="AS126" s="12">
        <f t="shared" si="55"/>
        <v>13</v>
      </c>
      <c r="AT126" s="12">
        <f t="shared" si="56"/>
        <v>0</v>
      </c>
      <c r="AU126" s="12">
        <f t="shared" si="57"/>
        <v>8340</v>
      </c>
      <c r="AV126" s="12">
        <f>MAX(AU$4:AU126)</f>
        <v>9100</v>
      </c>
      <c r="AW126" s="8">
        <f t="shared" si="58"/>
        <v>-8.3516483516483511E-2</v>
      </c>
      <c r="AY126" s="24"/>
      <c r="AZ126" s="24"/>
    </row>
    <row r="127" spans="1:52" x14ac:dyDescent="0.3">
      <c r="A127" s="1">
        <v>42703</v>
      </c>
      <c r="B127" s="1">
        <v>42703</v>
      </c>
      <c r="C127" s="1" t="s">
        <v>45</v>
      </c>
      <c r="D127" s="3">
        <v>1550</v>
      </c>
      <c r="E127" s="3">
        <v>0</v>
      </c>
      <c r="F127" s="3">
        <f t="shared" si="31"/>
        <v>1550</v>
      </c>
      <c r="G127" s="20">
        <f t="shared" si="32"/>
        <v>0</v>
      </c>
      <c r="H127" s="3" t="s">
        <v>17</v>
      </c>
      <c r="I127" s="20">
        <v>1</v>
      </c>
      <c r="J127" s="20">
        <v>22</v>
      </c>
      <c r="L127" s="20">
        <f t="shared" si="33"/>
        <v>1</v>
      </c>
      <c r="M127" s="20" t="s">
        <v>20</v>
      </c>
      <c r="N127" s="20">
        <v>7</v>
      </c>
      <c r="O127" s="20">
        <v>106340</v>
      </c>
      <c r="P127" s="20">
        <f t="shared" si="34"/>
        <v>106340</v>
      </c>
      <c r="Q127" s="20">
        <f t="shared" si="35"/>
        <v>106340</v>
      </c>
      <c r="R127" s="20">
        <v>106333</v>
      </c>
      <c r="S127" s="20">
        <v>106060</v>
      </c>
      <c r="T127" s="19">
        <f t="shared" si="36"/>
        <v>0</v>
      </c>
      <c r="U127" s="19">
        <f t="shared" si="37"/>
        <v>27.3</v>
      </c>
      <c r="W127" s="19">
        <f t="shared" si="38"/>
        <v>0</v>
      </c>
      <c r="X127" s="19">
        <f t="shared" si="39"/>
        <v>27.3</v>
      </c>
      <c r="Y127" s="7">
        <f t="shared" si="40"/>
        <v>0</v>
      </c>
      <c r="Z127" s="7">
        <f t="shared" si="41"/>
        <v>0</v>
      </c>
      <c r="AA127" s="7">
        <f t="shared" si="42"/>
        <v>0</v>
      </c>
      <c r="AB127" s="7">
        <f t="shared" si="43"/>
        <v>0</v>
      </c>
      <c r="AC127" s="19">
        <f t="shared" si="44"/>
        <v>0</v>
      </c>
      <c r="AD127" s="7"/>
      <c r="AE127" s="19">
        <f t="shared" si="45"/>
        <v>0</v>
      </c>
      <c r="AF127" s="19">
        <f t="shared" si="46"/>
        <v>0</v>
      </c>
      <c r="AG127" s="19">
        <f t="shared" si="47"/>
        <v>60</v>
      </c>
      <c r="AH127" s="7">
        <f t="shared" si="48"/>
        <v>0</v>
      </c>
      <c r="AI127" s="19">
        <f t="shared" si="49"/>
        <v>0</v>
      </c>
      <c r="AJ127" s="19">
        <f t="shared" si="50"/>
        <v>0</v>
      </c>
      <c r="AK127" s="19">
        <f t="shared" si="51"/>
        <v>0</v>
      </c>
      <c r="AL127" s="19">
        <f t="shared" si="52"/>
        <v>0</v>
      </c>
      <c r="AM127" s="19">
        <f t="shared" si="53"/>
        <v>380</v>
      </c>
      <c r="AN127" s="25">
        <f>MAX(AM$4:AM127)</f>
        <v>440</v>
      </c>
      <c r="AO127" s="25">
        <f t="shared" si="60"/>
        <v>-60</v>
      </c>
      <c r="AP127" s="20">
        <f t="shared" si="54"/>
        <v>0</v>
      </c>
      <c r="AR127" s="12">
        <f t="shared" si="59"/>
        <v>265.8</v>
      </c>
      <c r="AS127" s="12">
        <f t="shared" si="55"/>
        <v>13</v>
      </c>
      <c r="AT127" s="12">
        <f t="shared" si="56"/>
        <v>0</v>
      </c>
      <c r="AU127" s="12">
        <f t="shared" si="57"/>
        <v>8340</v>
      </c>
      <c r="AV127" s="12">
        <f>MAX(AU$4:AU127)</f>
        <v>9100</v>
      </c>
      <c r="AW127" s="8">
        <f t="shared" si="58"/>
        <v>-8.3516483516483511E-2</v>
      </c>
      <c r="AY127" s="24"/>
      <c r="AZ127" s="24"/>
    </row>
    <row r="128" spans="1:52" x14ac:dyDescent="0.3">
      <c r="A128" s="1">
        <v>42703</v>
      </c>
      <c r="B128" s="1">
        <v>42703</v>
      </c>
      <c r="C128" s="1" t="s">
        <v>45</v>
      </c>
      <c r="D128" s="3">
        <v>2125</v>
      </c>
      <c r="E128" s="3">
        <v>0</v>
      </c>
      <c r="F128" s="3">
        <f t="shared" si="31"/>
        <v>2125</v>
      </c>
      <c r="G128" s="20">
        <f t="shared" si="32"/>
        <v>0</v>
      </c>
      <c r="H128" s="3" t="s">
        <v>17</v>
      </c>
      <c r="L128" s="20">
        <f t="shared" si="33"/>
        <v>1</v>
      </c>
      <c r="M128" s="20" t="s">
        <v>20</v>
      </c>
      <c r="N128" s="20">
        <v>7</v>
      </c>
      <c r="O128" s="20">
        <v>106530</v>
      </c>
      <c r="P128" s="20">
        <f t="shared" si="34"/>
        <v>106530</v>
      </c>
      <c r="Q128" s="20">
        <f t="shared" si="35"/>
        <v>106530</v>
      </c>
      <c r="R128" s="20">
        <v>106597</v>
      </c>
      <c r="S128" s="20">
        <v>106118</v>
      </c>
      <c r="T128" s="19">
        <f t="shared" si="36"/>
        <v>7.4</v>
      </c>
      <c r="U128" s="19">
        <f t="shared" si="37"/>
        <v>40.5</v>
      </c>
      <c r="W128" s="19">
        <f t="shared" si="38"/>
        <v>-7.4</v>
      </c>
      <c r="X128" s="19">
        <f t="shared" si="39"/>
        <v>40.5</v>
      </c>
      <c r="Y128" s="7">
        <f t="shared" si="40"/>
        <v>0</v>
      </c>
      <c r="Z128" s="7">
        <f t="shared" si="41"/>
        <v>1</v>
      </c>
      <c r="AA128" s="7">
        <f t="shared" si="42"/>
        <v>1</v>
      </c>
      <c r="AB128" s="7">
        <f t="shared" si="43"/>
        <v>1</v>
      </c>
      <c r="AC128" s="19">
        <f t="shared" si="44"/>
        <v>0</v>
      </c>
      <c r="AD128" s="7"/>
      <c r="AE128" s="19">
        <f t="shared" si="45"/>
        <v>0</v>
      </c>
      <c r="AF128" s="19">
        <f t="shared" si="46"/>
        <v>20</v>
      </c>
      <c r="AG128" s="19">
        <f t="shared" si="47"/>
        <v>80</v>
      </c>
      <c r="AH128" s="7">
        <f t="shared" si="48"/>
        <v>1</v>
      </c>
      <c r="AI128" s="19">
        <f t="shared" si="49"/>
        <v>0</v>
      </c>
      <c r="AJ128" s="19">
        <f t="shared" si="50"/>
        <v>0</v>
      </c>
      <c r="AK128" s="19">
        <f t="shared" si="51"/>
        <v>0</v>
      </c>
      <c r="AL128" s="19">
        <f t="shared" si="52"/>
        <v>20</v>
      </c>
      <c r="AM128" s="19">
        <f t="shared" si="53"/>
        <v>400</v>
      </c>
      <c r="AN128" s="25">
        <f>MAX(AM$4:AM128)</f>
        <v>440</v>
      </c>
      <c r="AO128" s="25">
        <f t="shared" si="60"/>
        <v>-40</v>
      </c>
      <c r="AP128" s="20">
        <f t="shared" si="54"/>
        <v>1</v>
      </c>
      <c r="AR128" s="12">
        <f t="shared" si="59"/>
        <v>265.8</v>
      </c>
      <c r="AS128" s="12">
        <f t="shared" si="55"/>
        <v>13</v>
      </c>
      <c r="AT128" s="12">
        <f t="shared" si="56"/>
        <v>260</v>
      </c>
      <c r="AU128" s="12">
        <f t="shared" si="57"/>
        <v>8600</v>
      </c>
      <c r="AV128" s="12">
        <f>MAX(AU$4:AU128)</f>
        <v>9100</v>
      </c>
      <c r="AW128" s="8">
        <f t="shared" si="58"/>
        <v>-5.4945054945054944E-2</v>
      </c>
      <c r="AZ128" s="24"/>
    </row>
    <row r="129" spans="1:52" x14ac:dyDescent="0.3">
      <c r="A129" s="1">
        <v>42703</v>
      </c>
      <c r="B129" s="1">
        <v>42704</v>
      </c>
      <c r="C129" s="1" t="s">
        <v>44</v>
      </c>
      <c r="D129" s="3">
        <v>215</v>
      </c>
      <c r="E129" s="3">
        <v>-200</v>
      </c>
      <c r="F129" s="3">
        <f t="shared" si="31"/>
        <v>15</v>
      </c>
      <c r="G129" s="20">
        <f t="shared" si="32"/>
        <v>1</v>
      </c>
      <c r="H129" s="3" t="s">
        <v>38</v>
      </c>
      <c r="L129" s="20">
        <f t="shared" si="33"/>
        <v>1</v>
      </c>
      <c r="M129" s="20" t="s">
        <v>21</v>
      </c>
      <c r="N129" s="20">
        <v>7</v>
      </c>
      <c r="O129" s="20">
        <v>112080</v>
      </c>
      <c r="P129" s="20">
        <f t="shared" si="34"/>
        <v>112087</v>
      </c>
      <c r="Q129" s="20">
        <f t="shared" si="35"/>
        <v>112087</v>
      </c>
      <c r="R129" s="20">
        <v>112051</v>
      </c>
      <c r="S129" s="20">
        <v>114533</v>
      </c>
      <c r="T129" s="19">
        <f t="shared" si="36"/>
        <v>4.3</v>
      </c>
      <c r="U129" s="19">
        <f t="shared" si="37"/>
        <v>244.6</v>
      </c>
      <c r="W129" s="19">
        <f t="shared" si="38"/>
        <v>-4.3</v>
      </c>
      <c r="X129" s="19">
        <f t="shared" si="39"/>
        <v>244.6</v>
      </c>
      <c r="Y129" s="7">
        <f t="shared" si="40"/>
        <v>1</v>
      </c>
      <c r="Z129" s="7">
        <f t="shared" si="41"/>
        <v>0</v>
      </c>
      <c r="AA129" s="7">
        <f t="shared" si="42"/>
        <v>1</v>
      </c>
      <c r="AB129" s="7">
        <f t="shared" si="43"/>
        <v>1</v>
      </c>
      <c r="AC129" s="19">
        <f t="shared" si="44"/>
        <v>0</v>
      </c>
      <c r="AD129" s="7"/>
      <c r="AE129" s="19">
        <f t="shared" si="45"/>
        <v>0</v>
      </c>
      <c r="AF129" s="19">
        <f t="shared" si="46"/>
        <v>20</v>
      </c>
      <c r="AG129" s="19">
        <f t="shared" si="47"/>
        <v>100</v>
      </c>
      <c r="AH129" s="7">
        <f t="shared" si="48"/>
        <v>1</v>
      </c>
      <c r="AI129" s="19">
        <f t="shared" si="49"/>
        <v>0</v>
      </c>
      <c r="AJ129" s="19">
        <f t="shared" si="50"/>
        <v>0</v>
      </c>
      <c r="AK129" s="19">
        <f t="shared" si="51"/>
        <v>0</v>
      </c>
      <c r="AL129" s="19">
        <f t="shared" si="52"/>
        <v>20</v>
      </c>
      <c r="AM129" s="19">
        <f t="shared" si="53"/>
        <v>420</v>
      </c>
      <c r="AN129" s="25">
        <f>MAX(AM$4:AM129)</f>
        <v>440</v>
      </c>
      <c r="AO129" s="25">
        <f t="shared" si="60"/>
        <v>-20</v>
      </c>
      <c r="AP129" s="20">
        <f t="shared" si="54"/>
        <v>1</v>
      </c>
      <c r="AR129" s="12">
        <f t="shared" si="59"/>
        <v>258</v>
      </c>
      <c r="AS129" s="12">
        <f t="shared" si="55"/>
        <v>12</v>
      </c>
      <c r="AT129" s="12">
        <f t="shared" si="56"/>
        <v>240</v>
      </c>
      <c r="AU129" s="12">
        <f t="shared" si="57"/>
        <v>8840</v>
      </c>
      <c r="AV129" s="12">
        <f>MAX(AU$4:AU129)</f>
        <v>9100</v>
      </c>
      <c r="AW129" s="8">
        <f t="shared" si="58"/>
        <v>-2.8571428571428571E-2</v>
      </c>
      <c r="AZ129" s="24"/>
    </row>
    <row r="130" spans="1:52" x14ac:dyDescent="0.3">
      <c r="A130" s="1">
        <v>42704</v>
      </c>
      <c r="B130" s="1">
        <v>42704</v>
      </c>
      <c r="C130" s="1" t="s">
        <v>44</v>
      </c>
      <c r="D130" s="3">
        <v>520</v>
      </c>
      <c r="E130" s="3">
        <v>-200</v>
      </c>
      <c r="F130" s="3">
        <f t="shared" si="31"/>
        <v>320</v>
      </c>
      <c r="G130" s="20">
        <f t="shared" si="32"/>
        <v>0</v>
      </c>
      <c r="H130" s="3" t="s">
        <v>37</v>
      </c>
      <c r="L130" s="20">
        <f t="shared" si="33"/>
        <v>1</v>
      </c>
      <c r="M130" s="20" t="s">
        <v>21</v>
      </c>
      <c r="N130" s="20">
        <v>8</v>
      </c>
      <c r="O130" s="20">
        <v>74650</v>
      </c>
      <c r="P130" s="20">
        <f t="shared" si="34"/>
        <v>74658</v>
      </c>
      <c r="Q130" s="20">
        <f t="shared" si="35"/>
        <v>74658</v>
      </c>
      <c r="R130" s="20">
        <v>74622</v>
      </c>
      <c r="S130" s="20">
        <v>74878</v>
      </c>
      <c r="T130" s="19">
        <f t="shared" si="36"/>
        <v>4.4000000000000004</v>
      </c>
      <c r="U130" s="19">
        <f t="shared" si="37"/>
        <v>22</v>
      </c>
      <c r="W130" s="19">
        <f t="shared" si="38"/>
        <v>-4.4000000000000004</v>
      </c>
      <c r="X130" s="19">
        <f t="shared" si="39"/>
        <v>22</v>
      </c>
      <c r="Y130" s="7">
        <f t="shared" si="40"/>
        <v>1</v>
      </c>
      <c r="Z130" s="7">
        <f t="shared" si="41"/>
        <v>0</v>
      </c>
      <c r="AA130" s="7">
        <f t="shared" si="42"/>
        <v>1</v>
      </c>
      <c r="AB130" s="7">
        <f t="shared" si="43"/>
        <v>1</v>
      </c>
      <c r="AC130" s="19">
        <f t="shared" si="44"/>
        <v>0</v>
      </c>
      <c r="AD130" s="7"/>
      <c r="AE130" s="19">
        <f t="shared" si="45"/>
        <v>0</v>
      </c>
      <c r="AF130" s="19">
        <f t="shared" si="46"/>
        <v>20</v>
      </c>
      <c r="AG130" s="19">
        <f t="shared" si="47"/>
        <v>120</v>
      </c>
      <c r="AH130" s="7">
        <f t="shared" si="48"/>
        <v>1</v>
      </c>
      <c r="AI130" s="19">
        <f t="shared" si="49"/>
        <v>0</v>
      </c>
      <c r="AJ130" s="19">
        <f t="shared" si="50"/>
        <v>0</v>
      </c>
      <c r="AK130" s="19">
        <f t="shared" si="51"/>
        <v>0</v>
      </c>
      <c r="AL130" s="19">
        <f t="shared" si="52"/>
        <v>20</v>
      </c>
      <c r="AM130" s="19">
        <f t="shared" si="53"/>
        <v>440</v>
      </c>
      <c r="AN130" s="25">
        <f>MAX(AM$4:AM130)</f>
        <v>440</v>
      </c>
      <c r="AO130" s="25">
        <f t="shared" si="60"/>
        <v>0</v>
      </c>
      <c r="AP130" s="20">
        <f t="shared" si="54"/>
        <v>1</v>
      </c>
      <c r="AR130" s="12">
        <f t="shared" si="59"/>
        <v>258</v>
      </c>
      <c r="AS130" s="12">
        <f t="shared" si="55"/>
        <v>12</v>
      </c>
      <c r="AT130" s="12">
        <f t="shared" si="56"/>
        <v>240</v>
      </c>
      <c r="AU130" s="12">
        <f t="shared" si="57"/>
        <v>9080</v>
      </c>
      <c r="AV130" s="12">
        <f>MAX(AU$4:AU130)</f>
        <v>9100</v>
      </c>
      <c r="AW130" s="8">
        <f t="shared" si="58"/>
        <v>-2.1978021978021978E-3</v>
      </c>
      <c r="AZ130" s="24"/>
    </row>
    <row r="131" spans="1:52" x14ac:dyDescent="0.3">
      <c r="A131" s="1">
        <v>42703</v>
      </c>
      <c r="B131" s="1">
        <v>42704</v>
      </c>
      <c r="C131" s="1" t="s">
        <v>44</v>
      </c>
      <c r="D131" s="3">
        <v>620</v>
      </c>
      <c r="E131" s="3">
        <v>-200</v>
      </c>
      <c r="F131" s="3">
        <f t="shared" si="31"/>
        <v>420</v>
      </c>
      <c r="G131" s="20">
        <f t="shared" si="32"/>
        <v>1</v>
      </c>
      <c r="H131" s="3" t="s">
        <v>38</v>
      </c>
      <c r="L131" s="20">
        <f t="shared" si="33"/>
        <v>1</v>
      </c>
      <c r="M131" s="20" t="s">
        <v>20</v>
      </c>
      <c r="N131" s="20">
        <v>7</v>
      </c>
      <c r="O131" s="20">
        <v>112920</v>
      </c>
      <c r="P131" s="20">
        <f t="shared" si="34"/>
        <v>112920</v>
      </c>
      <c r="Q131" s="20">
        <f t="shared" si="35"/>
        <v>112920</v>
      </c>
      <c r="R131" s="20">
        <v>112952</v>
      </c>
      <c r="S131" s="20">
        <v>112583</v>
      </c>
      <c r="T131" s="19">
        <f t="shared" si="36"/>
        <v>3.9</v>
      </c>
      <c r="U131" s="19">
        <f t="shared" si="37"/>
        <v>33</v>
      </c>
      <c r="W131" s="19">
        <f t="shared" si="38"/>
        <v>-3.9</v>
      </c>
      <c r="X131" s="19">
        <f t="shared" si="39"/>
        <v>33</v>
      </c>
      <c r="Y131" s="7">
        <f t="shared" si="40"/>
        <v>0</v>
      </c>
      <c r="Z131" s="7">
        <f t="shared" si="41"/>
        <v>1</v>
      </c>
      <c r="AA131" s="7">
        <f t="shared" si="42"/>
        <v>1</v>
      </c>
      <c r="AB131" s="7">
        <f t="shared" si="43"/>
        <v>1</v>
      </c>
      <c r="AC131" s="19">
        <f t="shared" si="44"/>
        <v>0</v>
      </c>
      <c r="AD131" s="7"/>
      <c r="AE131" s="19">
        <f t="shared" si="45"/>
        <v>0</v>
      </c>
      <c r="AF131" s="19">
        <f t="shared" si="46"/>
        <v>20</v>
      </c>
      <c r="AG131" s="19">
        <f t="shared" si="47"/>
        <v>140</v>
      </c>
      <c r="AH131" s="7">
        <f t="shared" si="48"/>
        <v>1</v>
      </c>
      <c r="AI131" s="19">
        <f t="shared" si="49"/>
        <v>0</v>
      </c>
      <c r="AJ131" s="19">
        <f t="shared" si="50"/>
        <v>0</v>
      </c>
      <c r="AK131" s="19">
        <f t="shared" si="51"/>
        <v>0</v>
      </c>
      <c r="AL131" s="19">
        <f t="shared" si="52"/>
        <v>20</v>
      </c>
      <c r="AM131" s="19">
        <f t="shared" si="53"/>
        <v>460</v>
      </c>
      <c r="AN131" s="25">
        <f>MAX(AM$4:AM131)</f>
        <v>460</v>
      </c>
      <c r="AO131" s="25">
        <f t="shared" si="60"/>
        <v>0</v>
      </c>
      <c r="AP131" s="20">
        <f t="shared" si="54"/>
        <v>1</v>
      </c>
      <c r="AR131" s="12">
        <f t="shared" si="59"/>
        <v>258</v>
      </c>
      <c r="AS131" s="12">
        <f t="shared" si="55"/>
        <v>12</v>
      </c>
      <c r="AT131" s="12">
        <f t="shared" si="56"/>
        <v>240</v>
      </c>
      <c r="AU131" s="12">
        <f t="shared" si="57"/>
        <v>9320</v>
      </c>
      <c r="AV131" s="12">
        <f>MAX(AU$4:AU131)</f>
        <v>9320</v>
      </c>
      <c r="AW131" s="8">
        <f t="shared" si="58"/>
        <v>0</v>
      </c>
      <c r="AZ131" s="24"/>
    </row>
    <row r="132" spans="1:52" x14ac:dyDescent="0.3">
      <c r="A132" s="1">
        <v>42704</v>
      </c>
      <c r="B132" s="1">
        <v>42704</v>
      </c>
      <c r="C132" s="1" t="s">
        <v>45</v>
      </c>
      <c r="D132" s="3">
        <v>710</v>
      </c>
      <c r="E132" s="3">
        <v>0</v>
      </c>
      <c r="F132" s="3">
        <f t="shared" si="31"/>
        <v>710</v>
      </c>
      <c r="G132" s="20">
        <f t="shared" si="32"/>
        <v>0</v>
      </c>
      <c r="H132" s="3" t="s">
        <v>17</v>
      </c>
      <c r="L132" s="20">
        <f t="shared" si="33"/>
        <v>1</v>
      </c>
      <c r="M132" s="20" t="s">
        <v>21</v>
      </c>
      <c r="N132" s="20">
        <v>7</v>
      </c>
      <c r="O132" s="20">
        <v>106270</v>
      </c>
      <c r="P132" s="20">
        <f t="shared" si="34"/>
        <v>106277</v>
      </c>
      <c r="Q132" s="20">
        <f t="shared" si="35"/>
        <v>106277</v>
      </c>
      <c r="R132" s="20">
        <v>106188</v>
      </c>
      <c r="S132" s="20">
        <v>106660</v>
      </c>
      <c r="T132" s="19">
        <f t="shared" si="36"/>
        <v>9.6</v>
      </c>
      <c r="U132" s="19">
        <f t="shared" si="37"/>
        <v>38.299999999999997</v>
      </c>
      <c r="W132" s="19">
        <f t="shared" si="38"/>
        <v>-9.6</v>
      </c>
      <c r="X132" s="19">
        <f t="shared" si="39"/>
        <v>38.299999999999997</v>
      </c>
      <c r="Y132" s="7">
        <f t="shared" si="40"/>
        <v>1</v>
      </c>
      <c r="Z132" s="7">
        <f t="shared" si="41"/>
        <v>0</v>
      </c>
      <c r="AA132" s="7">
        <f t="shared" si="42"/>
        <v>1</v>
      </c>
      <c r="AB132" s="7">
        <f t="shared" si="43"/>
        <v>1</v>
      </c>
      <c r="AC132" s="19">
        <f t="shared" si="44"/>
        <v>0</v>
      </c>
      <c r="AD132" s="7"/>
      <c r="AE132" s="19">
        <f t="shared" si="45"/>
        <v>0</v>
      </c>
      <c r="AF132" s="19">
        <f t="shared" si="46"/>
        <v>20</v>
      </c>
      <c r="AG132" s="19">
        <f t="shared" si="47"/>
        <v>160</v>
      </c>
      <c r="AH132" s="7">
        <f t="shared" si="48"/>
        <v>1</v>
      </c>
      <c r="AI132" s="19">
        <f t="shared" si="49"/>
        <v>0</v>
      </c>
      <c r="AJ132" s="19">
        <f t="shared" si="50"/>
        <v>0</v>
      </c>
      <c r="AK132" s="19">
        <f t="shared" si="51"/>
        <v>0</v>
      </c>
      <c r="AL132" s="19">
        <f t="shared" si="52"/>
        <v>20</v>
      </c>
      <c r="AM132" s="19">
        <f t="shared" si="53"/>
        <v>480</v>
      </c>
      <c r="AN132" s="25">
        <f>MAX(AM$4:AM132)</f>
        <v>480</v>
      </c>
      <c r="AO132" s="25">
        <f t="shared" si="60"/>
        <v>0</v>
      </c>
      <c r="AP132" s="20">
        <f t="shared" si="54"/>
        <v>1</v>
      </c>
      <c r="AR132" s="12">
        <f t="shared" si="59"/>
        <v>258</v>
      </c>
      <c r="AS132" s="12">
        <f t="shared" si="55"/>
        <v>12</v>
      </c>
      <c r="AT132" s="12">
        <f t="shared" si="56"/>
        <v>240</v>
      </c>
      <c r="AU132" s="12">
        <f t="shared" si="57"/>
        <v>9560</v>
      </c>
      <c r="AV132" s="12">
        <f>MAX(AU$4:AU132)</f>
        <v>9560</v>
      </c>
      <c r="AW132" s="8">
        <f t="shared" si="58"/>
        <v>0</v>
      </c>
      <c r="AZ132" s="24"/>
    </row>
    <row r="133" spans="1:52" x14ac:dyDescent="0.3">
      <c r="A133" s="1">
        <v>42704</v>
      </c>
      <c r="B133" s="1">
        <v>42704</v>
      </c>
      <c r="C133" s="1" t="s">
        <v>45</v>
      </c>
      <c r="D133" s="3">
        <v>1315</v>
      </c>
      <c r="E133" s="3">
        <v>0</v>
      </c>
      <c r="F133" s="3">
        <f t="shared" ref="F133:F196" si="61">D133+E133</f>
        <v>1315</v>
      </c>
      <c r="G133" s="20">
        <f t="shared" ref="G133:G196" si="62">B133-A133</f>
        <v>0</v>
      </c>
      <c r="H133" s="3" t="s">
        <v>17</v>
      </c>
      <c r="K133" s="20">
        <v>1</v>
      </c>
      <c r="L133" s="20">
        <f t="shared" ref="L133:L196" si="63">IF(AND(F133&gt;=L$3,F133&lt;=L$4),0,1)</f>
        <v>1</v>
      </c>
      <c r="M133" s="20" t="s">
        <v>21</v>
      </c>
      <c r="N133" s="20">
        <v>7</v>
      </c>
      <c r="O133" s="20">
        <v>106130</v>
      </c>
      <c r="P133" s="20">
        <f t="shared" ref="P133:P196" si="64">IF(M133="short",O133,O133+N133)</f>
        <v>106137</v>
      </c>
      <c r="Q133" s="20">
        <f t="shared" ref="Q133:Q196" si="65">IF(M133="short",P133+Q$3,P133-Q$3)</f>
        <v>106137</v>
      </c>
      <c r="R133" s="20">
        <v>106113</v>
      </c>
      <c r="S133" s="20">
        <v>106533</v>
      </c>
      <c r="T133" s="19">
        <f t="shared" ref="T133:T196" si="66">IF(M133="short",((R133-P133)+N133)/10,((P133-R133)+N133)/10)</f>
        <v>3.1</v>
      </c>
      <c r="U133" s="19">
        <f t="shared" ref="U133:U196" si="67">IF(M133="long",((S133-O133)-N133)/10,((O133-S133)-N133)/10)</f>
        <v>39.6</v>
      </c>
      <c r="W133" s="19">
        <f t="shared" ref="W133:W196" si="68">-T133+(Q$3/10)</f>
        <v>-3.1</v>
      </c>
      <c r="X133" s="19">
        <f t="shared" ref="X133:X196" si="69">U133+(Q$3/10)</f>
        <v>39.6</v>
      </c>
      <c r="Y133" s="7">
        <f t="shared" ref="Y133:Y196" si="70">IF(AND(M133="long",R133&lt;Q133),1, )</f>
        <v>1</v>
      </c>
      <c r="Z133" s="7">
        <f t="shared" ref="Z133:Z196" si="71">IF(AND(M133="short",R133&gt;Q133),1, )</f>
        <v>0</v>
      </c>
      <c r="AA133" s="7">
        <f t="shared" ref="AA133:AA196" si="72">Y133+Z133</f>
        <v>1</v>
      </c>
      <c r="AB133" s="7">
        <f t="shared" ref="AB133:AB196" si="73">IF(OR(I133=1,K133=1),0,L133*AA133)</f>
        <v>0</v>
      </c>
      <c r="AC133" s="19">
        <f t="shared" ref="AC133:AC196" si="74">IF(W133&lt;=-AC$3,-AC$3,0)</f>
        <v>0</v>
      </c>
      <c r="AD133" s="7"/>
      <c r="AE133" s="19">
        <f t="shared" ref="AE133:AE196" si="75">IF(AND(AC133=0,U133&gt;=AE$3-(N133/10)),0,-AC$3*AA133)</f>
        <v>0</v>
      </c>
      <c r="AF133" s="19">
        <f t="shared" ref="AF133:AF196" si="76">IF(AND(AC133=0,X133&gt;AF$3),AF$3*AA133,AE133*AA133)</f>
        <v>20</v>
      </c>
      <c r="AG133" s="19">
        <f t="shared" ref="AG133:AG196" si="77">AG132+AF133</f>
        <v>180</v>
      </c>
      <c r="AH133" s="7">
        <f t="shared" ref="AH133:AH196" si="78">IF(AF133&gt;0,1, )</f>
        <v>1</v>
      </c>
      <c r="AI133" s="19">
        <f t="shared" ref="AI133:AI196" si="79">IF(I133=1,AF133,)</f>
        <v>0</v>
      </c>
      <c r="AJ133" s="19">
        <f t="shared" ref="AJ133:AJ196" si="80">IF(K133=1,AF133, )</f>
        <v>20</v>
      </c>
      <c r="AK133" s="19">
        <f t="shared" ref="AK133:AK196" si="81">IF(L133=1, ,AF133)</f>
        <v>0</v>
      </c>
      <c r="AL133" s="19">
        <f t="shared" ref="AL133:AL196" si="82">AB133*AF133</f>
        <v>0</v>
      </c>
      <c r="AM133" s="19">
        <f t="shared" ref="AM133:AM196" si="83">AM132+AL133</f>
        <v>480</v>
      </c>
      <c r="AN133" s="25">
        <f>MAX(AM$4:AM133)</f>
        <v>480</v>
      </c>
      <c r="AO133" s="25">
        <f t="shared" si="60"/>
        <v>0</v>
      </c>
      <c r="AP133" s="20">
        <f t="shared" ref="AP133:AP196" si="84">IF(AL133&gt;0,1, )</f>
        <v>0</v>
      </c>
      <c r="AR133" s="12">
        <f t="shared" si="59"/>
        <v>258</v>
      </c>
      <c r="AS133" s="12">
        <f t="shared" ref="AS133:AS196" si="85">INT(AR133/AS$3)</f>
        <v>12</v>
      </c>
      <c r="AT133" s="12">
        <f t="shared" ref="AT133:AT196" si="86">AL133*AS133</f>
        <v>0</v>
      </c>
      <c r="AU133" s="12">
        <f t="shared" ref="AU133:AU196" si="87">AU132+AT133</f>
        <v>9560</v>
      </c>
      <c r="AV133" s="12">
        <f>MAX(AU$4:AU133)</f>
        <v>9560</v>
      </c>
      <c r="AW133" s="8">
        <f t="shared" ref="AW133:AW196" si="88">(AU133-AV133)/AV133</f>
        <v>0</v>
      </c>
      <c r="AY133" s="24"/>
      <c r="AZ133" s="24"/>
    </row>
    <row r="134" spans="1:52" x14ac:dyDescent="0.3">
      <c r="A134" s="1">
        <v>42704</v>
      </c>
      <c r="B134" s="1">
        <v>42704</v>
      </c>
      <c r="C134" s="1" t="s">
        <v>44</v>
      </c>
      <c r="D134" s="3">
        <v>1620</v>
      </c>
      <c r="E134" s="3">
        <v>-200</v>
      </c>
      <c r="F134" s="3">
        <f t="shared" si="61"/>
        <v>1420</v>
      </c>
      <c r="G134" s="20">
        <f t="shared" si="62"/>
        <v>0</v>
      </c>
      <c r="H134" s="3" t="s">
        <v>37</v>
      </c>
      <c r="L134" s="20">
        <f t="shared" si="63"/>
        <v>1</v>
      </c>
      <c r="M134" s="20" t="s">
        <v>21</v>
      </c>
      <c r="N134" s="20">
        <v>8</v>
      </c>
      <c r="O134" s="20">
        <v>74140</v>
      </c>
      <c r="P134" s="20">
        <f t="shared" si="64"/>
        <v>74148</v>
      </c>
      <c r="Q134" s="20">
        <f t="shared" si="65"/>
        <v>74148</v>
      </c>
      <c r="R134" s="20">
        <v>74146</v>
      </c>
      <c r="S134" s="20">
        <v>74227</v>
      </c>
      <c r="T134" s="19">
        <f t="shared" si="66"/>
        <v>1</v>
      </c>
      <c r="U134" s="19">
        <f t="shared" si="67"/>
        <v>7.9</v>
      </c>
      <c r="W134" s="19">
        <f t="shared" si="68"/>
        <v>-1</v>
      </c>
      <c r="X134" s="19">
        <f t="shared" si="69"/>
        <v>7.9</v>
      </c>
      <c r="Y134" s="7">
        <f t="shared" si="70"/>
        <v>1</v>
      </c>
      <c r="Z134" s="7">
        <f t="shared" si="71"/>
        <v>0</v>
      </c>
      <c r="AA134" s="7">
        <f t="shared" si="72"/>
        <v>1</v>
      </c>
      <c r="AB134" s="7">
        <f t="shared" si="73"/>
        <v>1</v>
      </c>
      <c r="AC134" s="19">
        <f t="shared" si="74"/>
        <v>0</v>
      </c>
      <c r="AD134" s="7"/>
      <c r="AE134" s="19">
        <f t="shared" si="75"/>
        <v>-20</v>
      </c>
      <c r="AF134" s="19">
        <f t="shared" si="76"/>
        <v>-20</v>
      </c>
      <c r="AG134" s="19">
        <f t="shared" si="77"/>
        <v>160</v>
      </c>
      <c r="AH134" s="7">
        <f t="shared" si="78"/>
        <v>0</v>
      </c>
      <c r="AI134" s="19">
        <f t="shared" si="79"/>
        <v>0</v>
      </c>
      <c r="AJ134" s="19">
        <f t="shared" si="80"/>
        <v>0</v>
      </c>
      <c r="AK134" s="19">
        <f t="shared" si="81"/>
        <v>0</v>
      </c>
      <c r="AL134" s="19">
        <f t="shared" si="82"/>
        <v>-20</v>
      </c>
      <c r="AM134" s="19">
        <f t="shared" si="83"/>
        <v>460</v>
      </c>
      <c r="AN134" s="25">
        <f>MAX(AM$4:AM134)</f>
        <v>480</v>
      </c>
      <c r="AO134" s="25">
        <f t="shared" si="60"/>
        <v>-20</v>
      </c>
      <c r="AP134" s="20">
        <f t="shared" si="84"/>
        <v>0</v>
      </c>
      <c r="AR134" s="12">
        <f t="shared" ref="AR134:AR197" si="89">IF(B134=B133,AR133,AU133*AR$3)</f>
        <v>258</v>
      </c>
      <c r="AS134" s="12">
        <f t="shared" si="85"/>
        <v>12</v>
      </c>
      <c r="AT134" s="12">
        <f t="shared" si="86"/>
        <v>-240</v>
      </c>
      <c r="AU134" s="12">
        <f t="shared" si="87"/>
        <v>9320</v>
      </c>
      <c r="AV134" s="12">
        <f>MAX(AU$4:AU134)</f>
        <v>9560</v>
      </c>
      <c r="AW134" s="8">
        <f t="shared" si="88"/>
        <v>-2.5104602510460251E-2</v>
      </c>
      <c r="AY134" s="24"/>
      <c r="AZ134" s="24"/>
    </row>
    <row r="135" spans="1:52" x14ac:dyDescent="0.3">
      <c r="A135" s="1">
        <v>42702</v>
      </c>
      <c r="B135" s="1">
        <v>42704</v>
      </c>
      <c r="C135" s="1" t="s">
        <v>44</v>
      </c>
      <c r="D135" s="3">
        <v>1755</v>
      </c>
      <c r="E135" s="3">
        <v>-200</v>
      </c>
      <c r="F135" s="3">
        <f t="shared" si="61"/>
        <v>1555</v>
      </c>
      <c r="G135" s="20">
        <f t="shared" si="62"/>
        <v>2</v>
      </c>
      <c r="H135" s="3" t="s">
        <v>38</v>
      </c>
      <c r="I135" s="20">
        <v>1</v>
      </c>
      <c r="J135" s="20">
        <v>33</v>
      </c>
      <c r="L135" s="20">
        <f t="shared" si="63"/>
        <v>1</v>
      </c>
      <c r="M135" s="20" t="s">
        <v>20</v>
      </c>
      <c r="N135" s="20">
        <v>7</v>
      </c>
      <c r="O135" s="20">
        <v>113790</v>
      </c>
      <c r="P135" s="20">
        <f t="shared" si="64"/>
        <v>113790</v>
      </c>
      <c r="Q135" s="20">
        <f t="shared" si="65"/>
        <v>113790</v>
      </c>
      <c r="R135" s="20">
        <v>113729</v>
      </c>
      <c r="S135" s="20">
        <v>113343</v>
      </c>
      <c r="T135" s="19">
        <f t="shared" si="66"/>
        <v>-5.4</v>
      </c>
      <c r="U135" s="19">
        <f t="shared" si="67"/>
        <v>44</v>
      </c>
      <c r="W135" s="19">
        <f t="shared" si="68"/>
        <v>5.4</v>
      </c>
      <c r="X135" s="19">
        <f t="shared" si="69"/>
        <v>44</v>
      </c>
      <c r="Y135" s="7">
        <f t="shared" si="70"/>
        <v>0</v>
      </c>
      <c r="Z135" s="7">
        <f t="shared" si="71"/>
        <v>0</v>
      </c>
      <c r="AA135" s="7">
        <f t="shared" si="72"/>
        <v>0</v>
      </c>
      <c r="AB135" s="7">
        <f t="shared" si="73"/>
        <v>0</v>
      </c>
      <c r="AC135" s="19">
        <f t="shared" si="74"/>
        <v>0</v>
      </c>
      <c r="AD135" s="7"/>
      <c r="AE135" s="19">
        <f t="shared" si="75"/>
        <v>0</v>
      </c>
      <c r="AF135" s="19">
        <f t="shared" si="76"/>
        <v>0</v>
      </c>
      <c r="AG135" s="19">
        <f t="shared" si="77"/>
        <v>160</v>
      </c>
      <c r="AH135" s="7">
        <f t="shared" si="78"/>
        <v>0</v>
      </c>
      <c r="AI135" s="19">
        <f t="shared" si="79"/>
        <v>0</v>
      </c>
      <c r="AJ135" s="19">
        <f t="shared" si="80"/>
        <v>0</v>
      </c>
      <c r="AK135" s="19">
        <f t="shared" si="81"/>
        <v>0</v>
      </c>
      <c r="AL135" s="19">
        <f t="shared" si="82"/>
        <v>0</v>
      </c>
      <c r="AM135" s="19">
        <f t="shared" si="83"/>
        <v>460</v>
      </c>
      <c r="AN135" s="25">
        <f>MAX(AM$4:AM135)</f>
        <v>480</v>
      </c>
      <c r="AO135" s="25">
        <f t="shared" ref="AO135:AO198" si="90">AM135-AN135</f>
        <v>-20</v>
      </c>
      <c r="AP135" s="20">
        <f t="shared" si="84"/>
        <v>0</v>
      </c>
      <c r="AR135" s="12">
        <f t="shared" si="89"/>
        <v>258</v>
      </c>
      <c r="AS135" s="12">
        <f t="shared" si="85"/>
        <v>12</v>
      </c>
      <c r="AT135" s="12">
        <f t="shared" si="86"/>
        <v>0</v>
      </c>
      <c r="AU135" s="12">
        <f t="shared" si="87"/>
        <v>9320</v>
      </c>
      <c r="AV135" s="12">
        <f>MAX(AU$4:AU135)</f>
        <v>9560</v>
      </c>
      <c r="AW135" s="8">
        <f t="shared" si="88"/>
        <v>-2.5104602510460251E-2</v>
      </c>
      <c r="AY135" s="24"/>
      <c r="AZ135" s="24"/>
    </row>
    <row r="136" spans="1:52" x14ac:dyDescent="0.3">
      <c r="A136" s="1">
        <v>42699</v>
      </c>
      <c r="B136" s="1">
        <v>42704</v>
      </c>
      <c r="C136" s="1" t="s">
        <v>44</v>
      </c>
      <c r="D136" s="3">
        <v>1805</v>
      </c>
      <c r="E136" s="3">
        <v>-200</v>
      </c>
      <c r="F136" s="3">
        <f t="shared" si="61"/>
        <v>1605</v>
      </c>
      <c r="G136" s="20">
        <f t="shared" si="62"/>
        <v>5</v>
      </c>
      <c r="H136" s="3" t="s">
        <v>37</v>
      </c>
      <c r="L136" s="20">
        <f t="shared" si="63"/>
        <v>1</v>
      </c>
      <c r="M136" s="20" t="s">
        <v>21</v>
      </c>
      <c r="N136" s="20">
        <v>8</v>
      </c>
      <c r="O136" s="20">
        <v>73760</v>
      </c>
      <c r="P136" s="20">
        <f t="shared" si="64"/>
        <v>73768</v>
      </c>
      <c r="Q136" s="20">
        <f t="shared" si="65"/>
        <v>73768</v>
      </c>
      <c r="R136" s="20">
        <v>73733</v>
      </c>
      <c r="S136" s="20">
        <v>74188</v>
      </c>
      <c r="T136" s="19">
        <f t="shared" si="66"/>
        <v>4.3</v>
      </c>
      <c r="U136" s="19">
        <f t="shared" si="67"/>
        <v>42</v>
      </c>
      <c r="W136" s="19">
        <f t="shared" si="68"/>
        <v>-4.3</v>
      </c>
      <c r="X136" s="19">
        <f t="shared" si="69"/>
        <v>42</v>
      </c>
      <c r="Y136" s="7">
        <f t="shared" si="70"/>
        <v>1</v>
      </c>
      <c r="Z136" s="7">
        <f t="shared" si="71"/>
        <v>0</v>
      </c>
      <c r="AA136" s="7">
        <f t="shared" si="72"/>
        <v>1</v>
      </c>
      <c r="AB136" s="7">
        <f t="shared" si="73"/>
        <v>1</v>
      </c>
      <c r="AC136" s="19">
        <f t="shared" si="74"/>
        <v>0</v>
      </c>
      <c r="AD136" s="7"/>
      <c r="AE136" s="19">
        <f t="shared" si="75"/>
        <v>0</v>
      </c>
      <c r="AF136" s="19">
        <f t="shared" si="76"/>
        <v>20</v>
      </c>
      <c r="AG136" s="19">
        <f t="shared" si="77"/>
        <v>180</v>
      </c>
      <c r="AH136" s="7">
        <f t="shared" si="78"/>
        <v>1</v>
      </c>
      <c r="AI136" s="19">
        <f t="shared" si="79"/>
        <v>0</v>
      </c>
      <c r="AJ136" s="19">
        <f t="shared" si="80"/>
        <v>0</v>
      </c>
      <c r="AK136" s="19">
        <f t="shared" si="81"/>
        <v>0</v>
      </c>
      <c r="AL136" s="19">
        <f t="shared" si="82"/>
        <v>20</v>
      </c>
      <c r="AM136" s="19">
        <f t="shared" si="83"/>
        <v>480</v>
      </c>
      <c r="AN136" s="25">
        <f>MAX(AM$4:AM136)</f>
        <v>480</v>
      </c>
      <c r="AO136" s="25">
        <f t="shared" si="90"/>
        <v>0</v>
      </c>
      <c r="AP136" s="20">
        <f t="shared" si="84"/>
        <v>1</v>
      </c>
      <c r="AR136" s="12">
        <f t="shared" si="89"/>
        <v>258</v>
      </c>
      <c r="AS136" s="12">
        <f t="shared" si="85"/>
        <v>12</v>
      </c>
      <c r="AT136" s="12">
        <f t="shared" si="86"/>
        <v>240</v>
      </c>
      <c r="AU136" s="12">
        <f t="shared" si="87"/>
        <v>9560</v>
      </c>
      <c r="AV136" s="12">
        <f>MAX(AU$4:AU136)</f>
        <v>9560</v>
      </c>
      <c r="AW136" s="8">
        <f t="shared" si="88"/>
        <v>0</v>
      </c>
      <c r="AY136" s="24"/>
      <c r="AZ136" s="24"/>
    </row>
    <row r="137" spans="1:52" x14ac:dyDescent="0.3">
      <c r="A137" s="1">
        <v>42703</v>
      </c>
      <c r="B137" s="1">
        <v>42704</v>
      </c>
      <c r="C137" s="1" t="s">
        <v>45</v>
      </c>
      <c r="D137" s="3">
        <v>1615</v>
      </c>
      <c r="E137" s="3">
        <v>0</v>
      </c>
      <c r="F137" s="3">
        <f t="shared" si="61"/>
        <v>1615</v>
      </c>
      <c r="G137" s="20">
        <f t="shared" si="62"/>
        <v>1</v>
      </c>
      <c r="H137" s="3" t="s">
        <v>17</v>
      </c>
      <c r="L137" s="20">
        <f t="shared" si="63"/>
        <v>1</v>
      </c>
      <c r="M137" s="20" t="s">
        <v>21</v>
      </c>
      <c r="N137" s="20">
        <v>7</v>
      </c>
      <c r="O137" s="20">
        <v>105560</v>
      </c>
      <c r="P137" s="20">
        <f t="shared" si="64"/>
        <v>105567</v>
      </c>
      <c r="Q137" s="20">
        <f t="shared" si="65"/>
        <v>105567</v>
      </c>
      <c r="R137" s="20">
        <v>105520</v>
      </c>
      <c r="S137" s="20">
        <v>106893</v>
      </c>
      <c r="T137" s="19">
        <f t="shared" si="66"/>
        <v>5.4</v>
      </c>
      <c r="U137" s="19">
        <f t="shared" si="67"/>
        <v>132.6</v>
      </c>
      <c r="W137" s="19">
        <f t="shared" si="68"/>
        <v>-5.4</v>
      </c>
      <c r="X137" s="19">
        <f t="shared" si="69"/>
        <v>132.6</v>
      </c>
      <c r="Y137" s="7">
        <f t="shared" si="70"/>
        <v>1</v>
      </c>
      <c r="Z137" s="7">
        <f t="shared" si="71"/>
        <v>0</v>
      </c>
      <c r="AA137" s="7">
        <f t="shared" si="72"/>
        <v>1</v>
      </c>
      <c r="AB137" s="7">
        <f t="shared" si="73"/>
        <v>1</v>
      </c>
      <c r="AC137" s="19">
        <f t="shared" si="74"/>
        <v>0</v>
      </c>
      <c r="AD137" s="7"/>
      <c r="AE137" s="19">
        <f t="shared" si="75"/>
        <v>0</v>
      </c>
      <c r="AF137" s="19">
        <f t="shared" si="76"/>
        <v>20</v>
      </c>
      <c r="AG137" s="19">
        <f t="shared" si="77"/>
        <v>200</v>
      </c>
      <c r="AH137" s="7">
        <f t="shared" si="78"/>
        <v>1</v>
      </c>
      <c r="AI137" s="19">
        <f t="shared" si="79"/>
        <v>0</v>
      </c>
      <c r="AJ137" s="19">
        <f t="shared" si="80"/>
        <v>0</v>
      </c>
      <c r="AK137" s="19">
        <f t="shared" si="81"/>
        <v>0</v>
      </c>
      <c r="AL137" s="19">
        <f t="shared" si="82"/>
        <v>20</v>
      </c>
      <c r="AM137" s="19">
        <f t="shared" si="83"/>
        <v>500</v>
      </c>
      <c r="AN137" s="25">
        <f>MAX(AM$4:AM137)</f>
        <v>500</v>
      </c>
      <c r="AO137" s="25">
        <f t="shared" si="90"/>
        <v>0</v>
      </c>
      <c r="AP137" s="20">
        <f t="shared" si="84"/>
        <v>1</v>
      </c>
      <c r="AR137" s="12">
        <f t="shared" si="89"/>
        <v>258</v>
      </c>
      <c r="AS137" s="12">
        <f t="shared" si="85"/>
        <v>12</v>
      </c>
      <c r="AT137" s="12">
        <f t="shared" si="86"/>
        <v>240</v>
      </c>
      <c r="AU137" s="12">
        <f t="shared" si="87"/>
        <v>9800</v>
      </c>
      <c r="AV137" s="12">
        <f>MAX(AU$4:AU137)</f>
        <v>9800</v>
      </c>
      <c r="AW137" s="8">
        <f t="shared" si="88"/>
        <v>0</v>
      </c>
      <c r="AY137" s="24"/>
      <c r="AZ137" s="24"/>
    </row>
    <row r="138" spans="1:52" x14ac:dyDescent="0.3">
      <c r="A138" s="1">
        <v>42705</v>
      </c>
      <c r="B138" s="1">
        <v>42705</v>
      </c>
      <c r="C138" s="1" t="s">
        <v>44</v>
      </c>
      <c r="D138" s="3">
        <v>1055</v>
      </c>
      <c r="E138" s="3">
        <v>-200</v>
      </c>
      <c r="F138" s="3">
        <f t="shared" si="61"/>
        <v>855</v>
      </c>
      <c r="G138" s="20">
        <f t="shared" si="62"/>
        <v>0</v>
      </c>
      <c r="H138" s="3" t="s">
        <v>43</v>
      </c>
      <c r="L138" s="20">
        <f t="shared" si="63"/>
        <v>1</v>
      </c>
      <c r="M138" s="20" t="s">
        <v>20</v>
      </c>
      <c r="N138" s="20">
        <v>10</v>
      </c>
      <c r="O138" s="20">
        <v>134250</v>
      </c>
      <c r="P138" s="20">
        <f t="shared" si="64"/>
        <v>134250</v>
      </c>
      <c r="Q138" s="20">
        <f t="shared" si="65"/>
        <v>134250</v>
      </c>
      <c r="R138" s="20">
        <v>134339</v>
      </c>
      <c r="S138" s="20">
        <v>134044</v>
      </c>
      <c r="T138" s="19">
        <f t="shared" si="66"/>
        <v>9.9</v>
      </c>
      <c r="U138" s="19">
        <f t="shared" si="67"/>
        <v>19.600000000000001</v>
      </c>
      <c r="W138" s="19">
        <f t="shared" si="68"/>
        <v>-9.9</v>
      </c>
      <c r="X138" s="19">
        <f t="shared" si="69"/>
        <v>19.600000000000001</v>
      </c>
      <c r="Y138" s="7">
        <f t="shared" si="70"/>
        <v>0</v>
      </c>
      <c r="Z138" s="7">
        <f t="shared" si="71"/>
        <v>1</v>
      </c>
      <c r="AA138" s="7">
        <f t="shared" si="72"/>
        <v>1</v>
      </c>
      <c r="AB138" s="7">
        <f t="shared" si="73"/>
        <v>1</v>
      </c>
      <c r="AC138" s="19">
        <f t="shared" si="74"/>
        <v>0</v>
      </c>
      <c r="AD138" s="7"/>
      <c r="AE138" s="19">
        <f t="shared" si="75"/>
        <v>0</v>
      </c>
      <c r="AF138" s="19">
        <f t="shared" si="76"/>
        <v>0</v>
      </c>
      <c r="AG138" s="19">
        <f t="shared" si="77"/>
        <v>200</v>
      </c>
      <c r="AH138" s="7">
        <f t="shared" si="78"/>
        <v>0</v>
      </c>
      <c r="AI138" s="19">
        <f t="shared" si="79"/>
        <v>0</v>
      </c>
      <c r="AJ138" s="19">
        <f t="shared" si="80"/>
        <v>0</v>
      </c>
      <c r="AK138" s="19">
        <f t="shared" si="81"/>
        <v>0</v>
      </c>
      <c r="AL138" s="19">
        <f t="shared" si="82"/>
        <v>0</v>
      </c>
      <c r="AM138" s="19">
        <f t="shared" si="83"/>
        <v>500</v>
      </c>
      <c r="AN138" s="25">
        <f>MAX(AM$4:AM138)</f>
        <v>500</v>
      </c>
      <c r="AO138" s="25">
        <f t="shared" si="90"/>
        <v>0</v>
      </c>
      <c r="AP138" s="20">
        <f t="shared" si="84"/>
        <v>0</v>
      </c>
      <c r="AR138" s="12">
        <f t="shared" si="89"/>
        <v>294</v>
      </c>
      <c r="AS138" s="12">
        <f t="shared" si="85"/>
        <v>14</v>
      </c>
      <c r="AT138" s="12">
        <f t="shared" si="86"/>
        <v>0</v>
      </c>
      <c r="AU138" s="12">
        <f t="shared" si="87"/>
        <v>9800</v>
      </c>
      <c r="AV138" s="12">
        <f>MAX(AU$4:AU138)</f>
        <v>9800</v>
      </c>
      <c r="AW138" s="8">
        <f t="shared" si="88"/>
        <v>0</v>
      </c>
      <c r="AY138" s="24"/>
      <c r="AZ138" s="24"/>
    </row>
    <row r="139" spans="1:52" x14ac:dyDescent="0.3">
      <c r="A139" s="1">
        <v>42705</v>
      </c>
      <c r="B139" s="1">
        <v>42705</v>
      </c>
      <c r="C139" s="1" t="s">
        <v>45</v>
      </c>
      <c r="D139" s="3">
        <v>955</v>
      </c>
      <c r="E139" s="3">
        <v>0</v>
      </c>
      <c r="F139" s="3">
        <f t="shared" si="61"/>
        <v>955</v>
      </c>
      <c r="G139" s="20">
        <f t="shared" si="62"/>
        <v>0</v>
      </c>
      <c r="H139" s="3" t="s">
        <v>17</v>
      </c>
      <c r="I139" s="20">
        <v>1</v>
      </c>
      <c r="J139" s="20">
        <v>54</v>
      </c>
      <c r="L139" s="20">
        <f t="shared" si="63"/>
        <v>1</v>
      </c>
      <c r="M139" s="20" t="s">
        <v>20</v>
      </c>
      <c r="N139" s="20">
        <v>7</v>
      </c>
      <c r="O139" s="20">
        <v>106430</v>
      </c>
      <c r="P139" s="20">
        <f t="shared" si="64"/>
        <v>106430</v>
      </c>
      <c r="Q139" s="20">
        <f t="shared" si="65"/>
        <v>106430</v>
      </c>
      <c r="R139" s="20">
        <v>106388</v>
      </c>
      <c r="S139" s="20">
        <v>105839</v>
      </c>
      <c r="T139" s="19">
        <f t="shared" si="66"/>
        <v>-3.5</v>
      </c>
      <c r="U139" s="19">
        <f t="shared" si="67"/>
        <v>58.4</v>
      </c>
      <c r="W139" s="19">
        <f t="shared" si="68"/>
        <v>3.5</v>
      </c>
      <c r="X139" s="19">
        <f t="shared" si="69"/>
        <v>58.4</v>
      </c>
      <c r="Y139" s="7">
        <f t="shared" si="70"/>
        <v>0</v>
      </c>
      <c r="Z139" s="7">
        <f t="shared" si="71"/>
        <v>0</v>
      </c>
      <c r="AA139" s="7">
        <f t="shared" si="72"/>
        <v>0</v>
      </c>
      <c r="AB139" s="7">
        <f t="shared" si="73"/>
        <v>0</v>
      </c>
      <c r="AC139" s="19">
        <f t="shared" si="74"/>
        <v>0</v>
      </c>
      <c r="AD139" s="7"/>
      <c r="AE139" s="19">
        <f t="shared" si="75"/>
        <v>0</v>
      </c>
      <c r="AF139" s="19">
        <f t="shared" si="76"/>
        <v>0</v>
      </c>
      <c r="AG139" s="19">
        <f t="shared" si="77"/>
        <v>200</v>
      </c>
      <c r="AH139" s="7">
        <f t="shared" si="78"/>
        <v>0</v>
      </c>
      <c r="AI139" s="19">
        <f t="shared" si="79"/>
        <v>0</v>
      </c>
      <c r="AJ139" s="19">
        <f t="shared" si="80"/>
        <v>0</v>
      </c>
      <c r="AK139" s="19">
        <f t="shared" si="81"/>
        <v>0</v>
      </c>
      <c r="AL139" s="19">
        <f t="shared" si="82"/>
        <v>0</v>
      </c>
      <c r="AM139" s="19">
        <f t="shared" si="83"/>
        <v>500</v>
      </c>
      <c r="AN139" s="25">
        <f>MAX(AM$4:AM139)</f>
        <v>500</v>
      </c>
      <c r="AO139" s="25">
        <f t="shared" si="90"/>
        <v>0</v>
      </c>
      <c r="AP139" s="20">
        <f t="shared" si="84"/>
        <v>0</v>
      </c>
      <c r="AR139" s="12">
        <f t="shared" si="89"/>
        <v>294</v>
      </c>
      <c r="AS139" s="12">
        <f t="shared" si="85"/>
        <v>14</v>
      </c>
      <c r="AT139" s="12">
        <f t="shared" si="86"/>
        <v>0</v>
      </c>
      <c r="AU139" s="12">
        <f t="shared" si="87"/>
        <v>9800</v>
      </c>
      <c r="AV139" s="12">
        <f>MAX(AU$4:AU139)</f>
        <v>9800</v>
      </c>
      <c r="AW139" s="8">
        <f t="shared" si="88"/>
        <v>0</v>
      </c>
      <c r="AY139" s="24"/>
      <c r="AZ139" s="24"/>
    </row>
    <row r="140" spans="1:52" x14ac:dyDescent="0.3">
      <c r="A140" s="1">
        <v>42697</v>
      </c>
      <c r="B140" s="1">
        <v>42706</v>
      </c>
      <c r="C140" s="1" t="s">
        <v>45</v>
      </c>
      <c r="D140" s="3">
        <v>115</v>
      </c>
      <c r="E140" s="3">
        <v>0</v>
      </c>
      <c r="F140" s="3">
        <f t="shared" si="61"/>
        <v>115</v>
      </c>
      <c r="G140" s="20">
        <f t="shared" si="62"/>
        <v>9</v>
      </c>
      <c r="H140" s="3" t="s">
        <v>17</v>
      </c>
      <c r="L140" s="20">
        <f t="shared" si="63"/>
        <v>1</v>
      </c>
      <c r="M140" s="20" t="s">
        <v>20</v>
      </c>
      <c r="N140" s="20">
        <v>7</v>
      </c>
      <c r="O140" s="20">
        <v>106760</v>
      </c>
      <c r="P140" s="20">
        <f t="shared" si="64"/>
        <v>106760</v>
      </c>
      <c r="Q140" s="20">
        <f t="shared" si="65"/>
        <v>106760</v>
      </c>
      <c r="R140" s="20">
        <v>106893</v>
      </c>
      <c r="S140" s="20">
        <v>106247</v>
      </c>
      <c r="T140" s="19">
        <f t="shared" si="66"/>
        <v>14</v>
      </c>
      <c r="U140" s="19">
        <f t="shared" si="67"/>
        <v>50.6</v>
      </c>
      <c r="W140" s="19">
        <f t="shared" si="68"/>
        <v>-14</v>
      </c>
      <c r="X140" s="19">
        <f t="shared" si="69"/>
        <v>50.6</v>
      </c>
      <c r="Y140" s="7">
        <f t="shared" si="70"/>
        <v>0</v>
      </c>
      <c r="Z140" s="7">
        <f t="shared" si="71"/>
        <v>1</v>
      </c>
      <c r="AA140" s="7">
        <f t="shared" si="72"/>
        <v>1</v>
      </c>
      <c r="AB140" s="7">
        <f t="shared" si="73"/>
        <v>1</v>
      </c>
      <c r="AC140" s="19">
        <f t="shared" si="74"/>
        <v>0</v>
      </c>
      <c r="AD140" s="7"/>
      <c r="AE140" s="19">
        <f t="shared" si="75"/>
        <v>0</v>
      </c>
      <c r="AF140" s="19">
        <f t="shared" si="76"/>
        <v>20</v>
      </c>
      <c r="AG140" s="19">
        <f t="shared" si="77"/>
        <v>220</v>
      </c>
      <c r="AH140" s="7">
        <f t="shared" si="78"/>
        <v>1</v>
      </c>
      <c r="AI140" s="19">
        <f t="shared" si="79"/>
        <v>0</v>
      </c>
      <c r="AJ140" s="19">
        <f t="shared" si="80"/>
        <v>0</v>
      </c>
      <c r="AK140" s="19">
        <f t="shared" si="81"/>
        <v>0</v>
      </c>
      <c r="AL140" s="19">
        <f t="shared" si="82"/>
        <v>20</v>
      </c>
      <c r="AM140" s="19">
        <f t="shared" si="83"/>
        <v>520</v>
      </c>
      <c r="AN140" s="25">
        <f>MAX(AM$4:AM140)</f>
        <v>520</v>
      </c>
      <c r="AO140" s="25">
        <f t="shared" si="90"/>
        <v>0</v>
      </c>
      <c r="AP140" s="20">
        <f t="shared" si="84"/>
        <v>1</v>
      </c>
      <c r="AR140" s="12">
        <f t="shared" si="89"/>
        <v>294</v>
      </c>
      <c r="AS140" s="12">
        <f t="shared" si="85"/>
        <v>14</v>
      </c>
      <c r="AT140" s="12">
        <f t="shared" si="86"/>
        <v>280</v>
      </c>
      <c r="AU140" s="12">
        <f t="shared" si="87"/>
        <v>10080</v>
      </c>
      <c r="AV140" s="12">
        <f>MAX(AU$4:AU140)</f>
        <v>10080</v>
      </c>
      <c r="AW140" s="8">
        <f t="shared" si="88"/>
        <v>0</v>
      </c>
      <c r="AZ140" s="24"/>
    </row>
    <row r="141" spans="1:52" x14ac:dyDescent="0.3">
      <c r="A141" s="1">
        <v>42705</v>
      </c>
      <c r="B141" s="1">
        <v>42706</v>
      </c>
      <c r="C141" s="1" t="s">
        <v>44</v>
      </c>
      <c r="D141" s="3">
        <v>315</v>
      </c>
      <c r="E141" s="3">
        <v>-200</v>
      </c>
      <c r="F141" s="3">
        <f t="shared" si="61"/>
        <v>115</v>
      </c>
      <c r="G141" s="20">
        <f t="shared" si="62"/>
        <v>1</v>
      </c>
      <c r="H141" s="3" t="s">
        <v>38</v>
      </c>
      <c r="L141" s="20">
        <f t="shared" si="63"/>
        <v>1</v>
      </c>
      <c r="M141" s="20" t="s">
        <v>21</v>
      </c>
      <c r="N141" s="20">
        <v>7</v>
      </c>
      <c r="O141" s="20">
        <v>113580</v>
      </c>
      <c r="P141" s="20">
        <f t="shared" si="64"/>
        <v>113587</v>
      </c>
      <c r="Q141" s="20">
        <f t="shared" si="65"/>
        <v>113587</v>
      </c>
      <c r="R141" s="20">
        <v>113576</v>
      </c>
      <c r="S141" s="20">
        <v>114134</v>
      </c>
      <c r="T141" s="19">
        <f t="shared" si="66"/>
        <v>1.8</v>
      </c>
      <c r="U141" s="19">
        <f t="shared" si="67"/>
        <v>54.7</v>
      </c>
      <c r="W141" s="19">
        <f t="shared" si="68"/>
        <v>-1.8</v>
      </c>
      <c r="X141" s="19">
        <f t="shared" si="69"/>
        <v>54.7</v>
      </c>
      <c r="Y141" s="7">
        <f t="shared" si="70"/>
        <v>1</v>
      </c>
      <c r="Z141" s="7">
        <f t="shared" si="71"/>
        <v>0</v>
      </c>
      <c r="AA141" s="7">
        <f t="shared" si="72"/>
        <v>1</v>
      </c>
      <c r="AB141" s="7">
        <f t="shared" si="73"/>
        <v>1</v>
      </c>
      <c r="AC141" s="19">
        <f t="shared" si="74"/>
        <v>0</v>
      </c>
      <c r="AD141" s="7"/>
      <c r="AE141" s="19">
        <f t="shared" si="75"/>
        <v>0</v>
      </c>
      <c r="AF141" s="19">
        <f t="shared" si="76"/>
        <v>20</v>
      </c>
      <c r="AG141" s="19">
        <f t="shared" si="77"/>
        <v>240</v>
      </c>
      <c r="AH141" s="7">
        <f t="shared" si="78"/>
        <v>1</v>
      </c>
      <c r="AI141" s="19">
        <f t="shared" si="79"/>
        <v>0</v>
      </c>
      <c r="AJ141" s="19">
        <f t="shared" si="80"/>
        <v>0</v>
      </c>
      <c r="AK141" s="19">
        <f t="shared" si="81"/>
        <v>0</v>
      </c>
      <c r="AL141" s="19">
        <f t="shared" si="82"/>
        <v>20</v>
      </c>
      <c r="AM141" s="19">
        <f t="shared" si="83"/>
        <v>540</v>
      </c>
      <c r="AN141" s="25">
        <f>MAX(AM$4:AM141)</f>
        <v>540</v>
      </c>
      <c r="AO141" s="25">
        <f t="shared" si="90"/>
        <v>0</v>
      </c>
      <c r="AP141" s="20">
        <f t="shared" si="84"/>
        <v>1</v>
      </c>
      <c r="AR141" s="12">
        <f t="shared" si="89"/>
        <v>294</v>
      </c>
      <c r="AS141" s="12">
        <f t="shared" si="85"/>
        <v>14</v>
      </c>
      <c r="AT141" s="12">
        <f t="shared" si="86"/>
        <v>280</v>
      </c>
      <c r="AU141" s="12">
        <f t="shared" si="87"/>
        <v>10360</v>
      </c>
      <c r="AV141" s="12">
        <f>MAX(AU$4:AU141)</f>
        <v>10360</v>
      </c>
      <c r="AW141" s="8">
        <f t="shared" si="88"/>
        <v>0</v>
      </c>
      <c r="AZ141" s="24"/>
    </row>
    <row r="142" spans="1:52" x14ac:dyDescent="0.3">
      <c r="A142" s="1">
        <v>42706</v>
      </c>
      <c r="B142" s="1">
        <v>42706</v>
      </c>
      <c r="C142" s="1" t="s">
        <v>45</v>
      </c>
      <c r="D142" s="3">
        <v>955</v>
      </c>
      <c r="E142" s="3">
        <v>0</v>
      </c>
      <c r="F142" s="3">
        <f t="shared" si="61"/>
        <v>955</v>
      </c>
      <c r="G142" s="20">
        <f t="shared" si="62"/>
        <v>0</v>
      </c>
      <c r="H142" s="3" t="s">
        <v>17</v>
      </c>
      <c r="L142" s="20">
        <f t="shared" si="63"/>
        <v>1</v>
      </c>
      <c r="M142" s="20" t="s">
        <v>21</v>
      </c>
      <c r="N142" s="20">
        <v>7</v>
      </c>
      <c r="O142" s="20">
        <v>106460</v>
      </c>
      <c r="P142" s="20">
        <f t="shared" si="64"/>
        <v>106467</v>
      </c>
      <c r="Q142" s="20">
        <f t="shared" si="65"/>
        <v>106467</v>
      </c>
      <c r="R142" s="20">
        <v>106288</v>
      </c>
      <c r="S142" s="20">
        <v>106712</v>
      </c>
      <c r="T142" s="19">
        <f t="shared" si="66"/>
        <v>18.600000000000001</v>
      </c>
      <c r="U142" s="19">
        <f t="shared" si="67"/>
        <v>24.5</v>
      </c>
      <c r="W142" s="19">
        <f t="shared" si="68"/>
        <v>-18.600000000000001</v>
      </c>
      <c r="X142" s="19">
        <f t="shared" si="69"/>
        <v>24.5</v>
      </c>
      <c r="Y142" s="7">
        <f t="shared" si="70"/>
        <v>1</v>
      </c>
      <c r="Z142" s="7">
        <f t="shared" si="71"/>
        <v>0</v>
      </c>
      <c r="AA142" s="7">
        <f t="shared" si="72"/>
        <v>1</v>
      </c>
      <c r="AB142" s="7">
        <f t="shared" si="73"/>
        <v>1</v>
      </c>
      <c r="AC142" s="19">
        <f t="shared" si="74"/>
        <v>0</v>
      </c>
      <c r="AD142" s="7"/>
      <c r="AE142" s="19">
        <f t="shared" si="75"/>
        <v>0</v>
      </c>
      <c r="AF142" s="19">
        <f t="shared" si="76"/>
        <v>20</v>
      </c>
      <c r="AG142" s="19">
        <f t="shared" si="77"/>
        <v>260</v>
      </c>
      <c r="AH142" s="7">
        <f t="shared" si="78"/>
        <v>1</v>
      </c>
      <c r="AI142" s="19">
        <f t="shared" si="79"/>
        <v>0</v>
      </c>
      <c r="AJ142" s="19">
        <f t="shared" si="80"/>
        <v>0</v>
      </c>
      <c r="AK142" s="19">
        <f t="shared" si="81"/>
        <v>0</v>
      </c>
      <c r="AL142" s="19">
        <f t="shared" si="82"/>
        <v>20</v>
      </c>
      <c r="AM142" s="19">
        <f t="shared" si="83"/>
        <v>560</v>
      </c>
      <c r="AN142" s="25">
        <f>MAX(AM$4:AM142)</f>
        <v>560</v>
      </c>
      <c r="AO142" s="25">
        <f t="shared" si="90"/>
        <v>0</v>
      </c>
      <c r="AP142" s="20">
        <f t="shared" si="84"/>
        <v>1</v>
      </c>
      <c r="AR142" s="12">
        <f t="shared" si="89"/>
        <v>294</v>
      </c>
      <c r="AS142" s="12">
        <f t="shared" si="85"/>
        <v>14</v>
      </c>
      <c r="AT142" s="12">
        <f t="shared" si="86"/>
        <v>280</v>
      </c>
      <c r="AU142" s="12">
        <f t="shared" si="87"/>
        <v>10640</v>
      </c>
      <c r="AV142" s="12">
        <f>MAX(AU$4:AU142)</f>
        <v>10640</v>
      </c>
      <c r="AW142" s="8">
        <f t="shared" si="88"/>
        <v>0</v>
      </c>
      <c r="AY142" s="24"/>
      <c r="AZ142" s="24"/>
    </row>
    <row r="143" spans="1:52" x14ac:dyDescent="0.3">
      <c r="A143" s="1">
        <v>42706</v>
      </c>
      <c r="B143" s="1">
        <v>42706</v>
      </c>
      <c r="C143" s="1" t="s">
        <v>45</v>
      </c>
      <c r="D143" s="3">
        <v>1300</v>
      </c>
      <c r="E143" s="3">
        <v>0</v>
      </c>
      <c r="F143" s="3">
        <f t="shared" si="61"/>
        <v>1300</v>
      </c>
      <c r="G143" s="20">
        <f t="shared" si="62"/>
        <v>0</v>
      </c>
      <c r="H143" s="3" t="s">
        <v>17</v>
      </c>
      <c r="K143" s="20">
        <v>1</v>
      </c>
      <c r="L143" s="20">
        <f t="shared" si="63"/>
        <v>1</v>
      </c>
      <c r="M143" s="20" t="s">
        <v>21</v>
      </c>
      <c r="N143" s="20">
        <v>7</v>
      </c>
      <c r="O143" s="20">
        <v>106290</v>
      </c>
      <c r="P143" s="20">
        <f t="shared" si="64"/>
        <v>106297</v>
      </c>
      <c r="Q143" s="20">
        <f t="shared" si="65"/>
        <v>106297</v>
      </c>
      <c r="R143" s="20">
        <v>106288</v>
      </c>
      <c r="S143" s="20">
        <v>106712</v>
      </c>
      <c r="T143" s="19">
        <f t="shared" si="66"/>
        <v>1.6</v>
      </c>
      <c r="U143" s="19">
        <f t="shared" si="67"/>
        <v>41.5</v>
      </c>
      <c r="W143" s="19">
        <f t="shared" si="68"/>
        <v>-1.6</v>
      </c>
      <c r="X143" s="19">
        <f t="shared" si="69"/>
        <v>41.5</v>
      </c>
      <c r="Y143" s="7">
        <f t="shared" si="70"/>
        <v>1</v>
      </c>
      <c r="Z143" s="7">
        <f t="shared" si="71"/>
        <v>0</v>
      </c>
      <c r="AA143" s="7">
        <f t="shared" si="72"/>
        <v>1</v>
      </c>
      <c r="AB143" s="7">
        <f t="shared" si="73"/>
        <v>0</v>
      </c>
      <c r="AC143" s="19">
        <f t="shared" si="74"/>
        <v>0</v>
      </c>
      <c r="AD143" s="7"/>
      <c r="AE143" s="19">
        <f t="shared" si="75"/>
        <v>0</v>
      </c>
      <c r="AF143" s="19">
        <f t="shared" si="76"/>
        <v>20</v>
      </c>
      <c r="AG143" s="19">
        <f t="shared" si="77"/>
        <v>280</v>
      </c>
      <c r="AH143" s="7">
        <f t="shared" si="78"/>
        <v>1</v>
      </c>
      <c r="AI143" s="19">
        <f t="shared" si="79"/>
        <v>0</v>
      </c>
      <c r="AJ143" s="19">
        <f t="shared" si="80"/>
        <v>20</v>
      </c>
      <c r="AK143" s="19">
        <f t="shared" si="81"/>
        <v>0</v>
      </c>
      <c r="AL143" s="19">
        <f t="shared" si="82"/>
        <v>0</v>
      </c>
      <c r="AM143" s="19">
        <f t="shared" si="83"/>
        <v>560</v>
      </c>
      <c r="AN143" s="25">
        <f>MAX(AM$4:AM143)</f>
        <v>560</v>
      </c>
      <c r="AO143" s="25">
        <f t="shared" si="90"/>
        <v>0</v>
      </c>
      <c r="AP143" s="20">
        <f t="shared" si="84"/>
        <v>0</v>
      </c>
      <c r="AR143" s="12">
        <f t="shared" si="89"/>
        <v>294</v>
      </c>
      <c r="AS143" s="12">
        <f t="shared" si="85"/>
        <v>14</v>
      </c>
      <c r="AT143" s="12">
        <f t="shared" si="86"/>
        <v>0</v>
      </c>
      <c r="AU143" s="12">
        <f t="shared" si="87"/>
        <v>10640</v>
      </c>
      <c r="AV143" s="12">
        <f>MAX(AU$4:AU143)</f>
        <v>10640</v>
      </c>
      <c r="AW143" s="8">
        <f t="shared" si="88"/>
        <v>0</v>
      </c>
      <c r="AY143" s="24"/>
      <c r="AZ143" s="24"/>
    </row>
    <row r="144" spans="1:52" x14ac:dyDescent="0.3">
      <c r="A144" s="1">
        <v>42706</v>
      </c>
      <c r="B144" s="1">
        <v>42706</v>
      </c>
      <c r="C144" s="1" t="s">
        <v>44</v>
      </c>
      <c r="D144" s="3">
        <v>1530</v>
      </c>
      <c r="E144" s="3">
        <v>-200</v>
      </c>
      <c r="F144" s="3">
        <f t="shared" si="61"/>
        <v>1330</v>
      </c>
      <c r="G144" s="20">
        <f t="shared" si="62"/>
        <v>0</v>
      </c>
      <c r="H144" s="3" t="s">
        <v>37</v>
      </c>
      <c r="K144" s="20">
        <v>1</v>
      </c>
      <c r="L144" s="20">
        <f t="shared" si="63"/>
        <v>1</v>
      </c>
      <c r="M144" s="20" t="s">
        <v>20</v>
      </c>
      <c r="N144" s="20">
        <v>8</v>
      </c>
      <c r="O144" s="20">
        <v>74400</v>
      </c>
      <c r="P144" s="20">
        <f t="shared" si="64"/>
        <v>74400</v>
      </c>
      <c r="Q144" s="20">
        <f t="shared" si="65"/>
        <v>74400</v>
      </c>
      <c r="R144" s="20">
        <v>74413</v>
      </c>
      <c r="S144" s="20">
        <v>74079</v>
      </c>
      <c r="T144" s="19">
        <f t="shared" si="66"/>
        <v>2.1</v>
      </c>
      <c r="U144" s="19">
        <f t="shared" si="67"/>
        <v>31.3</v>
      </c>
      <c r="W144" s="19">
        <f t="shared" si="68"/>
        <v>-2.1</v>
      </c>
      <c r="X144" s="19">
        <f t="shared" si="69"/>
        <v>31.3</v>
      </c>
      <c r="Y144" s="7">
        <f t="shared" si="70"/>
        <v>0</v>
      </c>
      <c r="Z144" s="7">
        <f t="shared" si="71"/>
        <v>1</v>
      </c>
      <c r="AA144" s="7">
        <f t="shared" si="72"/>
        <v>1</v>
      </c>
      <c r="AB144" s="7">
        <f t="shared" si="73"/>
        <v>0</v>
      </c>
      <c r="AC144" s="19">
        <f t="shared" si="74"/>
        <v>0</v>
      </c>
      <c r="AD144" s="7"/>
      <c r="AE144" s="19">
        <f t="shared" si="75"/>
        <v>0</v>
      </c>
      <c r="AF144" s="19">
        <f t="shared" si="76"/>
        <v>20</v>
      </c>
      <c r="AG144" s="19">
        <f t="shared" si="77"/>
        <v>300</v>
      </c>
      <c r="AH144" s="7">
        <f t="shared" si="78"/>
        <v>1</v>
      </c>
      <c r="AI144" s="19">
        <f t="shared" si="79"/>
        <v>0</v>
      </c>
      <c r="AJ144" s="19">
        <f t="shared" si="80"/>
        <v>20</v>
      </c>
      <c r="AK144" s="19">
        <f t="shared" si="81"/>
        <v>0</v>
      </c>
      <c r="AL144" s="19">
        <f t="shared" si="82"/>
        <v>0</v>
      </c>
      <c r="AM144" s="19">
        <f t="shared" si="83"/>
        <v>560</v>
      </c>
      <c r="AN144" s="25">
        <f>MAX(AM$4:AM144)</f>
        <v>560</v>
      </c>
      <c r="AO144" s="25">
        <f t="shared" si="90"/>
        <v>0</v>
      </c>
      <c r="AP144" s="20">
        <f t="shared" si="84"/>
        <v>0</v>
      </c>
      <c r="AR144" s="12">
        <f t="shared" si="89"/>
        <v>294</v>
      </c>
      <c r="AS144" s="12">
        <f t="shared" si="85"/>
        <v>14</v>
      </c>
      <c r="AT144" s="12">
        <f t="shared" si="86"/>
        <v>0</v>
      </c>
      <c r="AU144" s="12">
        <f t="shared" si="87"/>
        <v>10640</v>
      </c>
      <c r="AV144" s="12">
        <f>MAX(AU$4:AU144)</f>
        <v>10640</v>
      </c>
      <c r="AW144" s="8">
        <f t="shared" si="88"/>
        <v>0</v>
      </c>
      <c r="AY144" s="24"/>
      <c r="AZ144" s="24"/>
    </row>
    <row r="145" spans="1:52" x14ac:dyDescent="0.3">
      <c r="A145" s="1">
        <v>42706</v>
      </c>
      <c r="B145" s="1">
        <v>42709</v>
      </c>
      <c r="C145" s="1" t="s">
        <v>45</v>
      </c>
      <c r="D145" s="3">
        <v>1135</v>
      </c>
      <c r="E145" s="3">
        <v>0</v>
      </c>
      <c r="F145" s="3">
        <f t="shared" si="61"/>
        <v>1135</v>
      </c>
      <c r="G145" s="20">
        <f t="shared" si="62"/>
        <v>3</v>
      </c>
      <c r="H145" s="3" t="s">
        <v>17</v>
      </c>
      <c r="L145" s="20">
        <f t="shared" si="63"/>
        <v>1</v>
      </c>
      <c r="M145" s="20" t="s">
        <v>20</v>
      </c>
      <c r="N145" s="20">
        <v>7</v>
      </c>
      <c r="O145" s="20">
        <v>107230</v>
      </c>
      <c r="P145" s="20">
        <f t="shared" si="64"/>
        <v>107230</v>
      </c>
      <c r="Q145" s="20">
        <f t="shared" si="65"/>
        <v>107230</v>
      </c>
      <c r="R145" s="20">
        <v>107290</v>
      </c>
      <c r="S145" s="20">
        <v>106821</v>
      </c>
      <c r="T145" s="19">
        <f t="shared" si="66"/>
        <v>6.7</v>
      </c>
      <c r="U145" s="19">
        <f t="shared" si="67"/>
        <v>40.200000000000003</v>
      </c>
      <c r="W145" s="19">
        <f t="shared" si="68"/>
        <v>-6.7</v>
      </c>
      <c r="X145" s="19">
        <f t="shared" si="69"/>
        <v>40.200000000000003</v>
      </c>
      <c r="Y145" s="7">
        <f t="shared" si="70"/>
        <v>0</v>
      </c>
      <c r="Z145" s="7">
        <f t="shared" si="71"/>
        <v>1</v>
      </c>
      <c r="AA145" s="7">
        <f t="shared" si="72"/>
        <v>1</v>
      </c>
      <c r="AB145" s="7">
        <f t="shared" si="73"/>
        <v>1</v>
      </c>
      <c r="AC145" s="19">
        <f t="shared" si="74"/>
        <v>0</v>
      </c>
      <c r="AD145" s="7"/>
      <c r="AE145" s="19">
        <f t="shared" si="75"/>
        <v>0</v>
      </c>
      <c r="AF145" s="19">
        <f t="shared" si="76"/>
        <v>20</v>
      </c>
      <c r="AG145" s="19">
        <f t="shared" si="77"/>
        <v>320</v>
      </c>
      <c r="AH145" s="7">
        <f t="shared" si="78"/>
        <v>1</v>
      </c>
      <c r="AI145" s="19">
        <f t="shared" si="79"/>
        <v>0</v>
      </c>
      <c r="AJ145" s="19">
        <f t="shared" si="80"/>
        <v>0</v>
      </c>
      <c r="AK145" s="19">
        <f t="shared" si="81"/>
        <v>0</v>
      </c>
      <c r="AL145" s="19">
        <f t="shared" si="82"/>
        <v>20</v>
      </c>
      <c r="AM145" s="19">
        <f t="shared" si="83"/>
        <v>580</v>
      </c>
      <c r="AN145" s="25">
        <f>MAX(AM$4:AM145)</f>
        <v>580</v>
      </c>
      <c r="AO145" s="25">
        <f t="shared" si="90"/>
        <v>0</v>
      </c>
      <c r="AP145" s="20">
        <f t="shared" si="84"/>
        <v>1</v>
      </c>
      <c r="AR145" s="12">
        <f t="shared" si="89"/>
        <v>319.2</v>
      </c>
      <c r="AS145" s="12">
        <f t="shared" si="85"/>
        <v>15</v>
      </c>
      <c r="AT145" s="12">
        <f t="shared" si="86"/>
        <v>300</v>
      </c>
      <c r="AU145" s="12">
        <f t="shared" si="87"/>
        <v>10940</v>
      </c>
      <c r="AV145" s="12">
        <f>MAX(AU$4:AU145)</f>
        <v>10940</v>
      </c>
      <c r="AW145" s="8">
        <f t="shared" si="88"/>
        <v>0</v>
      </c>
      <c r="AY145" s="24"/>
      <c r="AZ145" s="24"/>
    </row>
    <row r="146" spans="1:52" x14ac:dyDescent="0.3">
      <c r="A146" s="1">
        <v>42675</v>
      </c>
      <c r="B146" s="1">
        <v>42709</v>
      </c>
      <c r="C146" s="1" t="s">
        <v>44</v>
      </c>
      <c r="D146" s="3">
        <v>1800</v>
      </c>
      <c r="E146" s="3">
        <v>-200</v>
      </c>
      <c r="F146" s="3">
        <f t="shared" si="61"/>
        <v>1600</v>
      </c>
      <c r="G146" s="20">
        <f t="shared" si="62"/>
        <v>34</v>
      </c>
      <c r="H146" s="3" t="s">
        <v>43</v>
      </c>
      <c r="L146" s="20">
        <f t="shared" si="63"/>
        <v>1</v>
      </c>
      <c r="M146" s="20" t="s">
        <v>21</v>
      </c>
      <c r="N146" s="20">
        <v>10</v>
      </c>
      <c r="O146" s="20">
        <v>132460</v>
      </c>
      <c r="P146" s="20">
        <f t="shared" si="64"/>
        <v>132470</v>
      </c>
      <c r="Q146" s="20">
        <f t="shared" si="65"/>
        <v>132470</v>
      </c>
      <c r="R146" s="20">
        <v>132453</v>
      </c>
      <c r="S146" s="20">
        <v>132759</v>
      </c>
      <c r="T146" s="19">
        <f t="shared" si="66"/>
        <v>2.7</v>
      </c>
      <c r="U146" s="19">
        <f t="shared" si="67"/>
        <v>28.9</v>
      </c>
      <c r="W146" s="19">
        <f t="shared" si="68"/>
        <v>-2.7</v>
      </c>
      <c r="X146" s="19">
        <f t="shared" si="69"/>
        <v>28.9</v>
      </c>
      <c r="Y146" s="7">
        <f t="shared" si="70"/>
        <v>1</v>
      </c>
      <c r="Z146" s="7">
        <f t="shared" si="71"/>
        <v>0</v>
      </c>
      <c r="AA146" s="7">
        <f t="shared" si="72"/>
        <v>1</v>
      </c>
      <c r="AB146" s="7">
        <f t="shared" si="73"/>
        <v>1</v>
      </c>
      <c r="AC146" s="19">
        <f t="shared" si="74"/>
        <v>0</v>
      </c>
      <c r="AD146" s="7"/>
      <c r="AE146" s="19">
        <f t="shared" si="75"/>
        <v>0</v>
      </c>
      <c r="AF146" s="19">
        <f t="shared" si="76"/>
        <v>20</v>
      </c>
      <c r="AG146" s="19">
        <f t="shared" si="77"/>
        <v>340</v>
      </c>
      <c r="AH146" s="7">
        <f t="shared" si="78"/>
        <v>1</v>
      </c>
      <c r="AI146" s="19">
        <f t="shared" si="79"/>
        <v>0</v>
      </c>
      <c r="AJ146" s="19">
        <f t="shared" si="80"/>
        <v>0</v>
      </c>
      <c r="AK146" s="19">
        <f t="shared" si="81"/>
        <v>0</v>
      </c>
      <c r="AL146" s="19">
        <f t="shared" si="82"/>
        <v>20</v>
      </c>
      <c r="AM146" s="19">
        <f t="shared" si="83"/>
        <v>600</v>
      </c>
      <c r="AN146" s="25">
        <f>MAX(AM$4:AM146)</f>
        <v>600</v>
      </c>
      <c r="AO146" s="25">
        <f t="shared" si="90"/>
        <v>0</v>
      </c>
      <c r="AP146" s="20">
        <f t="shared" si="84"/>
        <v>1</v>
      </c>
      <c r="AR146" s="12">
        <f t="shared" si="89"/>
        <v>319.2</v>
      </c>
      <c r="AS146" s="12">
        <f t="shared" si="85"/>
        <v>15</v>
      </c>
      <c r="AT146" s="12">
        <f t="shared" si="86"/>
        <v>300</v>
      </c>
      <c r="AU146" s="12">
        <f t="shared" si="87"/>
        <v>11240</v>
      </c>
      <c r="AV146" s="12">
        <f>MAX(AU$4:AU146)</f>
        <v>11240</v>
      </c>
      <c r="AW146" s="8">
        <f t="shared" si="88"/>
        <v>0</v>
      </c>
      <c r="AY146" s="24"/>
      <c r="AZ146" s="24"/>
    </row>
    <row r="147" spans="1:52" x14ac:dyDescent="0.3">
      <c r="A147" s="1">
        <v>42709</v>
      </c>
      <c r="B147" s="1">
        <v>42709</v>
      </c>
      <c r="C147" s="1" t="s">
        <v>44</v>
      </c>
      <c r="D147" s="3">
        <v>1805</v>
      </c>
      <c r="E147" s="3">
        <v>-200</v>
      </c>
      <c r="F147" s="3">
        <f t="shared" si="61"/>
        <v>1605</v>
      </c>
      <c r="G147" s="20">
        <f t="shared" si="62"/>
        <v>0</v>
      </c>
      <c r="H147" s="3" t="s">
        <v>37</v>
      </c>
      <c r="L147" s="20">
        <f t="shared" si="63"/>
        <v>1</v>
      </c>
      <c r="M147" s="20" t="s">
        <v>20</v>
      </c>
      <c r="N147" s="20">
        <v>8</v>
      </c>
      <c r="O147" s="20">
        <v>74780</v>
      </c>
      <c r="P147" s="20">
        <f t="shared" si="64"/>
        <v>74780</v>
      </c>
      <c r="Q147" s="20">
        <f t="shared" si="65"/>
        <v>74780</v>
      </c>
      <c r="R147" s="20">
        <v>74931</v>
      </c>
      <c r="S147" s="20">
        <v>74305</v>
      </c>
      <c r="T147" s="19">
        <f t="shared" si="66"/>
        <v>15.9</v>
      </c>
      <c r="U147" s="19">
        <f t="shared" si="67"/>
        <v>46.7</v>
      </c>
      <c r="W147" s="19">
        <f t="shared" si="68"/>
        <v>-15.9</v>
      </c>
      <c r="X147" s="19">
        <f t="shared" si="69"/>
        <v>46.7</v>
      </c>
      <c r="Y147" s="7">
        <f t="shared" si="70"/>
        <v>0</v>
      </c>
      <c r="Z147" s="7">
        <f t="shared" si="71"/>
        <v>1</v>
      </c>
      <c r="AA147" s="7">
        <f t="shared" si="72"/>
        <v>1</v>
      </c>
      <c r="AB147" s="7">
        <f t="shared" si="73"/>
        <v>1</v>
      </c>
      <c r="AC147" s="19">
        <f t="shared" si="74"/>
        <v>0</v>
      </c>
      <c r="AD147" s="7"/>
      <c r="AE147" s="19">
        <f t="shared" si="75"/>
        <v>0</v>
      </c>
      <c r="AF147" s="19">
        <f t="shared" si="76"/>
        <v>20</v>
      </c>
      <c r="AG147" s="19">
        <f t="shared" si="77"/>
        <v>360</v>
      </c>
      <c r="AH147" s="7">
        <f t="shared" si="78"/>
        <v>1</v>
      </c>
      <c r="AI147" s="19">
        <f t="shared" si="79"/>
        <v>0</v>
      </c>
      <c r="AJ147" s="19">
        <f t="shared" si="80"/>
        <v>0</v>
      </c>
      <c r="AK147" s="19">
        <f t="shared" si="81"/>
        <v>0</v>
      </c>
      <c r="AL147" s="19">
        <f t="shared" si="82"/>
        <v>20</v>
      </c>
      <c r="AM147" s="19">
        <f t="shared" si="83"/>
        <v>620</v>
      </c>
      <c r="AN147" s="25">
        <f>MAX(AM$4:AM147)</f>
        <v>620</v>
      </c>
      <c r="AO147" s="25">
        <f t="shared" si="90"/>
        <v>0</v>
      </c>
      <c r="AP147" s="20">
        <f t="shared" si="84"/>
        <v>1</v>
      </c>
      <c r="AR147" s="12">
        <f t="shared" si="89"/>
        <v>319.2</v>
      </c>
      <c r="AS147" s="12">
        <f t="shared" si="85"/>
        <v>15</v>
      </c>
      <c r="AT147" s="12">
        <f t="shared" si="86"/>
        <v>300</v>
      </c>
      <c r="AU147" s="12">
        <f t="shared" si="87"/>
        <v>11540</v>
      </c>
      <c r="AV147" s="12">
        <f>MAX(AU$4:AU147)</f>
        <v>11540</v>
      </c>
      <c r="AW147" s="8">
        <f t="shared" si="88"/>
        <v>0</v>
      </c>
      <c r="AY147" s="24"/>
      <c r="AZ147" s="24"/>
    </row>
    <row r="148" spans="1:52" x14ac:dyDescent="0.3">
      <c r="A148" s="1">
        <v>42691</v>
      </c>
      <c r="B148" s="1">
        <v>42709</v>
      </c>
      <c r="C148" s="1" t="s">
        <v>45</v>
      </c>
      <c r="D148" s="3">
        <v>1805</v>
      </c>
      <c r="E148" s="3">
        <v>0</v>
      </c>
      <c r="F148" s="3">
        <f t="shared" si="61"/>
        <v>1805</v>
      </c>
      <c r="G148" s="20">
        <f t="shared" si="62"/>
        <v>18</v>
      </c>
      <c r="H148" s="3" t="s">
        <v>17</v>
      </c>
      <c r="I148" s="20">
        <v>1</v>
      </c>
      <c r="J148" s="20">
        <v>52</v>
      </c>
      <c r="L148" s="20">
        <f t="shared" si="63"/>
        <v>1</v>
      </c>
      <c r="M148" s="20" t="s">
        <v>20</v>
      </c>
      <c r="N148" s="20">
        <v>7</v>
      </c>
      <c r="O148" s="20">
        <v>107710</v>
      </c>
      <c r="P148" s="20">
        <f t="shared" si="64"/>
        <v>107710</v>
      </c>
      <c r="Q148" s="20">
        <f t="shared" si="65"/>
        <v>107710</v>
      </c>
      <c r="R148" s="20">
        <v>107956</v>
      </c>
      <c r="S148" s="20">
        <v>107364</v>
      </c>
      <c r="T148" s="19">
        <f t="shared" si="66"/>
        <v>25.3</v>
      </c>
      <c r="U148" s="19">
        <f t="shared" si="67"/>
        <v>33.9</v>
      </c>
      <c r="W148" s="19">
        <f t="shared" si="68"/>
        <v>-25.3</v>
      </c>
      <c r="X148" s="19">
        <f t="shared" si="69"/>
        <v>33.9</v>
      </c>
      <c r="Y148" s="7">
        <f t="shared" si="70"/>
        <v>0</v>
      </c>
      <c r="Z148" s="7">
        <f t="shared" si="71"/>
        <v>1</v>
      </c>
      <c r="AA148" s="7">
        <f t="shared" si="72"/>
        <v>1</v>
      </c>
      <c r="AB148" s="7">
        <f t="shared" si="73"/>
        <v>0</v>
      </c>
      <c r="AC148" s="19">
        <f t="shared" si="74"/>
        <v>-20</v>
      </c>
      <c r="AD148" s="7"/>
      <c r="AE148" s="19">
        <f t="shared" si="75"/>
        <v>-20</v>
      </c>
      <c r="AF148" s="19">
        <f t="shared" si="76"/>
        <v>-20</v>
      </c>
      <c r="AG148" s="19">
        <f t="shared" si="77"/>
        <v>340</v>
      </c>
      <c r="AH148" s="7">
        <f t="shared" si="78"/>
        <v>0</v>
      </c>
      <c r="AI148" s="19">
        <f t="shared" si="79"/>
        <v>-20</v>
      </c>
      <c r="AJ148" s="19">
        <f t="shared" si="80"/>
        <v>0</v>
      </c>
      <c r="AK148" s="19">
        <f t="shared" si="81"/>
        <v>0</v>
      </c>
      <c r="AL148" s="19">
        <f t="shared" si="82"/>
        <v>0</v>
      </c>
      <c r="AM148" s="19">
        <f t="shared" si="83"/>
        <v>620</v>
      </c>
      <c r="AN148" s="25">
        <f>MAX(AM$4:AM148)</f>
        <v>620</v>
      </c>
      <c r="AO148" s="25">
        <f t="shared" si="90"/>
        <v>0</v>
      </c>
      <c r="AP148" s="20">
        <f t="shared" si="84"/>
        <v>0</v>
      </c>
      <c r="AR148" s="12">
        <f t="shared" si="89"/>
        <v>319.2</v>
      </c>
      <c r="AS148" s="12">
        <f t="shared" si="85"/>
        <v>15</v>
      </c>
      <c r="AT148" s="12">
        <f t="shared" si="86"/>
        <v>0</v>
      </c>
      <c r="AU148" s="12">
        <f t="shared" si="87"/>
        <v>11540</v>
      </c>
      <c r="AV148" s="12">
        <f>MAX(AU$4:AU148)</f>
        <v>11540</v>
      </c>
      <c r="AW148" s="8">
        <f t="shared" si="88"/>
        <v>0</v>
      </c>
      <c r="AZ148" s="24"/>
    </row>
    <row r="149" spans="1:52" x14ac:dyDescent="0.3">
      <c r="A149" s="1">
        <v>42691</v>
      </c>
      <c r="B149" s="1">
        <v>42709</v>
      </c>
      <c r="C149" s="1" t="s">
        <v>45</v>
      </c>
      <c r="D149" s="3">
        <v>1805</v>
      </c>
      <c r="E149" s="3">
        <v>0</v>
      </c>
      <c r="F149" s="3">
        <f t="shared" si="61"/>
        <v>1805</v>
      </c>
      <c r="G149" s="20">
        <f t="shared" si="62"/>
        <v>18</v>
      </c>
      <c r="H149" s="3" t="s">
        <v>17</v>
      </c>
      <c r="I149" s="20">
        <v>1</v>
      </c>
      <c r="J149" s="20">
        <v>60</v>
      </c>
      <c r="L149" s="20">
        <f t="shared" si="63"/>
        <v>1</v>
      </c>
      <c r="M149" s="20" t="s">
        <v>20</v>
      </c>
      <c r="N149" s="20">
        <v>7</v>
      </c>
      <c r="O149" s="20">
        <v>107960</v>
      </c>
      <c r="P149" s="20">
        <f t="shared" si="64"/>
        <v>107960</v>
      </c>
      <c r="Q149" s="20">
        <f t="shared" si="65"/>
        <v>107960</v>
      </c>
      <c r="R149" s="20">
        <v>107956</v>
      </c>
      <c r="S149" s="20">
        <v>107383</v>
      </c>
      <c r="T149" s="19">
        <f t="shared" si="66"/>
        <v>0.3</v>
      </c>
      <c r="U149" s="19">
        <f t="shared" si="67"/>
        <v>57</v>
      </c>
      <c r="W149" s="19">
        <f t="shared" si="68"/>
        <v>-0.3</v>
      </c>
      <c r="X149" s="19">
        <f t="shared" si="69"/>
        <v>57</v>
      </c>
      <c r="Y149" s="7">
        <f t="shared" si="70"/>
        <v>0</v>
      </c>
      <c r="Z149" s="7">
        <f t="shared" si="71"/>
        <v>0</v>
      </c>
      <c r="AA149" s="7">
        <f t="shared" si="72"/>
        <v>0</v>
      </c>
      <c r="AB149" s="7">
        <f t="shared" si="73"/>
        <v>0</v>
      </c>
      <c r="AC149" s="19">
        <f t="shared" si="74"/>
        <v>0</v>
      </c>
      <c r="AD149" s="7"/>
      <c r="AE149" s="19">
        <f t="shared" si="75"/>
        <v>0</v>
      </c>
      <c r="AF149" s="19">
        <f t="shared" si="76"/>
        <v>0</v>
      </c>
      <c r="AG149" s="19">
        <f t="shared" si="77"/>
        <v>340</v>
      </c>
      <c r="AH149" s="7">
        <f t="shared" si="78"/>
        <v>0</v>
      </c>
      <c r="AI149" s="19">
        <f t="shared" si="79"/>
        <v>0</v>
      </c>
      <c r="AJ149" s="19">
        <f t="shared" si="80"/>
        <v>0</v>
      </c>
      <c r="AK149" s="19">
        <f t="shared" si="81"/>
        <v>0</v>
      </c>
      <c r="AL149" s="19">
        <f t="shared" si="82"/>
        <v>0</v>
      </c>
      <c r="AM149" s="19">
        <f t="shared" si="83"/>
        <v>620</v>
      </c>
      <c r="AN149" s="25">
        <f>MAX(AM$4:AM149)</f>
        <v>620</v>
      </c>
      <c r="AO149" s="25">
        <f t="shared" si="90"/>
        <v>0</v>
      </c>
      <c r="AP149" s="20">
        <f t="shared" si="84"/>
        <v>0</v>
      </c>
      <c r="AR149" s="12">
        <f t="shared" si="89"/>
        <v>319.2</v>
      </c>
      <c r="AS149" s="12">
        <f t="shared" si="85"/>
        <v>15</v>
      </c>
      <c r="AT149" s="12">
        <f t="shared" si="86"/>
        <v>0</v>
      </c>
      <c r="AU149" s="12">
        <f t="shared" si="87"/>
        <v>11540</v>
      </c>
      <c r="AV149" s="12">
        <f>MAX(AU$4:AU149)</f>
        <v>11540</v>
      </c>
      <c r="AW149" s="8">
        <f t="shared" si="88"/>
        <v>0</v>
      </c>
      <c r="AZ149" s="24"/>
    </row>
    <row r="150" spans="1:52" x14ac:dyDescent="0.3">
      <c r="A150" s="1">
        <v>42710</v>
      </c>
      <c r="B150" s="1">
        <v>42710</v>
      </c>
      <c r="C150" s="1" t="s">
        <v>45</v>
      </c>
      <c r="D150" s="3">
        <v>1245</v>
      </c>
      <c r="E150" s="3">
        <v>0</v>
      </c>
      <c r="F150" s="3">
        <f t="shared" si="61"/>
        <v>1245</v>
      </c>
      <c r="G150" s="20">
        <f t="shared" si="62"/>
        <v>0</v>
      </c>
      <c r="H150" s="3" t="s">
        <v>17</v>
      </c>
      <c r="I150" s="20">
        <v>1</v>
      </c>
      <c r="J150" s="20">
        <v>22</v>
      </c>
      <c r="L150" s="20">
        <f t="shared" si="63"/>
        <v>1</v>
      </c>
      <c r="M150" s="20" t="s">
        <v>21</v>
      </c>
      <c r="N150" s="20">
        <v>7</v>
      </c>
      <c r="O150" s="20">
        <v>107250</v>
      </c>
      <c r="P150" s="20">
        <f t="shared" si="64"/>
        <v>107257</v>
      </c>
      <c r="Q150" s="20">
        <f t="shared" si="65"/>
        <v>107257</v>
      </c>
      <c r="R150" s="20">
        <v>107227</v>
      </c>
      <c r="S150" s="20">
        <v>107493</v>
      </c>
      <c r="T150" s="19">
        <f t="shared" si="66"/>
        <v>3.7</v>
      </c>
      <c r="U150" s="19">
        <f t="shared" si="67"/>
        <v>23.6</v>
      </c>
      <c r="W150" s="19">
        <f t="shared" si="68"/>
        <v>-3.7</v>
      </c>
      <c r="X150" s="19">
        <f t="shared" si="69"/>
        <v>23.6</v>
      </c>
      <c r="Y150" s="7">
        <f t="shared" si="70"/>
        <v>1</v>
      </c>
      <c r="Z150" s="7">
        <f t="shared" si="71"/>
        <v>0</v>
      </c>
      <c r="AA150" s="7">
        <f t="shared" si="72"/>
        <v>1</v>
      </c>
      <c r="AB150" s="7">
        <f t="shared" si="73"/>
        <v>0</v>
      </c>
      <c r="AC150" s="19">
        <f t="shared" si="74"/>
        <v>0</v>
      </c>
      <c r="AD150" s="7"/>
      <c r="AE150" s="19">
        <f t="shared" si="75"/>
        <v>0</v>
      </c>
      <c r="AF150" s="19">
        <f t="shared" si="76"/>
        <v>20</v>
      </c>
      <c r="AG150" s="19">
        <f t="shared" si="77"/>
        <v>360</v>
      </c>
      <c r="AH150" s="7">
        <f t="shared" si="78"/>
        <v>1</v>
      </c>
      <c r="AI150" s="19">
        <f t="shared" si="79"/>
        <v>20</v>
      </c>
      <c r="AJ150" s="19">
        <f t="shared" si="80"/>
        <v>0</v>
      </c>
      <c r="AK150" s="19">
        <f t="shared" si="81"/>
        <v>0</v>
      </c>
      <c r="AL150" s="19">
        <f t="shared" si="82"/>
        <v>0</v>
      </c>
      <c r="AM150" s="19">
        <f t="shared" si="83"/>
        <v>620</v>
      </c>
      <c r="AN150" s="25">
        <f>MAX(AM$4:AM150)</f>
        <v>620</v>
      </c>
      <c r="AO150" s="25">
        <f t="shared" si="90"/>
        <v>0</v>
      </c>
      <c r="AP150" s="20">
        <f t="shared" si="84"/>
        <v>0</v>
      </c>
      <c r="AR150" s="12">
        <f t="shared" si="89"/>
        <v>346.2</v>
      </c>
      <c r="AS150" s="12">
        <f t="shared" si="85"/>
        <v>17</v>
      </c>
      <c r="AT150" s="12">
        <f t="shared" si="86"/>
        <v>0</v>
      </c>
      <c r="AU150" s="12">
        <f t="shared" si="87"/>
        <v>11540</v>
      </c>
      <c r="AV150" s="12">
        <f>MAX(AU$4:AU150)</f>
        <v>11540</v>
      </c>
      <c r="AW150" s="8">
        <f t="shared" si="88"/>
        <v>0</v>
      </c>
      <c r="AY150" s="24"/>
      <c r="AZ150" s="24"/>
    </row>
    <row r="151" spans="1:52" x14ac:dyDescent="0.3">
      <c r="A151" s="1">
        <v>42710</v>
      </c>
      <c r="B151" s="1">
        <v>42711</v>
      </c>
      <c r="C151" s="1" t="s">
        <v>44</v>
      </c>
      <c r="D151" s="3">
        <v>200</v>
      </c>
      <c r="E151" s="3">
        <v>-200</v>
      </c>
      <c r="F151" s="3">
        <f t="shared" si="61"/>
        <v>0</v>
      </c>
      <c r="G151" s="20">
        <f t="shared" si="62"/>
        <v>1</v>
      </c>
      <c r="H151" s="3" t="s">
        <v>37</v>
      </c>
      <c r="L151" s="20">
        <f t="shared" si="63"/>
        <v>0</v>
      </c>
      <c r="M151" s="20" t="s">
        <v>20</v>
      </c>
      <c r="N151" s="20">
        <v>8</v>
      </c>
      <c r="O151" s="20">
        <v>74740</v>
      </c>
      <c r="P151" s="20">
        <f t="shared" si="64"/>
        <v>74740</v>
      </c>
      <c r="Q151" s="20">
        <f t="shared" si="65"/>
        <v>74740</v>
      </c>
      <c r="R151" s="20">
        <v>74733</v>
      </c>
      <c r="S151" s="20">
        <v>74166</v>
      </c>
      <c r="T151" s="19">
        <f t="shared" si="66"/>
        <v>0.1</v>
      </c>
      <c r="U151" s="19">
        <f t="shared" si="67"/>
        <v>56.6</v>
      </c>
      <c r="W151" s="19">
        <f t="shared" si="68"/>
        <v>-0.1</v>
      </c>
      <c r="X151" s="19">
        <f t="shared" si="69"/>
        <v>56.6</v>
      </c>
      <c r="Y151" s="7">
        <f t="shared" si="70"/>
        <v>0</v>
      </c>
      <c r="Z151" s="7">
        <f t="shared" si="71"/>
        <v>0</v>
      </c>
      <c r="AA151" s="7">
        <f t="shared" si="72"/>
        <v>0</v>
      </c>
      <c r="AB151" s="7">
        <f t="shared" si="73"/>
        <v>0</v>
      </c>
      <c r="AC151" s="19">
        <f t="shared" si="74"/>
        <v>0</v>
      </c>
      <c r="AD151" s="7"/>
      <c r="AE151" s="19">
        <f t="shared" si="75"/>
        <v>0</v>
      </c>
      <c r="AF151" s="19">
        <f t="shared" si="76"/>
        <v>0</v>
      </c>
      <c r="AG151" s="19">
        <f t="shared" si="77"/>
        <v>360</v>
      </c>
      <c r="AH151" s="7">
        <f t="shared" si="78"/>
        <v>0</v>
      </c>
      <c r="AI151" s="19">
        <f t="shared" si="79"/>
        <v>0</v>
      </c>
      <c r="AJ151" s="19">
        <f t="shared" si="80"/>
        <v>0</v>
      </c>
      <c r="AK151" s="19">
        <f t="shared" si="81"/>
        <v>0</v>
      </c>
      <c r="AL151" s="19">
        <f t="shared" si="82"/>
        <v>0</v>
      </c>
      <c r="AM151" s="19">
        <f t="shared" si="83"/>
        <v>620</v>
      </c>
      <c r="AN151" s="25">
        <f>MAX(AM$4:AM151)</f>
        <v>620</v>
      </c>
      <c r="AO151" s="25">
        <f t="shared" si="90"/>
        <v>0</v>
      </c>
      <c r="AP151" s="20">
        <f t="shared" si="84"/>
        <v>0</v>
      </c>
      <c r="AR151" s="12">
        <f t="shared" si="89"/>
        <v>346.2</v>
      </c>
      <c r="AS151" s="12">
        <f t="shared" si="85"/>
        <v>17</v>
      </c>
      <c r="AT151" s="12">
        <f t="shared" si="86"/>
        <v>0</v>
      </c>
      <c r="AU151" s="12">
        <f t="shared" si="87"/>
        <v>11540</v>
      </c>
      <c r="AV151" s="12">
        <f>MAX(AU$4:AU151)</f>
        <v>11540</v>
      </c>
      <c r="AW151" s="8">
        <f t="shared" si="88"/>
        <v>0</v>
      </c>
      <c r="AZ151" s="24"/>
    </row>
    <row r="152" spans="1:52" x14ac:dyDescent="0.3">
      <c r="A152" s="1">
        <v>42711</v>
      </c>
      <c r="B152" s="1">
        <v>42711</v>
      </c>
      <c r="C152" s="1" t="s">
        <v>45</v>
      </c>
      <c r="D152" s="3">
        <v>820</v>
      </c>
      <c r="E152" s="3">
        <v>0</v>
      </c>
      <c r="F152" s="3">
        <f t="shared" si="61"/>
        <v>820</v>
      </c>
      <c r="G152" s="20">
        <f t="shared" si="62"/>
        <v>0</v>
      </c>
      <c r="H152" s="3" t="s">
        <v>17</v>
      </c>
      <c r="I152" s="20">
        <v>1</v>
      </c>
      <c r="J152" s="20">
        <v>21</v>
      </c>
      <c r="L152" s="20">
        <f t="shared" si="63"/>
        <v>1</v>
      </c>
      <c r="M152" s="20" t="s">
        <v>20</v>
      </c>
      <c r="N152" s="20">
        <v>7</v>
      </c>
      <c r="O152" s="20">
        <v>107330</v>
      </c>
      <c r="P152" s="20">
        <f t="shared" si="64"/>
        <v>107330</v>
      </c>
      <c r="Q152" s="20">
        <f t="shared" si="65"/>
        <v>107330</v>
      </c>
      <c r="R152" s="20">
        <v>107325</v>
      </c>
      <c r="S152" s="20">
        <v>107098</v>
      </c>
      <c r="T152" s="19">
        <f t="shared" si="66"/>
        <v>0.2</v>
      </c>
      <c r="U152" s="19">
        <f t="shared" si="67"/>
        <v>22.5</v>
      </c>
      <c r="W152" s="19">
        <f t="shared" si="68"/>
        <v>-0.2</v>
      </c>
      <c r="X152" s="19">
        <f t="shared" si="69"/>
        <v>22.5</v>
      </c>
      <c r="Y152" s="7">
        <f t="shared" si="70"/>
        <v>0</v>
      </c>
      <c r="Z152" s="7">
        <f t="shared" si="71"/>
        <v>0</v>
      </c>
      <c r="AA152" s="7">
        <f t="shared" si="72"/>
        <v>0</v>
      </c>
      <c r="AB152" s="7">
        <f t="shared" si="73"/>
        <v>0</v>
      </c>
      <c r="AC152" s="19">
        <f t="shared" si="74"/>
        <v>0</v>
      </c>
      <c r="AD152" s="7"/>
      <c r="AE152" s="19">
        <f t="shared" si="75"/>
        <v>0</v>
      </c>
      <c r="AF152" s="19">
        <f t="shared" si="76"/>
        <v>0</v>
      </c>
      <c r="AG152" s="19">
        <f t="shared" si="77"/>
        <v>360</v>
      </c>
      <c r="AH152" s="7">
        <f t="shared" si="78"/>
        <v>0</v>
      </c>
      <c r="AI152" s="19">
        <f t="shared" si="79"/>
        <v>0</v>
      </c>
      <c r="AJ152" s="19">
        <f t="shared" si="80"/>
        <v>0</v>
      </c>
      <c r="AK152" s="19">
        <f t="shared" si="81"/>
        <v>0</v>
      </c>
      <c r="AL152" s="19">
        <f t="shared" si="82"/>
        <v>0</v>
      </c>
      <c r="AM152" s="19">
        <f t="shared" si="83"/>
        <v>620</v>
      </c>
      <c r="AN152" s="25">
        <f>MAX(AM$4:AM152)</f>
        <v>620</v>
      </c>
      <c r="AO152" s="25">
        <f t="shared" si="90"/>
        <v>0</v>
      </c>
      <c r="AP152" s="20">
        <f t="shared" si="84"/>
        <v>0</v>
      </c>
      <c r="AR152" s="12">
        <f t="shared" si="89"/>
        <v>346.2</v>
      </c>
      <c r="AS152" s="12">
        <f t="shared" si="85"/>
        <v>17</v>
      </c>
      <c r="AT152" s="12">
        <f t="shared" si="86"/>
        <v>0</v>
      </c>
      <c r="AU152" s="12">
        <f t="shared" si="87"/>
        <v>11540</v>
      </c>
      <c r="AV152" s="12">
        <f>MAX(AU$4:AU152)</f>
        <v>11540</v>
      </c>
      <c r="AW152" s="8">
        <f t="shared" si="88"/>
        <v>0</v>
      </c>
      <c r="AY152" s="24"/>
      <c r="AZ152" s="24"/>
    </row>
    <row r="153" spans="1:52" x14ac:dyDescent="0.3">
      <c r="A153" s="1">
        <v>42711</v>
      </c>
      <c r="B153" s="1">
        <v>42711</v>
      </c>
      <c r="C153" s="1" t="s">
        <v>45</v>
      </c>
      <c r="D153" s="3">
        <v>1525</v>
      </c>
      <c r="E153" s="3">
        <v>0</v>
      </c>
      <c r="F153" s="3">
        <f t="shared" si="61"/>
        <v>1525</v>
      </c>
      <c r="G153" s="20">
        <f t="shared" si="62"/>
        <v>0</v>
      </c>
      <c r="H153" s="3" t="s">
        <v>17</v>
      </c>
      <c r="L153" s="20">
        <f t="shared" si="63"/>
        <v>1</v>
      </c>
      <c r="M153" s="20" t="s">
        <v>20</v>
      </c>
      <c r="N153" s="20">
        <v>7</v>
      </c>
      <c r="O153" s="20">
        <v>107680</v>
      </c>
      <c r="P153" s="20">
        <f t="shared" si="64"/>
        <v>107680</v>
      </c>
      <c r="Q153" s="20">
        <f t="shared" si="65"/>
        <v>107680</v>
      </c>
      <c r="R153" s="20">
        <v>107682</v>
      </c>
      <c r="S153" s="20">
        <v>107414</v>
      </c>
      <c r="T153" s="19">
        <f t="shared" si="66"/>
        <v>0.9</v>
      </c>
      <c r="U153" s="19">
        <f t="shared" si="67"/>
        <v>25.9</v>
      </c>
      <c r="W153" s="19">
        <f t="shared" si="68"/>
        <v>-0.9</v>
      </c>
      <c r="X153" s="19">
        <f t="shared" si="69"/>
        <v>25.9</v>
      </c>
      <c r="Y153" s="7">
        <f t="shared" si="70"/>
        <v>0</v>
      </c>
      <c r="Z153" s="7">
        <f t="shared" si="71"/>
        <v>1</v>
      </c>
      <c r="AA153" s="7">
        <f t="shared" si="72"/>
        <v>1</v>
      </c>
      <c r="AB153" s="7">
        <f t="shared" si="73"/>
        <v>1</v>
      </c>
      <c r="AC153" s="19">
        <f t="shared" si="74"/>
        <v>0</v>
      </c>
      <c r="AD153" s="7"/>
      <c r="AE153" s="19">
        <f t="shared" si="75"/>
        <v>0</v>
      </c>
      <c r="AF153" s="19">
        <f t="shared" si="76"/>
        <v>20</v>
      </c>
      <c r="AG153" s="19">
        <f t="shared" si="77"/>
        <v>380</v>
      </c>
      <c r="AH153" s="7">
        <f t="shared" si="78"/>
        <v>1</v>
      </c>
      <c r="AI153" s="19">
        <f t="shared" si="79"/>
        <v>0</v>
      </c>
      <c r="AJ153" s="19">
        <f t="shared" si="80"/>
        <v>0</v>
      </c>
      <c r="AK153" s="19">
        <f t="shared" si="81"/>
        <v>0</v>
      </c>
      <c r="AL153" s="19">
        <f t="shared" si="82"/>
        <v>20</v>
      </c>
      <c r="AM153" s="19">
        <f t="shared" si="83"/>
        <v>640</v>
      </c>
      <c r="AN153" s="25">
        <f>MAX(AM$4:AM153)</f>
        <v>640</v>
      </c>
      <c r="AO153" s="25">
        <f t="shared" si="90"/>
        <v>0</v>
      </c>
      <c r="AP153" s="20">
        <f t="shared" si="84"/>
        <v>1</v>
      </c>
      <c r="AR153" s="12">
        <f t="shared" si="89"/>
        <v>346.2</v>
      </c>
      <c r="AS153" s="12">
        <f t="shared" si="85"/>
        <v>17</v>
      </c>
      <c r="AT153" s="12">
        <f t="shared" si="86"/>
        <v>340</v>
      </c>
      <c r="AU153" s="12">
        <f t="shared" si="87"/>
        <v>11880</v>
      </c>
      <c r="AV153" s="12">
        <f>MAX(AU$4:AU153)</f>
        <v>11880</v>
      </c>
      <c r="AW153" s="8">
        <f t="shared" si="88"/>
        <v>0</v>
      </c>
      <c r="AY153" s="24"/>
      <c r="AZ153" s="24"/>
    </row>
    <row r="154" spans="1:52" x14ac:dyDescent="0.3">
      <c r="A154" s="1">
        <v>42669</v>
      </c>
      <c r="B154" s="1">
        <v>42712</v>
      </c>
      <c r="C154" s="1" t="s">
        <v>44</v>
      </c>
      <c r="D154" s="3">
        <v>1445</v>
      </c>
      <c r="E154" s="3">
        <v>-200</v>
      </c>
      <c r="F154" s="3">
        <f t="shared" si="61"/>
        <v>1245</v>
      </c>
      <c r="G154" s="20">
        <f t="shared" si="62"/>
        <v>43</v>
      </c>
      <c r="H154" s="3" t="s">
        <v>43</v>
      </c>
      <c r="K154" s="20">
        <v>1</v>
      </c>
      <c r="L154" s="20">
        <f t="shared" si="63"/>
        <v>1</v>
      </c>
      <c r="M154" s="20" t="s">
        <v>21</v>
      </c>
      <c r="N154" s="20">
        <v>10</v>
      </c>
      <c r="O154" s="20">
        <v>131960</v>
      </c>
      <c r="P154" s="20">
        <f t="shared" si="64"/>
        <v>131970</v>
      </c>
      <c r="Q154" s="20">
        <f t="shared" si="65"/>
        <v>131970</v>
      </c>
      <c r="R154" s="20">
        <v>131982</v>
      </c>
      <c r="S154" s="20">
        <v>132492</v>
      </c>
      <c r="T154" s="19">
        <f t="shared" si="66"/>
        <v>-0.2</v>
      </c>
      <c r="U154" s="19">
        <f t="shared" si="67"/>
        <v>52.2</v>
      </c>
      <c r="W154" s="19">
        <f t="shared" si="68"/>
        <v>0.2</v>
      </c>
      <c r="X154" s="19">
        <f t="shared" si="69"/>
        <v>52.2</v>
      </c>
      <c r="Y154" s="7">
        <f t="shared" si="70"/>
        <v>0</v>
      </c>
      <c r="Z154" s="7">
        <f t="shared" si="71"/>
        <v>0</v>
      </c>
      <c r="AA154" s="7">
        <f t="shared" si="72"/>
        <v>0</v>
      </c>
      <c r="AB154" s="7">
        <f t="shared" si="73"/>
        <v>0</v>
      </c>
      <c r="AC154" s="19">
        <f t="shared" si="74"/>
        <v>0</v>
      </c>
      <c r="AD154" s="7"/>
      <c r="AE154" s="19">
        <f t="shared" si="75"/>
        <v>0</v>
      </c>
      <c r="AF154" s="19">
        <f t="shared" si="76"/>
        <v>0</v>
      </c>
      <c r="AG154" s="19">
        <f t="shared" si="77"/>
        <v>380</v>
      </c>
      <c r="AH154" s="7">
        <f t="shared" si="78"/>
        <v>0</v>
      </c>
      <c r="AI154" s="19">
        <f t="shared" si="79"/>
        <v>0</v>
      </c>
      <c r="AJ154" s="19">
        <f t="shared" si="80"/>
        <v>0</v>
      </c>
      <c r="AK154" s="19">
        <f t="shared" si="81"/>
        <v>0</v>
      </c>
      <c r="AL154" s="19">
        <f t="shared" si="82"/>
        <v>0</v>
      </c>
      <c r="AM154" s="19">
        <f t="shared" si="83"/>
        <v>640</v>
      </c>
      <c r="AN154" s="25">
        <f>MAX(AM$4:AM154)</f>
        <v>640</v>
      </c>
      <c r="AO154" s="25">
        <f t="shared" si="90"/>
        <v>0</v>
      </c>
      <c r="AP154" s="20">
        <f t="shared" si="84"/>
        <v>0</v>
      </c>
      <c r="AR154" s="12">
        <f t="shared" si="89"/>
        <v>356.4</v>
      </c>
      <c r="AS154" s="12">
        <f t="shared" si="85"/>
        <v>17</v>
      </c>
      <c r="AT154" s="12">
        <f t="shared" si="86"/>
        <v>0</v>
      </c>
      <c r="AU154" s="12">
        <f t="shared" si="87"/>
        <v>11880</v>
      </c>
      <c r="AV154" s="12">
        <f>MAX(AU$4:AU154)</f>
        <v>11880</v>
      </c>
      <c r="AW154" s="8">
        <f t="shared" si="88"/>
        <v>0</v>
      </c>
      <c r="AY154" s="24"/>
      <c r="AZ154" s="24"/>
    </row>
    <row r="155" spans="1:52" x14ac:dyDescent="0.3">
      <c r="A155" s="1">
        <v>42688</v>
      </c>
      <c r="B155" s="1">
        <v>42712</v>
      </c>
      <c r="C155" s="1" t="s">
        <v>45</v>
      </c>
      <c r="D155" s="3">
        <v>1245</v>
      </c>
      <c r="E155" s="3">
        <v>0</v>
      </c>
      <c r="F155" s="3">
        <f t="shared" si="61"/>
        <v>1245</v>
      </c>
      <c r="G155" s="20">
        <f t="shared" si="62"/>
        <v>24</v>
      </c>
      <c r="H155" s="3" t="s">
        <v>17</v>
      </c>
      <c r="K155" s="20">
        <v>1</v>
      </c>
      <c r="L155" s="20">
        <f t="shared" si="63"/>
        <v>1</v>
      </c>
      <c r="M155" s="20" t="s">
        <v>20</v>
      </c>
      <c r="N155" s="20">
        <v>7</v>
      </c>
      <c r="O155" s="20">
        <v>108750</v>
      </c>
      <c r="P155" s="20">
        <f t="shared" si="64"/>
        <v>108750</v>
      </c>
      <c r="Q155" s="20">
        <f t="shared" si="65"/>
        <v>108750</v>
      </c>
      <c r="R155" s="20">
        <v>108734</v>
      </c>
      <c r="S155" s="20">
        <v>105253</v>
      </c>
      <c r="T155" s="19">
        <f t="shared" si="66"/>
        <v>-0.9</v>
      </c>
      <c r="U155" s="19">
        <f t="shared" si="67"/>
        <v>349</v>
      </c>
      <c r="W155" s="19">
        <f t="shared" si="68"/>
        <v>0.9</v>
      </c>
      <c r="X155" s="19">
        <f t="shared" si="69"/>
        <v>349</v>
      </c>
      <c r="Y155" s="7">
        <f t="shared" si="70"/>
        <v>0</v>
      </c>
      <c r="Z155" s="7">
        <f t="shared" si="71"/>
        <v>0</v>
      </c>
      <c r="AA155" s="7">
        <f t="shared" si="72"/>
        <v>0</v>
      </c>
      <c r="AB155" s="7">
        <f t="shared" si="73"/>
        <v>0</v>
      </c>
      <c r="AC155" s="19">
        <f t="shared" si="74"/>
        <v>0</v>
      </c>
      <c r="AD155" s="7"/>
      <c r="AE155" s="19">
        <f t="shared" si="75"/>
        <v>0</v>
      </c>
      <c r="AF155" s="19">
        <f t="shared" si="76"/>
        <v>0</v>
      </c>
      <c r="AG155" s="19">
        <f t="shared" si="77"/>
        <v>380</v>
      </c>
      <c r="AH155" s="7">
        <f t="shared" si="78"/>
        <v>0</v>
      </c>
      <c r="AI155" s="19">
        <f t="shared" si="79"/>
        <v>0</v>
      </c>
      <c r="AJ155" s="19">
        <f t="shared" si="80"/>
        <v>0</v>
      </c>
      <c r="AK155" s="19">
        <f t="shared" si="81"/>
        <v>0</v>
      </c>
      <c r="AL155" s="19">
        <f t="shared" si="82"/>
        <v>0</v>
      </c>
      <c r="AM155" s="19">
        <f t="shared" si="83"/>
        <v>640</v>
      </c>
      <c r="AN155" s="25">
        <f>MAX(AM$4:AM155)</f>
        <v>640</v>
      </c>
      <c r="AO155" s="25">
        <f t="shared" si="90"/>
        <v>0</v>
      </c>
      <c r="AP155" s="20">
        <f t="shared" si="84"/>
        <v>0</v>
      </c>
      <c r="AR155" s="12">
        <f t="shared" si="89"/>
        <v>356.4</v>
      </c>
      <c r="AS155" s="12">
        <f t="shared" si="85"/>
        <v>17</v>
      </c>
      <c r="AT155" s="12">
        <f t="shared" si="86"/>
        <v>0</v>
      </c>
      <c r="AU155" s="12">
        <f t="shared" si="87"/>
        <v>11880</v>
      </c>
      <c r="AV155" s="12">
        <f>MAX(AU$4:AU155)</f>
        <v>11880</v>
      </c>
      <c r="AW155" s="8">
        <f t="shared" si="88"/>
        <v>0</v>
      </c>
      <c r="AY155" s="24"/>
      <c r="AZ155" s="24"/>
    </row>
    <row r="156" spans="1:52" x14ac:dyDescent="0.3">
      <c r="A156" s="1">
        <v>42689</v>
      </c>
      <c r="B156" s="1">
        <v>42712</v>
      </c>
      <c r="C156" s="1" t="s">
        <v>45</v>
      </c>
      <c r="D156" s="3">
        <v>1245</v>
      </c>
      <c r="E156" s="3">
        <v>0</v>
      </c>
      <c r="F156" s="3">
        <f t="shared" si="61"/>
        <v>1245</v>
      </c>
      <c r="G156" s="20">
        <f t="shared" si="62"/>
        <v>23</v>
      </c>
      <c r="H156" s="3" t="s">
        <v>17</v>
      </c>
      <c r="I156" s="20">
        <v>1</v>
      </c>
      <c r="J156" s="20">
        <v>344</v>
      </c>
      <c r="K156" s="20">
        <v>1</v>
      </c>
      <c r="L156" s="20">
        <f t="shared" si="63"/>
        <v>1</v>
      </c>
      <c r="M156" s="20" t="s">
        <v>20</v>
      </c>
      <c r="N156" s="20">
        <v>7</v>
      </c>
      <c r="O156" s="20">
        <v>108360</v>
      </c>
      <c r="P156" s="20">
        <f t="shared" si="64"/>
        <v>108360</v>
      </c>
      <c r="Q156" s="20">
        <f t="shared" si="65"/>
        <v>108360</v>
      </c>
      <c r="R156" s="20">
        <v>108725</v>
      </c>
      <c r="S156" s="20">
        <v>105970</v>
      </c>
      <c r="T156" s="19">
        <f t="shared" si="66"/>
        <v>37.200000000000003</v>
      </c>
      <c r="U156" s="19">
        <f t="shared" si="67"/>
        <v>238.3</v>
      </c>
      <c r="W156" s="19">
        <f t="shared" si="68"/>
        <v>-37.200000000000003</v>
      </c>
      <c r="X156" s="19">
        <f t="shared" si="69"/>
        <v>238.3</v>
      </c>
      <c r="Y156" s="7">
        <f t="shared" si="70"/>
        <v>0</v>
      </c>
      <c r="Z156" s="7">
        <f t="shared" si="71"/>
        <v>1</v>
      </c>
      <c r="AA156" s="7">
        <f t="shared" si="72"/>
        <v>1</v>
      </c>
      <c r="AB156" s="7">
        <f t="shared" si="73"/>
        <v>0</v>
      </c>
      <c r="AC156" s="19">
        <f t="shared" si="74"/>
        <v>-20</v>
      </c>
      <c r="AD156" s="7"/>
      <c r="AE156" s="19">
        <f t="shared" si="75"/>
        <v>-20</v>
      </c>
      <c r="AF156" s="19">
        <f t="shared" si="76"/>
        <v>-20</v>
      </c>
      <c r="AG156" s="19">
        <f t="shared" si="77"/>
        <v>360</v>
      </c>
      <c r="AH156" s="7">
        <f t="shared" si="78"/>
        <v>0</v>
      </c>
      <c r="AI156" s="19">
        <f t="shared" si="79"/>
        <v>-20</v>
      </c>
      <c r="AJ156" s="19">
        <f t="shared" si="80"/>
        <v>-20</v>
      </c>
      <c r="AK156" s="19">
        <f t="shared" si="81"/>
        <v>0</v>
      </c>
      <c r="AL156" s="19">
        <f t="shared" si="82"/>
        <v>0</v>
      </c>
      <c r="AM156" s="19">
        <f t="shared" si="83"/>
        <v>640</v>
      </c>
      <c r="AN156" s="25">
        <f>MAX(AM$4:AM156)</f>
        <v>640</v>
      </c>
      <c r="AO156" s="25">
        <f t="shared" si="90"/>
        <v>0</v>
      </c>
      <c r="AP156" s="20">
        <f t="shared" si="84"/>
        <v>0</v>
      </c>
      <c r="AR156" s="12">
        <f t="shared" si="89"/>
        <v>356.4</v>
      </c>
      <c r="AS156" s="12">
        <f t="shared" si="85"/>
        <v>17</v>
      </c>
      <c r="AT156" s="12">
        <f t="shared" si="86"/>
        <v>0</v>
      </c>
      <c r="AU156" s="12">
        <f t="shared" si="87"/>
        <v>11880</v>
      </c>
      <c r="AV156" s="12">
        <f>MAX(AU$4:AU156)</f>
        <v>11880</v>
      </c>
      <c r="AW156" s="8">
        <f t="shared" si="88"/>
        <v>0</v>
      </c>
      <c r="AY156" s="24"/>
      <c r="AZ156" s="24"/>
    </row>
    <row r="157" spans="1:52" x14ac:dyDescent="0.3">
      <c r="A157" s="1">
        <v>42712</v>
      </c>
      <c r="B157" s="1">
        <v>42712</v>
      </c>
      <c r="C157" s="1" t="s">
        <v>44</v>
      </c>
      <c r="D157" s="3">
        <v>1540</v>
      </c>
      <c r="E157" s="3">
        <v>-200</v>
      </c>
      <c r="F157" s="3">
        <f t="shared" si="61"/>
        <v>1340</v>
      </c>
      <c r="G157" s="20">
        <f t="shared" si="62"/>
        <v>0</v>
      </c>
      <c r="H157" s="3" t="s">
        <v>37</v>
      </c>
      <c r="K157" s="20">
        <v>1</v>
      </c>
      <c r="L157" s="20">
        <f t="shared" si="63"/>
        <v>1</v>
      </c>
      <c r="M157" s="20" t="s">
        <v>21</v>
      </c>
      <c r="N157" s="20">
        <v>8</v>
      </c>
      <c r="O157" s="20">
        <v>74510</v>
      </c>
      <c r="P157" s="20">
        <f t="shared" si="64"/>
        <v>74518</v>
      </c>
      <c r="Q157" s="20">
        <f t="shared" si="65"/>
        <v>74518</v>
      </c>
      <c r="R157" s="20">
        <v>74401</v>
      </c>
      <c r="S157" s="20">
        <v>74744</v>
      </c>
      <c r="T157" s="19">
        <f t="shared" si="66"/>
        <v>12.5</v>
      </c>
      <c r="U157" s="19">
        <f t="shared" si="67"/>
        <v>22.6</v>
      </c>
      <c r="W157" s="19">
        <f t="shared" si="68"/>
        <v>-12.5</v>
      </c>
      <c r="X157" s="19">
        <f t="shared" si="69"/>
        <v>22.6</v>
      </c>
      <c r="Y157" s="7">
        <f t="shared" si="70"/>
        <v>1</v>
      </c>
      <c r="Z157" s="7">
        <f t="shared" si="71"/>
        <v>0</v>
      </c>
      <c r="AA157" s="7">
        <f t="shared" si="72"/>
        <v>1</v>
      </c>
      <c r="AB157" s="7">
        <f t="shared" si="73"/>
        <v>0</v>
      </c>
      <c r="AC157" s="19">
        <f t="shared" si="74"/>
        <v>0</v>
      </c>
      <c r="AD157" s="7"/>
      <c r="AE157" s="19">
        <f t="shared" si="75"/>
        <v>0</v>
      </c>
      <c r="AF157" s="19">
        <f t="shared" si="76"/>
        <v>20</v>
      </c>
      <c r="AG157" s="19">
        <f t="shared" si="77"/>
        <v>380</v>
      </c>
      <c r="AH157" s="7">
        <f t="shared" si="78"/>
        <v>1</v>
      </c>
      <c r="AI157" s="19">
        <f t="shared" si="79"/>
        <v>0</v>
      </c>
      <c r="AJ157" s="19">
        <f t="shared" si="80"/>
        <v>20</v>
      </c>
      <c r="AK157" s="19">
        <f t="shared" si="81"/>
        <v>0</v>
      </c>
      <c r="AL157" s="19">
        <f t="shared" si="82"/>
        <v>0</v>
      </c>
      <c r="AM157" s="19">
        <f t="shared" si="83"/>
        <v>640</v>
      </c>
      <c r="AN157" s="25">
        <f>MAX(AM$4:AM157)</f>
        <v>640</v>
      </c>
      <c r="AO157" s="25">
        <f t="shared" si="90"/>
        <v>0</v>
      </c>
      <c r="AP157" s="20">
        <f t="shared" si="84"/>
        <v>0</v>
      </c>
      <c r="AR157" s="12">
        <f t="shared" si="89"/>
        <v>356.4</v>
      </c>
      <c r="AS157" s="12">
        <f t="shared" si="85"/>
        <v>17</v>
      </c>
      <c r="AT157" s="12">
        <f t="shared" si="86"/>
        <v>0</v>
      </c>
      <c r="AU157" s="12">
        <f t="shared" si="87"/>
        <v>11880</v>
      </c>
      <c r="AV157" s="12">
        <f>MAX(AU$4:AU157)</f>
        <v>11880</v>
      </c>
      <c r="AW157" s="8">
        <f t="shared" si="88"/>
        <v>0</v>
      </c>
      <c r="AY157" s="24"/>
      <c r="AZ157" s="24"/>
    </row>
    <row r="158" spans="1:52" x14ac:dyDescent="0.3">
      <c r="A158" s="1">
        <v>42712</v>
      </c>
      <c r="B158" s="1">
        <v>42712</v>
      </c>
      <c r="C158" s="1" t="s">
        <v>44</v>
      </c>
      <c r="D158" s="3">
        <v>1545</v>
      </c>
      <c r="E158" s="3">
        <v>-200</v>
      </c>
      <c r="F158" s="3">
        <f t="shared" si="61"/>
        <v>1345</v>
      </c>
      <c r="G158" s="20">
        <f t="shared" si="62"/>
        <v>0</v>
      </c>
      <c r="H158" s="3" t="s">
        <v>43</v>
      </c>
      <c r="L158" s="20">
        <f t="shared" si="63"/>
        <v>1</v>
      </c>
      <c r="M158" s="20" t="s">
        <v>20</v>
      </c>
      <c r="N158" s="20">
        <v>10</v>
      </c>
      <c r="O158" s="20">
        <v>132420</v>
      </c>
      <c r="P158" s="20">
        <f t="shared" si="64"/>
        <v>132420</v>
      </c>
      <c r="Q158" s="20">
        <f t="shared" si="65"/>
        <v>132420</v>
      </c>
      <c r="R158" s="20">
        <v>132492</v>
      </c>
      <c r="S158" s="20">
        <v>131941</v>
      </c>
      <c r="T158" s="19">
        <f t="shared" si="66"/>
        <v>8.1999999999999993</v>
      </c>
      <c r="U158" s="19">
        <f t="shared" si="67"/>
        <v>46.9</v>
      </c>
      <c r="W158" s="19">
        <f t="shared" si="68"/>
        <v>-8.1999999999999993</v>
      </c>
      <c r="X158" s="19">
        <f t="shared" si="69"/>
        <v>46.9</v>
      </c>
      <c r="Y158" s="7">
        <f t="shared" si="70"/>
        <v>0</v>
      </c>
      <c r="Z158" s="7">
        <f t="shared" si="71"/>
        <v>1</v>
      </c>
      <c r="AA158" s="7">
        <f t="shared" si="72"/>
        <v>1</v>
      </c>
      <c r="AB158" s="7">
        <f t="shared" si="73"/>
        <v>1</v>
      </c>
      <c r="AC158" s="19">
        <f t="shared" si="74"/>
        <v>0</v>
      </c>
      <c r="AD158" s="7"/>
      <c r="AE158" s="19">
        <f t="shared" si="75"/>
        <v>0</v>
      </c>
      <c r="AF158" s="19">
        <f t="shared" si="76"/>
        <v>20</v>
      </c>
      <c r="AG158" s="19">
        <f t="shared" si="77"/>
        <v>400</v>
      </c>
      <c r="AH158" s="7">
        <f t="shared" si="78"/>
        <v>1</v>
      </c>
      <c r="AI158" s="19">
        <f t="shared" si="79"/>
        <v>0</v>
      </c>
      <c r="AJ158" s="19">
        <f t="shared" si="80"/>
        <v>0</v>
      </c>
      <c r="AK158" s="19">
        <f t="shared" si="81"/>
        <v>0</v>
      </c>
      <c r="AL158" s="19">
        <f t="shared" si="82"/>
        <v>20</v>
      </c>
      <c r="AM158" s="19">
        <f t="shared" si="83"/>
        <v>660</v>
      </c>
      <c r="AN158" s="25">
        <f>MAX(AM$4:AM158)</f>
        <v>660</v>
      </c>
      <c r="AO158" s="25">
        <f t="shared" si="90"/>
        <v>0</v>
      </c>
      <c r="AP158" s="20">
        <f t="shared" si="84"/>
        <v>1</v>
      </c>
      <c r="AR158" s="12">
        <f t="shared" si="89"/>
        <v>356.4</v>
      </c>
      <c r="AS158" s="12">
        <f t="shared" si="85"/>
        <v>17</v>
      </c>
      <c r="AT158" s="12">
        <f t="shared" si="86"/>
        <v>340</v>
      </c>
      <c r="AU158" s="12">
        <f t="shared" si="87"/>
        <v>12220</v>
      </c>
      <c r="AV158" s="12">
        <f>MAX(AU$4:AU158)</f>
        <v>12220</v>
      </c>
      <c r="AW158" s="8">
        <f t="shared" si="88"/>
        <v>0</v>
      </c>
      <c r="AY158" s="24"/>
      <c r="AZ158" s="24"/>
    </row>
    <row r="159" spans="1:52" x14ac:dyDescent="0.3">
      <c r="A159" s="1">
        <v>42711</v>
      </c>
      <c r="B159" s="1">
        <v>42712</v>
      </c>
      <c r="C159" s="1" t="s">
        <v>45</v>
      </c>
      <c r="D159" s="3">
        <v>1350</v>
      </c>
      <c r="E159" s="3">
        <v>0</v>
      </c>
      <c r="F159" s="3">
        <f t="shared" si="61"/>
        <v>1350</v>
      </c>
      <c r="G159" s="20">
        <f t="shared" si="62"/>
        <v>1</v>
      </c>
      <c r="H159" s="3" t="s">
        <v>17</v>
      </c>
      <c r="K159" s="20">
        <v>1</v>
      </c>
      <c r="L159" s="20">
        <f t="shared" si="63"/>
        <v>1</v>
      </c>
      <c r="M159" s="20" t="s">
        <v>21</v>
      </c>
      <c r="N159" s="20">
        <v>7</v>
      </c>
      <c r="O159" s="20">
        <v>106400</v>
      </c>
      <c r="P159" s="20">
        <f t="shared" si="64"/>
        <v>106407</v>
      </c>
      <c r="Q159" s="20">
        <f t="shared" si="65"/>
        <v>106407</v>
      </c>
      <c r="R159" s="20">
        <v>106390</v>
      </c>
      <c r="S159" s="20">
        <v>106786</v>
      </c>
      <c r="T159" s="19">
        <f t="shared" si="66"/>
        <v>2.4</v>
      </c>
      <c r="U159" s="19">
        <f t="shared" si="67"/>
        <v>37.9</v>
      </c>
      <c r="W159" s="19">
        <f t="shared" si="68"/>
        <v>-2.4</v>
      </c>
      <c r="X159" s="19">
        <f t="shared" si="69"/>
        <v>37.9</v>
      </c>
      <c r="Y159" s="7">
        <f t="shared" si="70"/>
        <v>1</v>
      </c>
      <c r="Z159" s="7">
        <f t="shared" si="71"/>
        <v>0</v>
      </c>
      <c r="AA159" s="7">
        <f t="shared" si="72"/>
        <v>1</v>
      </c>
      <c r="AB159" s="7">
        <f t="shared" si="73"/>
        <v>0</v>
      </c>
      <c r="AC159" s="19">
        <f t="shared" si="74"/>
        <v>0</v>
      </c>
      <c r="AD159" s="7"/>
      <c r="AE159" s="19">
        <f t="shared" si="75"/>
        <v>0</v>
      </c>
      <c r="AF159" s="19">
        <f t="shared" si="76"/>
        <v>20</v>
      </c>
      <c r="AG159" s="19">
        <f t="shared" si="77"/>
        <v>420</v>
      </c>
      <c r="AH159" s="7">
        <f t="shared" si="78"/>
        <v>1</v>
      </c>
      <c r="AI159" s="19">
        <f t="shared" si="79"/>
        <v>0</v>
      </c>
      <c r="AJ159" s="19">
        <f t="shared" si="80"/>
        <v>20</v>
      </c>
      <c r="AK159" s="19">
        <f t="shared" si="81"/>
        <v>0</v>
      </c>
      <c r="AL159" s="19">
        <f t="shared" si="82"/>
        <v>0</v>
      </c>
      <c r="AM159" s="19">
        <f t="shared" si="83"/>
        <v>660</v>
      </c>
      <c r="AN159" s="25">
        <f>MAX(AM$4:AM159)</f>
        <v>660</v>
      </c>
      <c r="AO159" s="25">
        <f t="shared" si="90"/>
        <v>0</v>
      </c>
      <c r="AP159" s="20">
        <f t="shared" si="84"/>
        <v>0</v>
      </c>
      <c r="AR159" s="12">
        <f t="shared" si="89"/>
        <v>356.4</v>
      </c>
      <c r="AS159" s="12">
        <f t="shared" si="85"/>
        <v>17</v>
      </c>
      <c r="AT159" s="12">
        <f t="shared" si="86"/>
        <v>0</v>
      </c>
      <c r="AU159" s="12">
        <f t="shared" si="87"/>
        <v>12220</v>
      </c>
      <c r="AV159" s="12">
        <f>MAX(AU$4:AU159)</f>
        <v>12220</v>
      </c>
      <c r="AW159" s="8">
        <f t="shared" si="88"/>
        <v>0</v>
      </c>
      <c r="AY159" s="24"/>
      <c r="AZ159" s="24"/>
    </row>
    <row r="160" spans="1:52" x14ac:dyDescent="0.3">
      <c r="A160" s="1">
        <v>42712</v>
      </c>
      <c r="B160" s="1">
        <v>42712</v>
      </c>
      <c r="C160" s="1" t="s">
        <v>44</v>
      </c>
      <c r="D160" s="3">
        <v>1725</v>
      </c>
      <c r="E160" s="3">
        <v>-200</v>
      </c>
      <c r="F160" s="3">
        <f t="shared" si="61"/>
        <v>1525</v>
      </c>
      <c r="G160" s="20">
        <f t="shared" si="62"/>
        <v>0</v>
      </c>
      <c r="H160" s="3" t="s">
        <v>37</v>
      </c>
      <c r="L160" s="20">
        <f t="shared" si="63"/>
        <v>1</v>
      </c>
      <c r="M160" s="20" t="s">
        <v>21</v>
      </c>
      <c r="N160" s="20">
        <v>8</v>
      </c>
      <c r="O160" s="20">
        <v>74340</v>
      </c>
      <c r="P160" s="20">
        <f t="shared" si="64"/>
        <v>74348</v>
      </c>
      <c r="Q160" s="20">
        <f t="shared" si="65"/>
        <v>74348</v>
      </c>
      <c r="R160" s="20">
        <v>74280</v>
      </c>
      <c r="S160" s="20">
        <v>74952</v>
      </c>
      <c r="T160" s="19">
        <f t="shared" si="66"/>
        <v>7.6</v>
      </c>
      <c r="U160" s="19">
        <f t="shared" si="67"/>
        <v>60.4</v>
      </c>
      <c r="W160" s="19">
        <f t="shared" si="68"/>
        <v>-7.6</v>
      </c>
      <c r="X160" s="19">
        <f t="shared" si="69"/>
        <v>60.4</v>
      </c>
      <c r="Y160" s="7">
        <f t="shared" si="70"/>
        <v>1</v>
      </c>
      <c r="Z160" s="7">
        <f t="shared" si="71"/>
        <v>0</v>
      </c>
      <c r="AA160" s="7">
        <f t="shared" si="72"/>
        <v>1</v>
      </c>
      <c r="AB160" s="7">
        <f t="shared" si="73"/>
        <v>1</v>
      </c>
      <c r="AC160" s="19">
        <f t="shared" si="74"/>
        <v>0</v>
      </c>
      <c r="AD160" s="7"/>
      <c r="AE160" s="19">
        <f t="shared" si="75"/>
        <v>0</v>
      </c>
      <c r="AF160" s="19">
        <f t="shared" si="76"/>
        <v>20</v>
      </c>
      <c r="AG160" s="19">
        <f t="shared" si="77"/>
        <v>440</v>
      </c>
      <c r="AH160" s="7">
        <f t="shared" si="78"/>
        <v>1</v>
      </c>
      <c r="AI160" s="19">
        <f t="shared" si="79"/>
        <v>0</v>
      </c>
      <c r="AJ160" s="19">
        <f t="shared" si="80"/>
        <v>0</v>
      </c>
      <c r="AK160" s="19">
        <f t="shared" si="81"/>
        <v>0</v>
      </c>
      <c r="AL160" s="19">
        <f t="shared" si="82"/>
        <v>20</v>
      </c>
      <c r="AM160" s="19">
        <f t="shared" si="83"/>
        <v>680</v>
      </c>
      <c r="AN160" s="25">
        <f>MAX(AM$4:AM160)</f>
        <v>680</v>
      </c>
      <c r="AO160" s="25">
        <f t="shared" si="90"/>
        <v>0</v>
      </c>
      <c r="AP160" s="20">
        <f t="shared" si="84"/>
        <v>1</v>
      </c>
      <c r="AR160" s="12">
        <f t="shared" si="89"/>
        <v>356.4</v>
      </c>
      <c r="AS160" s="12">
        <f t="shared" si="85"/>
        <v>17</v>
      </c>
      <c r="AT160" s="12">
        <f t="shared" si="86"/>
        <v>340</v>
      </c>
      <c r="AU160" s="12">
        <f t="shared" si="87"/>
        <v>12560</v>
      </c>
      <c r="AV160" s="12">
        <f>MAX(AU$4:AU160)</f>
        <v>12560</v>
      </c>
      <c r="AW160" s="8">
        <f t="shared" si="88"/>
        <v>0</v>
      </c>
      <c r="AY160" s="24"/>
      <c r="AZ160" s="24"/>
    </row>
    <row r="161" spans="1:52" x14ac:dyDescent="0.3">
      <c r="A161" s="1">
        <v>42713</v>
      </c>
      <c r="B161" s="1">
        <v>42713</v>
      </c>
      <c r="C161" s="1" t="s">
        <v>44</v>
      </c>
      <c r="D161" s="3">
        <v>1325</v>
      </c>
      <c r="E161" s="3">
        <v>-200</v>
      </c>
      <c r="F161" s="3">
        <f t="shared" si="61"/>
        <v>1125</v>
      </c>
      <c r="G161" s="20">
        <f t="shared" si="62"/>
        <v>0</v>
      </c>
      <c r="H161" s="3" t="s">
        <v>37</v>
      </c>
      <c r="L161" s="20">
        <f t="shared" si="63"/>
        <v>1</v>
      </c>
      <c r="M161" s="20" t="s">
        <v>20</v>
      </c>
      <c r="N161" s="20">
        <v>8</v>
      </c>
      <c r="O161" s="20">
        <v>74930</v>
      </c>
      <c r="P161" s="20">
        <f t="shared" si="64"/>
        <v>74930</v>
      </c>
      <c r="Q161" s="20">
        <f t="shared" si="65"/>
        <v>74930</v>
      </c>
      <c r="R161" s="20">
        <v>74952</v>
      </c>
      <c r="S161" s="20">
        <v>74343</v>
      </c>
      <c r="T161" s="19">
        <f t="shared" si="66"/>
        <v>3</v>
      </c>
      <c r="U161" s="19">
        <f t="shared" si="67"/>
        <v>57.9</v>
      </c>
      <c r="W161" s="19">
        <f t="shared" si="68"/>
        <v>-3</v>
      </c>
      <c r="X161" s="19">
        <f t="shared" si="69"/>
        <v>57.9</v>
      </c>
      <c r="Y161" s="7">
        <f t="shared" si="70"/>
        <v>0</v>
      </c>
      <c r="Z161" s="7">
        <f t="shared" si="71"/>
        <v>1</v>
      </c>
      <c r="AA161" s="7">
        <f t="shared" si="72"/>
        <v>1</v>
      </c>
      <c r="AB161" s="7">
        <f t="shared" si="73"/>
        <v>1</v>
      </c>
      <c r="AC161" s="19">
        <f t="shared" si="74"/>
        <v>0</v>
      </c>
      <c r="AD161" s="7"/>
      <c r="AE161" s="19">
        <f t="shared" si="75"/>
        <v>0</v>
      </c>
      <c r="AF161" s="19">
        <f t="shared" si="76"/>
        <v>20</v>
      </c>
      <c r="AG161" s="19">
        <f t="shared" si="77"/>
        <v>460</v>
      </c>
      <c r="AH161" s="7">
        <f t="shared" si="78"/>
        <v>1</v>
      </c>
      <c r="AI161" s="19">
        <f t="shared" si="79"/>
        <v>0</v>
      </c>
      <c r="AJ161" s="19">
        <f t="shared" si="80"/>
        <v>0</v>
      </c>
      <c r="AK161" s="19">
        <f t="shared" si="81"/>
        <v>0</v>
      </c>
      <c r="AL161" s="19">
        <f t="shared" si="82"/>
        <v>20</v>
      </c>
      <c r="AM161" s="19">
        <f t="shared" si="83"/>
        <v>700</v>
      </c>
      <c r="AN161" s="25">
        <f>MAX(AM$4:AM161)</f>
        <v>700</v>
      </c>
      <c r="AO161" s="25">
        <f t="shared" si="90"/>
        <v>0</v>
      </c>
      <c r="AP161" s="20">
        <f t="shared" si="84"/>
        <v>1</v>
      </c>
      <c r="AR161" s="12">
        <f t="shared" si="89"/>
        <v>376.8</v>
      </c>
      <c r="AS161" s="12">
        <f t="shared" si="85"/>
        <v>18</v>
      </c>
      <c r="AT161" s="12">
        <f t="shared" si="86"/>
        <v>360</v>
      </c>
      <c r="AU161" s="12">
        <f t="shared" si="87"/>
        <v>12920</v>
      </c>
      <c r="AV161" s="12">
        <f>MAX(AU$4:AU161)</f>
        <v>12920</v>
      </c>
      <c r="AW161" s="8">
        <f t="shared" si="88"/>
        <v>0</v>
      </c>
      <c r="AY161" s="24"/>
      <c r="AZ161" s="24"/>
    </row>
    <row r="162" spans="1:52" x14ac:dyDescent="0.3">
      <c r="A162" s="1">
        <v>42713</v>
      </c>
      <c r="B162" s="1">
        <v>42713</v>
      </c>
      <c r="C162" s="1" t="s">
        <v>45</v>
      </c>
      <c r="D162" s="3">
        <v>1210</v>
      </c>
      <c r="E162" s="3">
        <v>0</v>
      </c>
      <c r="F162" s="3">
        <f t="shared" si="61"/>
        <v>1210</v>
      </c>
      <c r="G162" s="20">
        <f t="shared" si="62"/>
        <v>0</v>
      </c>
      <c r="H162" s="3" t="s">
        <v>17</v>
      </c>
      <c r="I162" s="20">
        <v>1</v>
      </c>
      <c r="J162" s="20">
        <v>19</v>
      </c>
      <c r="L162" s="20">
        <f t="shared" si="63"/>
        <v>1</v>
      </c>
      <c r="M162" s="20" t="s">
        <v>21</v>
      </c>
      <c r="N162" s="20">
        <v>7</v>
      </c>
      <c r="O162" s="20">
        <v>105660</v>
      </c>
      <c r="P162" s="20">
        <f t="shared" si="64"/>
        <v>105667</v>
      </c>
      <c r="Q162" s="20">
        <f t="shared" si="65"/>
        <v>105667</v>
      </c>
      <c r="R162" s="20">
        <v>105500</v>
      </c>
      <c r="S162" s="20">
        <v>105800</v>
      </c>
      <c r="T162" s="19">
        <f t="shared" si="66"/>
        <v>17.399999999999999</v>
      </c>
      <c r="U162" s="19">
        <f t="shared" si="67"/>
        <v>13.3</v>
      </c>
      <c r="W162" s="19">
        <f t="shared" si="68"/>
        <v>-17.399999999999999</v>
      </c>
      <c r="X162" s="19">
        <f t="shared" si="69"/>
        <v>13.3</v>
      </c>
      <c r="Y162" s="7">
        <f t="shared" si="70"/>
        <v>1</v>
      </c>
      <c r="Z162" s="7">
        <f t="shared" si="71"/>
        <v>0</v>
      </c>
      <c r="AA162" s="7">
        <f t="shared" si="72"/>
        <v>1</v>
      </c>
      <c r="AB162" s="7">
        <f t="shared" si="73"/>
        <v>0</v>
      </c>
      <c r="AC162" s="19">
        <f t="shared" si="74"/>
        <v>0</v>
      </c>
      <c r="AD162" s="7"/>
      <c r="AE162" s="19">
        <f t="shared" si="75"/>
        <v>-20</v>
      </c>
      <c r="AF162" s="19">
        <f t="shared" si="76"/>
        <v>-20</v>
      </c>
      <c r="AG162" s="19">
        <f t="shared" si="77"/>
        <v>440</v>
      </c>
      <c r="AH162" s="7">
        <f t="shared" si="78"/>
        <v>0</v>
      </c>
      <c r="AI162" s="19">
        <f t="shared" si="79"/>
        <v>-20</v>
      </c>
      <c r="AJ162" s="19">
        <f t="shared" si="80"/>
        <v>0</v>
      </c>
      <c r="AK162" s="19">
        <f t="shared" si="81"/>
        <v>0</v>
      </c>
      <c r="AL162" s="19">
        <f t="shared" si="82"/>
        <v>0</v>
      </c>
      <c r="AM162" s="19">
        <f t="shared" si="83"/>
        <v>700</v>
      </c>
      <c r="AN162" s="25">
        <f>MAX(AM$4:AM162)</f>
        <v>700</v>
      </c>
      <c r="AO162" s="25">
        <f t="shared" si="90"/>
        <v>0</v>
      </c>
      <c r="AP162" s="20">
        <f t="shared" si="84"/>
        <v>0</v>
      </c>
      <c r="AR162" s="12">
        <f t="shared" si="89"/>
        <v>376.8</v>
      </c>
      <c r="AS162" s="12">
        <f t="shared" si="85"/>
        <v>18</v>
      </c>
      <c r="AT162" s="12">
        <f t="shared" si="86"/>
        <v>0</v>
      </c>
      <c r="AU162" s="12">
        <f t="shared" si="87"/>
        <v>12920</v>
      </c>
      <c r="AV162" s="12">
        <f>MAX(AU$4:AU162)</f>
        <v>12920</v>
      </c>
      <c r="AW162" s="8">
        <f t="shared" si="88"/>
        <v>0</v>
      </c>
      <c r="AY162" s="24"/>
      <c r="AZ162" s="24"/>
    </row>
    <row r="163" spans="1:52" x14ac:dyDescent="0.3">
      <c r="A163" s="1">
        <v>42716</v>
      </c>
      <c r="B163" s="1">
        <v>42716</v>
      </c>
      <c r="C163" s="1" t="s">
        <v>44</v>
      </c>
      <c r="D163" s="3">
        <v>1620</v>
      </c>
      <c r="E163" s="3">
        <v>-200</v>
      </c>
      <c r="F163" s="3">
        <f t="shared" si="61"/>
        <v>1420</v>
      </c>
      <c r="G163" s="20">
        <f t="shared" si="62"/>
        <v>0</v>
      </c>
      <c r="H163" s="3" t="s">
        <v>38</v>
      </c>
      <c r="L163" s="20">
        <f t="shared" si="63"/>
        <v>1</v>
      </c>
      <c r="M163" s="20" t="s">
        <v>21</v>
      </c>
      <c r="N163" s="20">
        <v>7</v>
      </c>
      <c r="O163" s="20">
        <v>115240</v>
      </c>
      <c r="P163" s="20">
        <f t="shared" si="64"/>
        <v>115247</v>
      </c>
      <c r="Q163" s="20">
        <f t="shared" si="65"/>
        <v>115247</v>
      </c>
      <c r="R163" s="20">
        <v>115202</v>
      </c>
      <c r="S163" s="20">
        <v>115594</v>
      </c>
      <c r="T163" s="19">
        <f t="shared" si="66"/>
        <v>5.2</v>
      </c>
      <c r="U163" s="19">
        <f t="shared" si="67"/>
        <v>34.700000000000003</v>
      </c>
      <c r="W163" s="19">
        <f t="shared" si="68"/>
        <v>-5.2</v>
      </c>
      <c r="X163" s="19">
        <f t="shared" si="69"/>
        <v>34.700000000000003</v>
      </c>
      <c r="Y163" s="7">
        <f t="shared" si="70"/>
        <v>1</v>
      </c>
      <c r="Z163" s="7">
        <f t="shared" si="71"/>
        <v>0</v>
      </c>
      <c r="AA163" s="7">
        <f t="shared" si="72"/>
        <v>1</v>
      </c>
      <c r="AB163" s="7">
        <f t="shared" si="73"/>
        <v>1</v>
      </c>
      <c r="AC163" s="19">
        <f t="shared" si="74"/>
        <v>0</v>
      </c>
      <c r="AD163" s="7"/>
      <c r="AE163" s="19">
        <f t="shared" si="75"/>
        <v>0</v>
      </c>
      <c r="AF163" s="19">
        <f t="shared" si="76"/>
        <v>20</v>
      </c>
      <c r="AG163" s="19">
        <f t="shared" si="77"/>
        <v>460</v>
      </c>
      <c r="AH163" s="7">
        <f t="shared" si="78"/>
        <v>1</v>
      </c>
      <c r="AI163" s="19">
        <f t="shared" si="79"/>
        <v>0</v>
      </c>
      <c r="AJ163" s="19">
        <f t="shared" si="80"/>
        <v>0</v>
      </c>
      <c r="AK163" s="19">
        <f t="shared" si="81"/>
        <v>0</v>
      </c>
      <c r="AL163" s="19">
        <f t="shared" si="82"/>
        <v>20</v>
      </c>
      <c r="AM163" s="19">
        <f t="shared" si="83"/>
        <v>720</v>
      </c>
      <c r="AN163" s="25">
        <f>MAX(AM$4:AM163)</f>
        <v>720</v>
      </c>
      <c r="AO163" s="25">
        <f t="shared" si="90"/>
        <v>0</v>
      </c>
      <c r="AP163" s="20">
        <f t="shared" si="84"/>
        <v>1</v>
      </c>
      <c r="AR163" s="12">
        <f t="shared" si="89"/>
        <v>387.59999999999997</v>
      </c>
      <c r="AS163" s="12">
        <f t="shared" si="85"/>
        <v>19</v>
      </c>
      <c r="AT163" s="12">
        <f t="shared" si="86"/>
        <v>380</v>
      </c>
      <c r="AU163" s="12">
        <f t="shared" si="87"/>
        <v>13300</v>
      </c>
      <c r="AV163" s="12">
        <f>MAX(AU$4:AU163)</f>
        <v>13300</v>
      </c>
      <c r="AW163" s="8">
        <f t="shared" si="88"/>
        <v>0</v>
      </c>
      <c r="AY163" s="24"/>
      <c r="AZ163" s="24"/>
    </row>
    <row r="164" spans="1:52" x14ac:dyDescent="0.3">
      <c r="A164" s="1">
        <v>42713</v>
      </c>
      <c r="B164" s="1">
        <v>42716</v>
      </c>
      <c r="C164" s="1" t="s">
        <v>44</v>
      </c>
      <c r="D164" s="3">
        <v>2510</v>
      </c>
      <c r="E164" s="3">
        <v>-200</v>
      </c>
      <c r="F164" s="3">
        <f t="shared" si="61"/>
        <v>2310</v>
      </c>
      <c r="G164" s="20">
        <f t="shared" si="62"/>
        <v>3</v>
      </c>
      <c r="H164" s="3" t="s">
        <v>43</v>
      </c>
      <c r="I164" s="20">
        <v>1</v>
      </c>
      <c r="J164" s="20">
        <v>15</v>
      </c>
      <c r="L164" s="20">
        <f t="shared" si="63"/>
        <v>1</v>
      </c>
      <c r="M164" s="20" t="s">
        <v>21</v>
      </c>
      <c r="N164" s="20">
        <v>10</v>
      </c>
      <c r="O164" s="20">
        <v>131280</v>
      </c>
      <c r="P164" s="20">
        <f t="shared" si="64"/>
        <v>131290</v>
      </c>
      <c r="Q164" s="20">
        <f t="shared" si="65"/>
        <v>131290</v>
      </c>
      <c r="R164" s="20">
        <v>131107</v>
      </c>
      <c r="S164" s="20">
        <v>131427</v>
      </c>
      <c r="T164" s="19">
        <f t="shared" si="66"/>
        <v>19.3</v>
      </c>
      <c r="U164" s="19">
        <f t="shared" si="67"/>
        <v>13.7</v>
      </c>
      <c r="W164" s="19">
        <f t="shared" si="68"/>
        <v>-19.3</v>
      </c>
      <c r="X164" s="19">
        <f t="shared" si="69"/>
        <v>13.7</v>
      </c>
      <c r="Y164" s="7">
        <f t="shared" si="70"/>
        <v>1</v>
      </c>
      <c r="Z164" s="7">
        <f t="shared" si="71"/>
        <v>0</v>
      </c>
      <c r="AA164" s="7">
        <f t="shared" si="72"/>
        <v>1</v>
      </c>
      <c r="AB164" s="7">
        <f t="shared" si="73"/>
        <v>0</v>
      </c>
      <c r="AC164" s="19">
        <f t="shared" si="74"/>
        <v>0</v>
      </c>
      <c r="AD164" s="7"/>
      <c r="AE164" s="19">
        <f t="shared" si="75"/>
        <v>-20</v>
      </c>
      <c r="AF164" s="19">
        <f t="shared" si="76"/>
        <v>-20</v>
      </c>
      <c r="AG164" s="19">
        <f t="shared" si="77"/>
        <v>440</v>
      </c>
      <c r="AH164" s="7">
        <f t="shared" si="78"/>
        <v>0</v>
      </c>
      <c r="AI164" s="19">
        <f t="shared" si="79"/>
        <v>-20</v>
      </c>
      <c r="AJ164" s="19">
        <f t="shared" si="80"/>
        <v>0</v>
      </c>
      <c r="AK164" s="19">
        <f t="shared" si="81"/>
        <v>0</v>
      </c>
      <c r="AL164" s="19">
        <f t="shared" si="82"/>
        <v>0</v>
      </c>
      <c r="AM164" s="19">
        <f t="shared" si="83"/>
        <v>720</v>
      </c>
      <c r="AN164" s="25">
        <f>MAX(AM$4:AM164)</f>
        <v>720</v>
      </c>
      <c r="AO164" s="25">
        <f t="shared" si="90"/>
        <v>0</v>
      </c>
      <c r="AP164" s="20">
        <f t="shared" si="84"/>
        <v>0</v>
      </c>
      <c r="AR164" s="12">
        <f t="shared" si="89"/>
        <v>387.59999999999997</v>
      </c>
      <c r="AS164" s="12">
        <f t="shared" si="85"/>
        <v>19</v>
      </c>
      <c r="AT164" s="12">
        <f t="shared" si="86"/>
        <v>0</v>
      </c>
      <c r="AU164" s="12">
        <f t="shared" si="87"/>
        <v>13300</v>
      </c>
      <c r="AV164" s="12">
        <f>MAX(AU$4:AU164)</f>
        <v>13300</v>
      </c>
      <c r="AW164" s="8">
        <f t="shared" si="88"/>
        <v>0</v>
      </c>
      <c r="AZ164" s="24"/>
    </row>
    <row r="165" spans="1:52" x14ac:dyDescent="0.3">
      <c r="A165" s="1">
        <v>42717</v>
      </c>
      <c r="B165" s="1">
        <v>42717</v>
      </c>
      <c r="C165" s="1" t="s">
        <v>44</v>
      </c>
      <c r="D165" s="3">
        <v>1130</v>
      </c>
      <c r="E165" s="3">
        <v>-200</v>
      </c>
      <c r="F165" s="3">
        <f t="shared" si="61"/>
        <v>930</v>
      </c>
      <c r="G165" s="20">
        <f t="shared" si="62"/>
        <v>0</v>
      </c>
      <c r="H165" s="3" t="s">
        <v>37</v>
      </c>
      <c r="L165" s="20">
        <f t="shared" si="63"/>
        <v>1</v>
      </c>
      <c r="M165" s="20" t="s">
        <v>21</v>
      </c>
      <c r="N165" s="20">
        <v>8</v>
      </c>
      <c r="O165" s="20">
        <v>74760</v>
      </c>
      <c r="P165" s="20">
        <f t="shared" si="64"/>
        <v>74768</v>
      </c>
      <c r="Q165" s="20">
        <f t="shared" si="65"/>
        <v>74768</v>
      </c>
      <c r="R165" s="20">
        <v>74749</v>
      </c>
      <c r="S165" s="20">
        <v>75226</v>
      </c>
      <c r="T165" s="19">
        <f t="shared" si="66"/>
        <v>2.7</v>
      </c>
      <c r="U165" s="19">
        <f t="shared" si="67"/>
        <v>45.8</v>
      </c>
      <c r="W165" s="19">
        <f t="shared" si="68"/>
        <v>-2.7</v>
      </c>
      <c r="X165" s="19">
        <f t="shared" si="69"/>
        <v>45.8</v>
      </c>
      <c r="Y165" s="7">
        <f t="shared" si="70"/>
        <v>1</v>
      </c>
      <c r="Z165" s="7">
        <f t="shared" si="71"/>
        <v>0</v>
      </c>
      <c r="AA165" s="7">
        <f t="shared" si="72"/>
        <v>1</v>
      </c>
      <c r="AB165" s="7">
        <f t="shared" si="73"/>
        <v>1</v>
      </c>
      <c r="AC165" s="19">
        <f t="shared" si="74"/>
        <v>0</v>
      </c>
      <c r="AD165" s="7"/>
      <c r="AE165" s="19">
        <f t="shared" si="75"/>
        <v>0</v>
      </c>
      <c r="AF165" s="19">
        <f t="shared" si="76"/>
        <v>20</v>
      </c>
      <c r="AG165" s="19">
        <f t="shared" si="77"/>
        <v>460</v>
      </c>
      <c r="AH165" s="7">
        <f t="shared" si="78"/>
        <v>1</v>
      </c>
      <c r="AI165" s="19">
        <f t="shared" si="79"/>
        <v>0</v>
      </c>
      <c r="AJ165" s="19">
        <f t="shared" si="80"/>
        <v>0</v>
      </c>
      <c r="AK165" s="19">
        <f t="shared" si="81"/>
        <v>0</v>
      </c>
      <c r="AL165" s="19">
        <f t="shared" si="82"/>
        <v>20</v>
      </c>
      <c r="AM165" s="19">
        <f t="shared" si="83"/>
        <v>740</v>
      </c>
      <c r="AN165" s="25">
        <f>MAX(AM$4:AM165)</f>
        <v>740</v>
      </c>
      <c r="AO165" s="25">
        <f t="shared" si="90"/>
        <v>0</v>
      </c>
      <c r="AP165" s="20">
        <f t="shared" si="84"/>
        <v>1</v>
      </c>
      <c r="AR165" s="12">
        <f t="shared" si="89"/>
        <v>399</v>
      </c>
      <c r="AS165" s="12">
        <f t="shared" si="85"/>
        <v>19</v>
      </c>
      <c r="AT165" s="12">
        <f t="shared" si="86"/>
        <v>380</v>
      </c>
      <c r="AU165" s="12">
        <f t="shared" si="87"/>
        <v>13680</v>
      </c>
      <c r="AV165" s="12">
        <f>MAX(AU$4:AU165)</f>
        <v>13680</v>
      </c>
      <c r="AW165" s="8">
        <f t="shared" si="88"/>
        <v>0</v>
      </c>
      <c r="AY165" s="24"/>
      <c r="AZ165" s="24"/>
    </row>
    <row r="166" spans="1:52" x14ac:dyDescent="0.3">
      <c r="A166" s="1">
        <v>42717</v>
      </c>
      <c r="B166" s="1">
        <v>42717</v>
      </c>
      <c r="C166" s="1" t="s">
        <v>44</v>
      </c>
      <c r="D166" s="3">
        <v>1300</v>
      </c>
      <c r="E166" s="3">
        <v>-200</v>
      </c>
      <c r="F166" s="3">
        <f t="shared" si="61"/>
        <v>1100</v>
      </c>
      <c r="G166" s="20">
        <f t="shared" si="62"/>
        <v>0</v>
      </c>
      <c r="H166" s="3" t="s">
        <v>38</v>
      </c>
      <c r="L166" s="20">
        <f t="shared" si="63"/>
        <v>1</v>
      </c>
      <c r="M166" s="20" t="s">
        <v>20</v>
      </c>
      <c r="N166" s="20">
        <v>7</v>
      </c>
      <c r="O166" s="20">
        <v>115480</v>
      </c>
      <c r="P166" s="20">
        <f t="shared" si="64"/>
        <v>115480</v>
      </c>
      <c r="Q166" s="20">
        <f t="shared" si="65"/>
        <v>115480</v>
      </c>
      <c r="R166" s="20">
        <v>115468</v>
      </c>
      <c r="S166" s="20">
        <v>114955</v>
      </c>
      <c r="T166" s="19">
        <f t="shared" si="66"/>
        <v>-0.5</v>
      </c>
      <c r="U166" s="19">
        <f t="shared" si="67"/>
        <v>51.8</v>
      </c>
      <c r="W166" s="19">
        <f t="shared" si="68"/>
        <v>0.5</v>
      </c>
      <c r="X166" s="19">
        <f t="shared" si="69"/>
        <v>51.8</v>
      </c>
      <c r="Y166" s="7">
        <f t="shared" si="70"/>
        <v>0</v>
      </c>
      <c r="Z166" s="7">
        <f t="shared" si="71"/>
        <v>0</v>
      </c>
      <c r="AA166" s="7">
        <f t="shared" si="72"/>
        <v>0</v>
      </c>
      <c r="AB166" s="7">
        <f t="shared" si="73"/>
        <v>0</v>
      </c>
      <c r="AC166" s="19">
        <f t="shared" si="74"/>
        <v>0</v>
      </c>
      <c r="AD166" s="7"/>
      <c r="AE166" s="19">
        <f t="shared" si="75"/>
        <v>0</v>
      </c>
      <c r="AF166" s="19">
        <f t="shared" si="76"/>
        <v>0</v>
      </c>
      <c r="AG166" s="19">
        <f t="shared" si="77"/>
        <v>460</v>
      </c>
      <c r="AH166" s="7">
        <f t="shared" si="78"/>
        <v>0</v>
      </c>
      <c r="AI166" s="19">
        <f t="shared" si="79"/>
        <v>0</v>
      </c>
      <c r="AJ166" s="19">
        <f t="shared" si="80"/>
        <v>0</v>
      </c>
      <c r="AK166" s="19">
        <f t="shared" si="81"/>
        <v>0</v>
      </c>
      <c r="AL166" s="19">
        <f t="shared" si="82"/>
        <v>0</v>
      </c>
      <c r="AM166" s="19">
        <f t="shared" si="83"/>
        <v>740</v>
      </c>
      <c r="AN166" s="25">
        <f>MAX(AM$4:AM166)</f>
        <v>740</v>
      </c>
      <c r="AO166" s="25">
        <f t="shared" si="90"/>
        <v>0</v>
      </c>
      <c r="AP166" s="20">
        <f t="shared" si="84"/>
        <v>0</v>
      </c>
      <c r="AR166" s="12">
        <f t="shared" si="89"/>
        <v>399</v>
      </c>
      <c r="AS166" s="12">
        <f t="shared" si="85"/>
        <v>19</v>
      </c>
      <c r="AT166" s="12">
        <f t="shared" si="86"/>
        <v>0</v>
      </c>
      <c r="AU166" s="12">
        <f t="shared" si="87"/>
        <v>13680</v>
      </c>
      <c r="AV166" s="12">
        <f>MAX(AU$4:AU166)</f>
        <v>13680</v>
      </c>
      <c r="AW166" s="8">
        <f t="shared" si="88"/>
        <v>0</v>
      </c>
      <c r="AY166" s="24"/>
      <c r="AZ166" s="24"/>
    </row>
    <row r="167" spans="1:52" x14ac:dyDescent="0.3">
      <c r="A167" s="1">
        <v>42712</v>
      </c>
      <c r="B167" s="1">
        <v>42717</v>
      </c>
      <c r="C167" s="1" t="s">
        <v>44</v>
      </c>
      <c r="D167" s="3">
        <v>1640</v>
      </c>
      <c r="E167" s="3">
        <v>-200</v>
      </c>
      <c r="F167" s="3">
        <f t="shared" si="61"/>
        <v>1440</v>
      </c>
      <c r="G167" s="20">
        <f t="shared" si="62"/>
        <v>5</v>
      </c>
      <c r="H167" s="3" t="s">
        <v>37</v>
      </c>
      <c r="L167" s="20">
        <f t="shared" si="63"/>
        <v>1</v>
      </c>
      <c r="M167" s="20" t="s">
        <v>20</v>
      </c>
      <c r="N167" s="20">
        <v>8</v>
      </c>
      <c r="O167" s="20">
        <v>75240</v>
      </c>
      <c r="P167" s="20">
        <f t="shared" si="64"/>
        <v>75240</v>
      </c>
      <c r="Q167" s="20">
        <f t="shared" si="65"/>
        <v>75240</v>
      </c>
      <c r="R167" s="20">
        <v>75226</v>
      </c>
      <c r="S167" s="20">
        <v>74806</v>
      </c>
      <c r="T167" s="19">
        <f t="shared" si="66"/>
        <v>-0.6</v>
      </c>
      <c r="U167" s="19">
        <f t="shared" si="67"/>
        <v>42.6</v>
      </c>
      <c r="W167" s="19">
        <f t="shared" si="68"/>
        <v>0.6</v>
      </c>
      <c r="X167" s="19">
        <f t="shared" si="69"/>
        <v>42.6</v>
      </c>
      <c r="Y167" s="7">
        <f t="shared" si="70"/>
        <v>0</v>
      </c>
      <c r="Z167" s="7">
        <f t="shared" si="71"/>
        <v>0</v>
      </c>
      <c r="AA167" s="7">
        <f t="shared" si="72"/>
        <v>0</v>
      </c>
      <c r="AB167" s="7">
        <f t="shared" si="73"/>
        <v>0</v>
      </c>
      <c r="AC167" s="19">
        <f t="shared" si="74"/>
        <v>0</v>
      </c>
      <c r="AD167" s="7"/>
      <c r="AE167" s="19">
        <f t="shared" si="75"/>
        <v>0</v>
      </c>
      <c r="AF167" s="19">
        <f t="shared" si="76"/>
        <v>0</v>
      </c>
      <c r="AG167" s="19">
        <f t="shared" si="77"/>
        <v>460</v>
      </c>
      <c r="AH167" s="7">
        <f t="shared" si="78"/>
        <v>0</v>
      </c>
      <c r="AI167" s="19">
        <f t="shared" si="79"/>
        <v>0</v>
      </c>
      <c r="AJ167" s="19">
        <f t="shared" si="80"/>
        <v>0</v>
      </c>
      <c r="AK167" s="19">
        <f t="shared" si="81"/>
        <v>0</v>
      </c>
      <c r="AL167" s="19">
        <f t="shared" si="82"/>
        <v>0</v>
      </c>
      <c r="AM167" s="19">
        <f t="shared" si="83"/>
        <v>740</v>
      </c>
      <c r="AN167" s="25">
        <f>MAX(AM$4:AM167)</f>
        <v>740</v>
      </c>
      <c r="AO167" s="25">
        <f t="shared" si="90"/>
        <v>0</v>
      </c>
      <c r="AP167" s="20">
        <f t="shared" si="84"/>
        <v>0</v>
      </c>
      <c r="AR167" s="12">
        <f t="shared" si="89"/>
        <v>399</v>
      </c>
      <c r="AS167" s="12">
        <f t="shared" si="85"/>
        <v>19</v>
      </c>
      <c r="AT167" s="12">
        <f t="shared" si="86"/>
        <v>0</v>
      </c>
      <c r="AU167" s="12">
        <f t="shared" si="87"/>
        <v>13680</v>
      </c>
      <c r="AV167" s="12">
        <f>MAX(AU$4:AU167)</f>
        <v>13680</v>
      </c>
      <c r="AW167" s="8">
        <f t="shared" si="88"/>
        <v>0</v>
      </c>
      <c r="AY167" s="24"/>
      <c r="AZ167" s="24"/>
    </row>
    <row r="168" spans="1:52" x14ac:dyDescent="0.3">
      <c r="A168" s="1">
        <v>42717</v>
      </c>
      <c r="B168" s="1">
        <v>42717</v>
      </c>
      <c r="C168" s="1" t="s">
        <v>45</v>
      </c>
      <c r="D168" s="3">
        <v>1610</v>
      </c>
      <c r="E168" s="3">
        <v>0</v>
      </c>
      <c r="F168" s="3">
        <f t="shared" si="61"/>
        <v>1610</v>
      </c>
      <c r="G168" s="20">
        <f t="shared" si="62"/>
        <v>0</v>
      </c>
      <c r="H168" s="3" t="s">
        <v>17</v>
      </c>
      <c r="L168" s="20">
        <f t="shared" si="63"/>
        <v>1</v>
      </c>
      <c r="M168" s="20" t="s">
        <v>20</v>
      </c>
      <c r="N168" s="20">
        <v>7</v>
      </c>
      <c r="O168" s="20">
        <v>106650</v>
      </c>
      <c r="P168" s="20">
        <f t="shared" si="64"/>
        <v>106650</v>
      </c>
      <c r="Q168" s="20">
        <f t="shared" si="65"/>
        <v>106650</v>
      </c>
      <c r="R168" s="20">
        <v>106663</v>
      </c>
      <c r="S168" s="20">
        <v>106142</v>
      </c>
      <c r="T168" s="19">
        <f t="shared" si="66"/>
        <v>2</v>
      </c>
      <c r="U168" s="19">
        <f t="shared" si="67"/>
        <v>50.1</v>
      </c>
      <c r="W168" s="19">
        <f t="shared" si="68"/>
        <v>-2</v>
      </c>
      <c r="X168" s="19">
        <f t="shared" si="69"/>
        <v>50.1</v>
      </c>
      <c r="Y168" s="7">
        <f t="shared" si="70"/>
        <v>0</v>
      </c>
      <c r="Z168" s="7">
        <f t="shared" si="71"/>
        <v>1</v>
      </c>
      <c r="AA168" s="7">
        <f t="shared" si="72"/>
        <v>1</v>
      </c>
      <c r="AB168" s="7">
        <f t="shared" si="73"/>
        <v>1</v>
      </c>
      <c r="AC168" s="19">
        <f t="shared" si="74"/>
        <v>0</v>
      </c>
      <c r="AD168" s="7"/>
      <c r="AE168" s="19">
        <f t="shared" si="75"/>
        <v>0</v>
      </c>
      <c r="AF168" s="19">
        <f t="shared" si="76"/>
        <v>20</v>
      </c>
      <c r="AG168" s="19">
        <f t="shared" si="77"/>
        <v>480</v>
      </c>
      <c r="AH168" s="7">
        <f t="shared" si="78"/>
        <v>1</v>
      </c>
      <c r="AI168" s="19">
        <f t="shared" si="79"/>
        <v>0</v>
      </c>
      <c r="AJ168" s="19">
        <f t="shared" si="80"/>
        <v>0</v>
      </c>
      <c r="AK168" s="19">
        <f t="shared" si="81"/>
        <v>0</v>
      </c>
      <c r="AL168" s="19">
        <f t="shared" si="82"/>
        <v>20</v>
      </c>
      <c r="AM168" s="19">
        <f t="shared" si="83"/>
        <v>760</v>
      </c>
      <c r="AN168" s="25">
        <f>MAX(AM$4:AM168)</f>
        <v>760</v>
      </c>
      <c r="AO168" s="25">
        <f t="shared" si="90"/>
        <v>0</v>
      </c>
      <c r="AP168" s="20">
        <f t="shared" si="84"/>
        <v>1</v>
      </c>
      <c r="AR168" s="12">
        <f t="shared" si="89"/>
        <v>399</v>
      </c>
      <c r="AS168" s="12">
        <f t="shared" si="85"/>
        <v>19</v>
      </c>
      <c r="AT168" s="12">
        <f t="shared" si="86"/>
        <v>380</v>
      </c>
      <c r="AU168" s="12">
        <f t="shared" si="87"/>
        <v>14060</v>
      </c>
      <c r="AV168" s="12">
        <f>MAX(AU$4:AU168)</f>
        <v>14060</v>
      </c>
      <c r="AW168" s="8">
        <f t="shared" si="88"/>
        <v>0</v>
      </c>
      <c r="AY168" s="24"/>
      <c r="AZ168" s="24"/>
    </row>
    <row r="169" spans="1:52" x14ac:dyDescent="0.3">
      <c r="A169" s="1">
        <v>42717</v>
      </c>
      <c r="B169" s="1">
        <v>42717</v>
      </c>
      <c r="C169" s="1" t="s">
        <v>45</v>
      </c>
      <c r="D169" s="3">
        <v>2330</v>
      </c>
      <c r="E169" s="3">
        <v>0</v>
      </c>
      <c r="F169" s="3">
        <f t="shared" si="61"/>
        <v>2330</v>
      </c>
      <c r="G169" s="20">
        <f t="shared" si="62"/>
        <v>0</v>
      </c>
      <c r="H169" s="3" t="s">
        <v>17</v>
      </c>
      <c r="L169" s="20">
        <f t="shared" si="63"/>
        <v>1</v>
      </c>
      <c r="M169" s="20" t="s">
        <v>20</v>
      </c>
      <c r="N169" s="20">
        <v>7</v>
      </c>
      <c r="O169" s="20">
        <v>106380</v>
      </c>
      <c r="P169" s="20">
        <f t="shared" si="64"/>
        <v>106380</v>
      </c>
      <c r="Q169" s="20">
        <f t="shared" si="65"/>
        <v>106380</v>
      </c>
      <c r="R169" s="20">
        <v>106646</v>
      </c>
      <c r="S169" s="20">
        <v>106116</v>
      </c>
      <c r="T169" s="19">
        <f t="shared" si="66"/>
        <v>27.3</v>
      </c>
      <c r="U169" s="19">
        <f t="shared" si="67"/>
        <v>25.7</v>
      </c>
      <c r="W169" s="19">
        <f t="shared" si="68"/>
        <v>-27.3</v>
      </c>
      <c r="X169" s="19">
        <f t="shared" si="69"/>
        <v>25.7</v>
      </c>
      <c r="Y169" s="7">
        <f t="shared" si="70"/>
        <v>0</v>
      </c>
      <c r="Z169" s="7">
        <f t="shared" si="71"/>
        <v>1</v>
      </c>
      <c r="AA169" s="7">
        <f t="shared" si="72"/>
        <v>1</v>
      </c>
      <c r="AB169" s="7">
        <f t="shared" si="73"/>
        <v>1</v>
      </c>
      <c r="AC169" s="19">
        <f t="shared" si="74"/>
        <v>-20</v>
      </c>
      <c r="AD169" s="7"/>
      <c r="AE169" s="19">
        <f t="shared" si="75"/>
        <v>-20</v>
      </c>
      <c r="AF169" s="19">
        <f t="shared" si="76"/>
        <v>-20</v>
      </c>
      <c r="AG169" s="19">
        <f t="shared" si="77"/>
        <v>460</v>
      </c>
      <c r="AH169" s="7">
        <f t="shared" si="78"/>
        <v>0</v>
      </c>
      <c r="AI169" s="19">
        <f t="shared" si="79"/>
        <v>0</v>
      </c>
      <c r="AJ169" s="19">
        <f t="shared" si="80"/>
        <v>0</v>
      </c>
      <c r="AK169" s="19">
        <f t="shared" si="81"/>
        <v>0</v>
      </c>
      <c r="AL169" s="19">
        <f t="shared" si="82"/>
        <v>-20</v>
      </c>
      <c r="AM169" s="19">
        <f t="shared" si="83"/>
        <v>740</v>
      </c>
      <c r="AN169" s="25">
        <f>MAX(AM$4:AM169)</f>
        <v>760</v>
      </c>
      <c r="AO169" s="25">
        <f t="shared" si="90"/>
        <v>-20</v>
      </c>
      <c r="AP169" s="20">
        <f t="shared" si="84"/>
        <v>0</v>
      </c>
      <c r="AR169" s="12">
        <f t="shared" si="89"/>
        <v>399</v>
      </c>
      <c r="AS169" s="12">
        <f t="shared" si="85"/>
        <v>19</v>
      </c>
      <c r="AT169" s="12">
        <f t="shared" si="86"/>
        <v>-380</v>
      </c>
      <c r="AU169" s="12">
        <f t="shared" si="87"/>
        <v>13680</v>
      </c>
      <c r="AV169" s="12">
        <f>MAX(AU$4:AU169)</f>
        <v>14060</v>
      </c>
      <c r="AW169" s="8">
        <f t="shared" si="88"/>
        <v>-2.7027027027027029E-2</v>
      </c>
      <c r="AZ169" s="24"/>
    </row>
    <row r="170" spans="1:52" x14ac:dyDescent="0.3">
      <c r="A170" s="1">
        <v>42718</v>
      </c>
      <c r="B170" s="1">
        <v>42718</v>
      </c>
      <c r="C170" s="1" t="s">
        <v>44</v>
      </c>
      <c r="D170" s="3">
        <v>2050</v>
      </c>
      <c r="E170" s="3">
        <v>-200</v>
      </c>
      <c r="F170" s="3">
        <f t="shared" si="61"/>
        <v>1850</v>
      </c>
      <c r="G170" s="20">
        <f t="shared" si="62"/>
        <v>0</v>
      </c>
      <c r="H170" s="3" t="s">
        <v>43</v>
      </c>
      <c r="K170" s="20">
        <v>1</v>
      </c>
      <c r="L170" s="20">
        <f t="shared" si="63"/>
        <v>1</v>
      </c>
      <c r="M170" s="20" t="s">
        <v>20</v>
      </c>
      <c r="N170" s="20">
        <v>10</v>
      </c>
      <c r="O170" s="20">
        <v>131750</v>
      </c>
      <c r="P170" s="20">
        <f t="shared" si="64"/>
        <v>131750</v>
      </c>
      <c r="Q170" s="20">
        <f t="shared" si="65"/>
        <v>131750</v>
      </c>
      <c r="R170" s="20">
        <v>131832</v>
      </c>
      <c r="S170" s="20">
        <v>131571</v>
      </c>
      <c r="T170" s="19">
        <f t="shared" si="66"/>
        <v>9.1999999999999993</v>
      </c>
      <c r="U170" s="19">
        <f t="shared" si="67"/>
        <v>16.899999999999999</v>
      </c>
      <c r="W170" s="19">
        <f t="shared" si="68"/>
        <v>-9.1999999999999993</v>
      </c>
      <c r="X170" s="19">
        <f t="shared" si="69"/>
        <v>16.899999999999999</v>
      </c>
      <c r="Y170" s="7">
        <f t="shared" si="70"/>
        <v>0</v>
      </c>
      <c r="Z170" s="7">
        <f t="shared" si="71"/>
        <v>1</v>
      </c>
      <c r="AA170" s="7">
        <f t="shared" si="72"/>
        <v>1</v>
      </c>
      <c r="AB170" s="7">
        <f t="shared" si="73"/>
        <v>0</v>
      </c>
      <c r="AC170" s="19">
        <f t="shared" si="74"/>
        <v>0</v>
      </c>
      <c r="AD170" s="7"/>
      <c r="AE170" s="19">
        <f t="shared" si="75"/>
        <v>-20</v>
      </c>
      <c r="AF170" s="19">
        <f t="shared" si="76"/>
        <v>-20</v>
      </c>
      <c r="AG170" s="19">
        <f t="shared" si="77"/>
        <v>440</v>
      </c>
      <c r="AH170" s="7">
        <f t="shared" si="78"/>
        <v>0</v>
      </c>
      <c r="AI170" s="19">
        <f t="shared" si="79"/>
        <v>0</v>
      </c>
      <c r="AJ170" s="19">
        <f t="shared" si="80"/>
        <v>-20</v>
      </c>
      <c r="AK170" s="19">
        <f t="shared" si="81"/>
        <v>0</v>
      </c>
      <c r="AL170" s="19">
        <f t="shared" si="82"/>
        <v>0</v>
      </c>
      <c r="AM170" s="19">
        <f t="shared" si="83"/>
        <v>740</v>
      </c>
      <c r="AN170" s="25">
        <f>MAX(AM$4:AM170)</f>
        <v>760</v>
      </c>
      <c r="AO170" s="25">
        <f t="shared" si="90"/>
        <v>-20</v>
      </c>
      <c r="AP170" s="20">
        <f t="shared" si="84"/>
        <v>0</v>
      </c>
      <c r="AR170" s="12">
        <f t="shared" si="89"/>
        <v>410.4</v>
      </c>
      <c r="AS170" s="12">
        <f t="shared" si="85"/>
        <v>20</v>
      </c>
      <c r="AT170" s="12">
        <f t="shared" si="86"/>
        <v>0</v>
      </c>
      <c r="AU170" s="12">
        <f t="shared" si="87"/>
        <v>13680</v>
      </c>
      <c r="AV170" s="12">
        <f>MAX(AU$4:AU170)</f>
        <v>14060</v>
      </c>
      <c r="AW170" s="8">
        <f t="shared" si="88"/>
        <v>-2.7027027027027029E-2</v>
      </c>
      <c r="AZ170" s="24"/>
    </row>
    <row r="171" spans="1:52" x14ac:dyDescent="0.3">
      <c r="A171" s="1">
        <v>42718</v>
      </c>
      <c r="B171" s="1">
        <v>42718</v>
      </c>
      <c r="C171" s="1" t="s">
        <v>44</v>
      </c>
      <c r="D171" s="3">
        <v>2100</v>
      </c>
      <c r="E171" s="3">
        <v>-200</v>
      </c>
      <c r="F171" s="3">
        <f t="shared" si="61"/>
        <v>1900</v>
      </c>
      <c r="G171" s="20">
        <f t="shared" si="62"/>
        <v>0</v>
      </c>
      <c r="H171" s="3" t="s">
        <v>43</v>
      </c>
      <c r="K171" s="20">
        <v>1</v>
      </c>
      <c r="L171" s="20">
        <f t="shared" si="63"/>
        <v>1</v>
      </c>
      <c r="M171" s="20" t="s">
        <v>20</v>
      </c>
      <c r="N171" s="20">
        <v>10</v>
      </c>
      <c r="O171" s="20">
        <v>132190</v>
      </c>
      <c r="P171" s="20">
        <f t="shared" si="64"/>
        <v>132190</v>
      </c>
      <c r="Q171" s="20">
        <f t="shared" si="65"/>
        <v>132190</v>
      </c>
      <c r="R171" s="20">
        <v>132193</v>
      </c>
      <c r="S171" s="20">
        <v>131995</v>
      </c>
      <c r="T171" s="19">
        <f t="shared" si="66"/>
        <v>1.3</v>
      </c>
      <c r="U171" s="19">
        <f t="shared" si="67"/>
        <v>18.5</v>
      </c>
      <c r="W171" s="19">
        <f t="shared" si="68"/>
        <v>-1.3</v>
      </c>
      <c r="X171" s="19">
        <f t="shared" si="69"/>
        <v>18.5</v>
      </c>
      <c r="Y171" s="7">
        <f t="shared" si="70"/>
        <v>0</v>
      </c>
      <c r="Z171" s="7">
        <f t="shared" si="71"/>
        <v>1</v>
      </c>
      <c r="AA171" s="7">
        <f t="shared" si="72"/>
        <v>1</v>
      </c>
      <c r="AB171" s="7">
        <f t="shared" si="73"/>
        <v>0</v>
      </c>
      <c r="AC171" s="19">
        <f t="shared" si="74"/>
        <v>0</v>
      </c>
      <c r="AD171" s="7"/>
      <c r="AE171" s="19">
        <f t="shared" si="75"/>
        <v>-20</v>
      </c>
      <c r="AF171" s="19">
        <f t="shared" si="76"/>
        <v>-20</v>
      </c>
      <c r="AG171" s="19">
        <f t="shared" si="77"/>
        <v>420</v>
      </c>
      <c r="AH171" s="7">
        <f t="shared" si="78"/>
        <v>0</v>
      </c>
      <c r="AI171" s="19">
        <f t="shared" si="79"/>
        <v>0</v>
      </c>
      <c r="AJ171" s="19">
        <f t="shared" si="80"/>
        <v>-20</v>
      </c>
      <c r="AK171" s="19">
        <f t="shared" si="81"/>
        <v>0</v>
      </c>
      <c r="AL171" s="19">
        <f t="shared" si="82"/>
        <v>0</v>
      </c>
      <c r="AM171" s="19">
        <f t="shared" si="83"/>
        <v>740</v>
      </c>
      <c r="AN171" s="25">
        <f>MAX(AM$4:AM171)</f>
        <v>760</v>
      </c>
      <c r="AO171" s="25">
        <f t="shared" si="90"/>
        <v>-20</v>
      </c>
      <c r="AP171" s="20">
        <f t="shared" si="84"/>
        <v>0</v>
      </c>
      <c r="AR171" s="12">
        <f t="shared" si="89"/>
        <v>410.4</v>
      </c>
      <c r="AS171" s="12">
        <f t="shared" si="85"/>
        <v>20</v>
      </c>
      <c r="AT171" s="12">
        <f t="shared" si="86"/>
        <v>0</v>
      </c>
      <c r="AU171" s="12">
        <f t="shared" si="87"/>
        <v>13680</v>
      </c>
      <c r="AV171" s="12">
        <f>MAX(AU$4:AU171)</f>
        <v>14060</v>
      </c>
      <c r="AW171" s="8">
        <f t="shared" si="88"/>
        <v>-2.7027027027027029E-2</v>
      </c>
      <c r="AZ171" s="24"/>
    </row>
    <row r="172" spans="1:52" x14ac:dyDescent="0.3">
      <c r="A172" s="1">
        <v>42718</v>
      </c>
      <c r="B172" s="1">
        <v>42718</v>
      </c>
      <c r="C172" s="1" t="s">
        <v>45</v>
      </c>
      <c r="D172" s="3">
        <v>1900</v>
      </c>
      <c r="E172" s="3">
        <v>0</v>
      </c>
      <c r="F172" s="3">
        <f t="shared" si="61"/>
        <v>1900</v>
      </c>
      <c r="G172" s="20">
        <f t="shared" si="62"/>
        <v>0</v>
      </c>
      <c r="H172" s="3" t="s">
        <v>17</v>
      </c>
      <c r="K172" s="20">
        <v>1</v>
      </c>
      <c r="L172" s="20">
        <f t="shared" si="63"/>
        <v>1</v>
      </c>
      <c r="M172" s="20" t="s">
        <v>21</v>
      </c>
      <c r="N172" s="20">
        <v>7</v>
      </c>
      <c r="O172" s="20">
        <v>105980</v>
      </c>
      <c r="P172" s="20">
        <f t="shared" si="64"/>
        <v>105987</v>
      </c>
      <c r="Q172" s="20">
        <f t="shared" si="65"/>
        <v>105987</v>
      </c>
      <c r="R172" s="20">
        <v>105573</v>
      </c>
      <c r="S172" s="20">
        <v>105921</v>
      </c>
      <c r="T172" s="19">
        <f t="shared" si="66"/>
        <v>42.1</v>
      </c>
      <c r="U172" s="19">
        <f t="shared" si="67"/>
        <v>-6.6</v>
      </c>
      <c r="W172" s="19">
        <f t="shared" si="68"/>
        <v>-42.1</v>
      </c>
      <c r="X172" s="19">
        <f t="shared" si="69"/>
        <v>-6.6</v>
      </c>
      <c r="Y172" s="7">
        <f t="shared" si="70"/>
        <v>1</v>
      </c>
      <c r="Z172" s="7">
        <f t="shared" si="71"/>
        <v>0</v>
      </c>
      <c r="AA172" s="7">
        <f t="shared" si="72"/>
        <v>1</v>
      </c>
      <c r="AB172" s="7">
        <f t="shared" si="73"/>
        <v>0</v>
      </c>
      <c r="AC172" s="19">
        <f t="shared" si="74"/>
        <v>-20</v>
      </c>
      <c r="AD172" s="7"/>
      <c r="AE172" s="19">
        <f t="shared" si="75"/>
        <v>-20</v>
      </c>
      <c r="AF172" s="19">
        <f t="shared" si="76"/>
        <v>-20</v>
      </c>
      <c r="AG172" s="19">
        <f t="shared" si="77"/>
        <v>400</v>
      </c>
      <c r="AH172" s="7">
        <f t="shared" si="78"/>
        <v>0</v>
      </c>
      <c r="AI172" s="19">
        <f t="shared" si="79"/>
        <v>0</v>
      </c>
      <c r="AJ172" s="19">
        <f t="shared" si="80"/>
        <v>-20</v>
      </c>
      <c r="AK172" s="19">
        <f t="shared" si="81"/>
        <v>0</v>
      </c>
      <c r="AL172" s="19">
        <f t="shared" si="82"/>
        <v>0</v>
      </c>
      <c r="AM172" s="19">
        <f t="shared" si="83"/>
        <v>740</v>
      </c>
      <c r="AN172" s="25">
        <f>MAX(AM$4:AM172)</f>
        <v>760</v>
      </c>
      <c r="AO172" s="25">
        <f t="shared" si="90"/>
        <v>-20</v>
      </c>
      <c r="AP172" s="20">
        <f t="shared" si="84"/>
        <v>0</v>
      </c>
      <c r="AR172" s="12">
        <f t="shared" si="89"/>
        <v>410.4</v>
      </c>
      <c r="AS172" s="12">
        <f t="shared" si="85"/>
        <v>20</v>
      </c>
      <c r="AT172" s="12">
        <f t="shared" si="86"/>
        <v>0</v>
      </c>
      <c r="AU172" s="12">
        <f t="shared" si="87"/>
        <v>13680</v>
      </c>
      <c r="AV172" s="12">
        <f>MAX(AU$4:AU172)</f>
        <v>14060</v>
      </c>
      <c r="AW172" s="8">
        <f t="shared" si="88"/>
        <v>-2.7027027027027029E-2</v>
      </c>
      <c r="AZ172" s="24"/>
    </row>
    <row r="173" spans="1:52" x14ac:dyDescent="0.3">
      <c r="A173" s="1">
        <v>42718</v>
      </c>
      <c r="B173" s="1">
        <v>42718</v>
      </c>
      <c r="C173" s="1" t="s">
        <v>44</v>
      </c>
      <c r="D173" s="3">
        <v>2100</v>
      </c>
      <c r="E173" s="3">
        <v>-200</v>
      </c>
      <c r="F173" s="3">
        <f t="shared" si="61"/>
        <v>1900</v>
      </c>
      <c r="G173" s="20">
        <f t="shared" si="62"/>
        <v>0</v>
      </c>
      <c r="H173" s="3" t="s">
        <v>38</v>
      </c>
      <c r="K173" s="20">
        <v>1</v>
      </c>
      <c r="L173" s="20">
        <f t="shared" si="63"/>
        <v>1</v>
      </c>
      <c r="M173" s="20" t="s">
        <v>20</v>
      </c>
      <c r="N173" s="20">
        <v>7</v>
      </c>
      <c r="O173" s="20">
        <v>115770</v>
      </c>
      <c r="P173" s="20">
        <f t="shared" si="64"/>
        <v>115770</v>
      </c>
      <c r="Q173" s="20">
        <f t="shared" si="65"/>
        <v>115770</v>
      </c>
      <c r="R173" s="20">
        <v>115978</v>
      </c>
      <c r="S173" s="20">
        <v>115812</v>
      </c>
      <c r="T173" s="19">
        <f t="shared" si="66"/>
        <v>21.5</v>
      </c>
      <c r="U173" s="19">
        <f t="shared" si="67"/>
        <v>-4.9000000000000004</v>
      </c>
      <c r="W173" s="19">
        <f t="shared" si="68"/>
        <v>-21.5</v>
      </c>
      <c r="X173" s="19">
        <f t="shared" si="69"/>
        <v>-4.9000000000000004</v>
      </c>
      <c r="Y173" s="7">
        <f t="shared" si="70"/>
        <v>0</v>
      </c>
      <c r="Z173" s="7">
        <f t="shared" si="71"/>
        <v>1</v>
      </c>
      <c r="AA173" s="7">
        <f t="shared" si="72"/>
        <v>1</v>
      </c>
      <c r="AB173" s="7">
        <f t="shared" si="73"/>
        <v>0</v>
      </c>
      <c r="AC173" s="19">
        <f t="shared" si="74"/>
        <v>-20</v>
      </c>
      <c r="AD173" s="7"/>
      <c r="AE173" s="19">
        <f t="shared" si="75"/>
        <v>-20</v>
      </c>
      <c r="AF173" s="19">
        <f t="shared" si="76"/>
        <v>-20</v>
      </c>
      <c r="AG173" s="19">
        <f t="shared" si="77"/>
        <v>380</v>
      </c>
      <c r="AH173" s="7">
        <f t="shared" si="78"/>
        <v>0</v>
      </c>
      <c r="AI173" s="19">
        <f t="shared" si="79"/>
        <v>0</v>
      </c>
      <c r="AJ173" s="19">
        <f t="shared" si="80"/>
        <v>-20</v>
      </c>
      <c r="AK173" s="19">
        <f t="shared" si="81"/>
        <v>0</v>
      </c>
      <c r="AL173" s="19">
        <f t="shared" si="82"/>
        <v>0</v>
      </c>
      <c r="AM173" s="19">
        <f t="shared" si="83"/>
        <v>740</v>
      </c>
      <c r="AN173" s="25">
        <f>MAX(AM$4:AM173)</f>
        <v>760</v>
      </c>
      <c r="AO173" s="25">
        <f t="shared" si="90"/>
        <v>-20</v>
      </c>
      <c r="AP173" s="20">
        <f t="shared" si="84"/>
        <v>0</v>
      </c>
      <c r="AR173" s="12">
        <f t="shared" si="89"/>
        <v>410.4</v>
      </c>
      <c r="AS173" s="12">
        <f t="shared" si="85"/>
        <v>20</v>
      </c>
      <c r="AT173" s="12">
        <f t="shared" si="86"/>
        <v>0</v>
      </c>
      <c r="AU173" s="12">
        <f t="shared" si="87"/>
        <v>13680</v>
      </c>
      <c r="AV173" s="12">
        <f>MAX(AU$4:AU173)</f>
        <v>14060</v>
      </c>
      <c r="AW173" s="8">
        <f t="shared" si="88"/>
        <v>-2.7027027027027029E-2</v>
      </c>
      <c r="AZ173" s="24"/>
    </row>
    <row r="174" spans="1:52" x14ac:dyDescent="0.3">
      <c r="A174" s="1">
        <v>42718</v>
      </c>
      <c r="B174" s="1">
        <v>42718</v>
      </c>
      <c r="C174" s="1" t="s">
        <v>44</v>
      </c>
      <c r="D174" s="3">
        <v>2110</v>
      </c>
      <c r="E174" s="3">
        <v>-200</v>
      </c>
      <c r="F174" s="3">
        <f t="shared" si="61"/>
        <v>1910</v>
      </c>
      <c r="G174" s="20">
        <f t="shared" si="62"/>
        <v>0</v>
      </c>
      <c r="H174" s="3" t="s">
        <v>37</v>
      </c>
      <c r="K174" s="20">
        <v>1</v>
      </c>
      <c r="L174" s="20">
        <f t="shared" si="63"/>
        <v>1</v>
      </c>
      <c r="M174" s="20" t="s">
        <v>21</v>
      </c>
      <c r="N174" s="20">
        <v>8</v>
      </c>
      <c r="O174" s="20">
        <v>74560</v>
      </c>
      <c r="P174" s="20">
        <f t="shared" si="64"/>
        <v>74568</v>
      </c>
      <c r="Q174" s="20">
        <f t="shared" si="65"/>
        <v>74568</v>
      </c>
      <c r="R174" s="20">
        <v>74444</v>
      </c>
      <c r="S174" s="20">
        <v>74650</v>
      </c>
      <c r="T174" s="19">
        <f t="shared" si="66"/>
        <v>13.2</v>
      </c>
      <c r="U174" s="19">
        <f t="shared" si="67"/>
        <v>8.1999999999999993</v>
      </c>
      <c r="W174" s="19">
        <f t="shared" si="68"/>
        <v>-13.2</v>
      </c>
      <c r="X174" s="19">
        <f t="shared" si="69"/>
        <v>8.1999999999999993</v>
      </c>
      <c r="Y174" s="7">
        <f t="shared" si="70"/>
        <v>1</v>
      </c>
      <c r="Z174" s="7">
        <f t="shared" si="71"/>
        <v>0</v>
      </c>
      <c r="AA174" s="7">
        <f t="shared" si="72"/>
        <v>1</v>
      </c>
      <c r="AB174" s="7">
        <f t="shared" si="73"/>
        <v>0</v>
      </c>
      <c r="AC174" s="19">
        <f t="shared" si="74"/>
        <v>0</v>
      </c>
      <c r="AD174" s="7"/>
      <c r="AE174" s="19">
        <f t="shared" si="75"/>
        <v>-20</v>
      </c>
      <c r="AF174" s="19">
        <f t="shared" si="76"/>
        <v>-20</v>
      </c>
      <c r="AG174" s="19">
        <f t="shared" si="77"/>
        <v>360</v>
      </c>
      <c r="AH174" s="7">
        <f t="shared" si="78"/>
        <v>0</v>
      </c>
      <c r="AI174" s="19">
        <f t="shared" si="79"/>
        <v>0</v>
      </c>
      <c r="AJ174" s="19">
        <f t="shared" si="80"/>
        <v>-20</v>
      </c>
      <c r="AK174" s="19">
        <f t="shared" si="81"/>
        <v>0</v>
      </c>
      <c r="AL174" s="19">
        <f t="shared" si="82"/>
        <v>0</v>
      </c>
      <c r="AM174" s="19">
        <f t="shared" si="83"/>
        <v>740</v>
      </c>
      <c r="AN174" s="25">
        <f>MAX(AM$4:AM174)</f>
        <v>760</v>
      </c>
      <c r="AO174" s="25">
        <f t="shared" si="90"/>
        <v>-20</v>
      </c>
      <c r="AP174" s="20">
        <f t="shared" si="84"/>
        <v>0</v>
      </c>
      <c r="AR174" s="12">
        <f t="shared" si="89"/>
        <v>410.4</v>
      </c>
      <c r="AS174" s="12">
        <f t="shared" si="85"/>
        <v>20</v>
      </c>
      <c r="AT174" s="12">
        <f t="shared" si="86"/>
        <v>0</v>
      </c>
      <c r="AU174" s="12">
        <f t="shared" si="87"/>
        <v>13680</v>
      </c>
      <c r="AV174" s="12">
        <f>MAX(AU$4:AU174)</f>
        <v>14060</v>
      </c>
      <c r="AW174" s="8">
        <f t="shared" si="88"/>
        <v>-2.7027027027027029E-2</v>
      </c>
      <c r="AZ174" s="24"/>
    </row>
    <row r="175" spans="1:52" x14ac:dyDescent="0.3">
      <c r="A175" s="1">
        <v>42713</v>
      </c>
      <c r="B175" s="1">
        <v>42718</v>
      </c>
      <c r="C175" s="1" t="s">
        <v>44</v>
      </c>
      <c r="D175" s="3">
        <v>2235</v>
      </c>
      <c r="E175" s="3">
        <v>-200</v>
      </c>
      <c r="F175" s="3">
        <f t="shared" si="61"/>
        <v>2035</v>
      </c>
      <c r="G175" s="20">
        <f t="shared" si="62"/>
        <v>5</v>
      </c>
      <c r="H175" s="3" t="s">
        <v>43</v>
      </c>
      <c r="K175" s="20">
        <v>1</v>
      </c>
      <c r="L175" s="20">
        <f t="shared" si="63"/>
        <v>1</v>
      </c>
      <c r="M175" s="20" t="s">
        <v>20</v>
      </c>
      <c r="N175" s="20">
        <v>10</v>
      </c>
      <c r="O175" s="20">
        <v>132850</v>
      </c>
      <c r="P175" s="20">
        <f t="shared" si="64"/>
        <v>132850</v>
      </c>
      <c r="Q175" s="20">
        <f t="shared" si="65"/>
        <v>132850</v>
      </c>
      <c r="R175" s="20">
        <v>132939</v>
      </c>
      <c r="S175" s="20">
        <v>132671</v>
      </c>
      <c r="T175" s="19">
        <f t="shared" si="66"/>
        <v>9.9</v>
      </c>
      <c r="U175" s="19">
        <f t="shared" si="67"/>
        <v>16.899999999999999</v>
      </c>
      <c r="W175" s="19">
        <f t="shared" si="68"/>
        <v>-9.9</v>
      </c>
      <c r="X175" s="19">
        <f t="shared" si="69"/>
        <v>16.899999999999999</v>
      </c>
      <c r="Y175" s="7">
        <f t="shared" si="70"/>
        <v>0</v>
      </c>
      <c r="Z175" s="7">
        <f t="shared" si="71"/>
        <v>1</v>
      </c>
      <c r="AA175" s="7">
        <f t="shared" si="72"/>
        <v>1</v>
      </c>
      <c r="AB175" s="7">
        <f t="shared" si="73"/>
        <v>0</v>
      </c>
      <c r="AC175" s="19">
        <f t="shared" si="74"/>
        <v>0</v>
      </c>
      <c r="AD175" s="7"/>
      <c r="AE175" s="19">
        <f t="shared" si="75"/>
        <v>-20</v>
      </c>
      <c r="AF175" s="19">
        <f t="shared" si="76"/>
        <v>-20</v>
      </c>
      <c r="AG175" s="19">
        <f t="shared" si="77"/>
        <v>340</v>
      </c>
      <c r="AH175" s="7">
        <f t="shared" si="78"/>
        <v>0</v>
      </c>
      <c r="AI175" s="19">
        <f t="shared" si="79"/>
        <v>0</v>
      </c>
      <c r="AJ175" s="19">
        <f t="shared" si="80"/>
        <v>-20</v>
      </c>
      <c r="AK175" s="19">
        <f t="shared" si="81"/>
        <v>0</v>
      </c>
      <c r="AL175" s="19">
        <f t="shared" si="82"/>
        <v>0</v>
      </c>
      <c r="AM175" s="19">
        <f t="shared" si="83"/>
        <v>740</v>
      </c>
      <c r="AN175" s="25">
        <f>MAX(AM$4:AM175)</f>
        <v>760</v>
      </c>
      <c r="AO175" s="25">
        <f t="shared" si="90"/>
        <v>-20</v>
      </c>
      <c r="AP175" s="20">
        <f t="shared" si="84"/>
        <v>0</v>
      </c>
      <c r="AR175" s="12">
        <f t="shared" si="89"/>
        <v>410.4</v>
      </c>
      <c r="AS175" s="12">
        <f t="shared" si="85"/>
        <v>20</v>
      </c>
      <c r="AT175" s="12">
        <f t="shared" si="86"/>
        <v>0</v>
      </c>
      <c r="AU175" s="12">
        <f t="shared" si="87"/>
        <v>13680</v>
      </c>
      <c r="AV175" s="12">
        <f>MAX(AU$4:AU175)</f>
        <v>14060</v>
      </c>
      <c r="AW175" s="8">
        <f t="shared" si="88"/>
        <v>-2.7027027027027029E-2</v>
      </c>
      <c r="AZ175" s="24"/>
    </row>
    <row r="176" spans="1:52" x14ac:dyDescent="0.3">
      <c r="A176" s="1">
        <v>42718</v>
      </c>
      <c r="B176" s="1">
        <v>42719</v>
      </c>
      <c r="C176" s="1" t="s">
        <v>44</v>
      </c>
      <c r="D176" s="3">
        <v>220</v>
      </c>
      <c r="E176" s="3">
        <v>-200</v>
      </c>
      <c r="F176" s="3">
        <f t="shared" si="61"/>
        <v>20</v>
      </c>
      <c r="G176" s="20">
        <f t="shared" si="62"/>
        <v>1</v>
      </c>
      <c r="H176" s="3" t="s">
        <v>37</v>
      </c>
      <c r="K176" s="20">
        <v>1</v>
      </c>
      <c r="L176" s="20">
        <f t="shared" si="63"/>
        <v>1</v>
      </c>
      <c r="M176" s="20" t="s">
        <v>21</v>
      </c>
      <c r="N176" s="20">
        <v>8</v>
      </c>
      <c r="O176" s="20">
        <v>73860</v>
      </c>
      <c r="P176" s="20">
        <f t="shared" si="64"/>
        <v>73868</v>
      </c>
      <c r="Q176" s="20">
        <f t="shared" si="65"/>
        <v>73868</v>
      </c>
      <c r="R176" s="20">
        <v>73829</v>
      </c>
      <c r="S176" s="20">
        <v>74300</v>
      </c>
      <c r="T176" s="19">
        <f t="shared" si="66"/>
        <v>4.7</v>
      </c>
      <c r="U176" s="19">
        <f t="shared" si="67"/>
        <v>43.2</v>
      </c>
      <c r="W176" s="19">
        <f t="shared" si="68"/>
        <v>-4.7</v>
      </c>
      <c r="X176" s="19">
        <f t="shared" si="69"/>
        <v>43.2</v>
      </c>
      <c r="Y176" s="7">
        <f t="shared" si="70"/>
        <v>1</v>
      </c>
      <c r="Z176" s="7">
        <f t="shared" si="71"/>
        <v>0</v>
      </c>
      <c r="AA176" s="7">
        <f t="shared" si="72"/>
        <v>1</v>
      </c>
      <c r="AB176" s="7">
        <f t="shared" si="73"/>
        <v>0</v>
      </c>
      <c r="AC176" s="19">
        <f t="shared" si="74"/>
        <v>0</v>
      </c>
      <c r="AD176" s="7"/>
      <c r="AE176" s="19">
        <f t="shared" si="75"/>
        <v>0</v>
      </c>
      <c r="AF176" s="19">
        <f t="shared" si="76"/>
        <v>20</v>
      </c>
      <c r="AG176" s="19">
        <f t="shared" si="77"/>
        <v>360</v>
      </c>
      <c r="AH176" s="7">
        <f t="shared" si="78"/>
        <v>1</v>
      </c>
      <c r="AI176" s="19">
        <f t="shared" si="79"/>
        <v>0</v>
      </c>
      <c r="AJ176" s="19">
        <f t="shared" si="80"/>
        <v>20</v>
      </c>
      <c r="AK176" s="19">
        <f t="shared" si="81"/>
        <v>0</v>
      </c>
      <c r="AL176" s="19">
        <f t="shared" si="82"/>
        <v>0</v>
      </c>
      <c r="AM176" s="19">
        <f t="shared" si="83"/>
        <v>740</v>
      </c>
      <c r="AN176" s="25">
        <f>MAX(AM$4:AM176)</f>
        <v>760</v>
      </c>
      <c r="AO176" s="25">
        <f t="shared" si="90"/>
        <v>-20</v>
      </c>
      <c r="AP176" s="20">
        <f t="shared" si="84"/>
        <v>0</v>
      </c>
      <c r="AR176" s="12">
        <f t="shared" si="89"/>
        <v>410.4</v>
      </c>
      <c r="AS176" s="12">
        <f t="shared" si="85"/>
        <v>20</v>
      </c>
      <c r="AT176" s="12">
        <f t="shared" si="86"/>
        <v>0</v>
      </c>
      <c r="AU176" s="12">
        <f t="shared" si="87"/>
        <v>13680</v>
      </c>
      <c r="AV176" s="12">
        <f>MAX(AU$4:AU176)</f>
        <v>14060</v>
      </c>
      <c r="AW176" s="8">
        <f t="shared" si="88"/>
        <v>-2.7027027027027029E-2</v>
      </c>
      <c r="AZ176" s="24"/>
    </row>
    <row r="177" spans="1:52" x14ac:dyDescent="0.3">
      <c r="A177" s="1">
        <v>42711</v>
      </c>
      <c r="B177" s="1">
        <v>42719</v>
      </c>
      <c r="C177" s="1" t="s">
        <v>44</v>
      </c>
      <c r="D177" s="3">
        <v>300</v>
      </c>
      <c r="E177" s="3">
        <v>-200</v>
      </c>
      <c r="F177" s="3">
        <f t="shared" si="61"/>
        <v>100</v>
      </c>
      <c r="G177" s="20">
        <f t="shared" si="62"/>
        <v>8</v>
      </c>
      <c r="H177" s="3" t="s">
        <v>43</v>
      </c>
      <c r="K177" s="20">
        <v>1</v>
      </c>
      <c r="L177" s="20">
        <f t="shared" si="63"/>
        <v>1</v>
      </c>
      <c r="M177" s="20" t="s">
        <v>20</v>
      </c>
      <c r="N177" s="20">
        <v>10</v>
      </c>
      <c r="O177" s="20">
        <v>133240</v>
      </c>
      <c r="P177" s="20">
        <f t="shared" si="64"/>
        <v>133240</v>
      </c>
      <c r="Q177" s="20">
        <f t="shared" si="65"/>
        <v>133240</v>
      </c>
      <c r="R177" s="20">
        <v>133230</v>
      </c>
      <c r="S177" s="20">
        <v>132732</v>
      </c>
      <c r="T177" s="19">
        <f t="shared" si="66"/>
        <v>0</v>
      </c>
      <c r="U177" s="19">
        <f t="shared" si="67"/>
        <v>49.8</v>
      </c>
      <c r="W177" s="19">
        <f t="shared" si="68"/>
        <v>0</v>
      </c>
      <c r="X177" s="19">
        <f t="shared" si="69"/>
        <v>49.8</v>
      </c>
      <c r="Y177" s="7">
        <f t="shared" si="70"/>
        <v>0</v>
      </c>
      <c r="Z177" s="7">
        <f t="shared" si="71"/>
        <v>0</v>
      </c>
      <c r="AA177" s="7">
        <f t="shared" si="72"/>
        <v>0</v>
      </c>
      <c r="AB177" s="7">
        <f t="shared" si="73"/>
        <v>0</v>
      </c>
      <c r="AC177" s="19">
        <f t="shared" si="74"/>
        <v>0</v>
      </c>
      <c r="AD177" s="7"/>
      <c r="AE177" s="19">
        <f t="shared" si="75"/>
        <v>0</v>
      </c>
      <c r="AF177" s="19">
        <f t="shared" si="76"/>
        <v>0</v>
      </c>
      <c r="AG177" s="19">
        <f t="shared" si="77"/>
        <v>360</v>
      </c>
      <c r="AH177" s="7">
        <f t="shared" si="78"/>
        <v>0</v>
      </c>
      <c r="AI177" s="19">
        <f t="shared" si="79"/>
        <v>0</v>
      </c>
      <c r="AJ177" s="19">
        <f t="shared" si="80"/>
        <v>0</v>
      </c>
      <c r="AK177" s="19">
        <f t="shared" si="81"/>
        <v>0</v>
      </c>
      <c r="AL177" s="19">
        <f t="shared" si="82"/>
        <v>0</v>
      </c>
      <c r="AM177" s="19">
        <f t="shared" si="83"/>
        <v>740</v>
      </c>
      <c r="AN177" s="25">
        <f>MAX(AM$4:AM177)</f>
        <v>760</v>
      </c>
      <c r="AO177" s="25">
        <f t="shared" si="90"/>
        <v>-20</v>
      </c>
      <c r="AP177" s="20">
        <f t="shared" si="84"/>
        <v>0</v>
      </c>
      <c r="AR177" s="12">
        <f t="shared" si="89"/>
        <v>410.4</v>
      </c>
      <c r="AS177" s="12">
        <f t="shared" si="85"/>
        <v>20</v>
      </c>
      <c r="AT177" s="12">
        <f t="shared" si="86"/>
        <v>0</v>
      </c>
      <c r="AU177" s="12">
        <f t="shared" si="87"/>
        <v>13680</v>
      </c>
      <c r="AV177" s="12">
        <f>MAX(AU$4:AU177)</f>
        <v>14060</v>
      </c>
      <c r="AW177" s="8">
        <f t="shared" si="88"/>
        <v>-2.7027027027027029E-2</v>
      </c>
      <c r="AZ177" s="24"/>
    </row>
    <row r="178" spans="1:52" x14ac:dyDescent="0.3">
      <c r="A178" s="1">
        <v>42711</v>
      </c>
      <c r="B178" s="1">
        <v>42719</v>
      </c>
      <c r="C178" s="1" t="s">
        <v>44</v>
      </c>
      <c r="D178" s="3">
        <v>1615</v>
      </c>
      <c r="E178" s="3">
        <v>-200</v>
      </c>
      <c r="F178" s="3">
        <f t="shared" si="61"/>
        <v>1415</v>
      </c>
      <c r="G178" s="20">
        <f t="shared" si="62"/>
        <v>8</v>
      </c>
      <c r="H178" s="3" t="s">
        <v>43</v>
      </c>
      <c r="K178" s="20">
        <v>1</v>
      </c>
      <c r="L178" s="20">
        <f t="shared" si="63"/>
        <v>1</v>
      </c>
      <c r="M178" s="20" t="s">
        <v>20</v>
      </c>
      <c r="N178" s="20">
        <v>10</v>
      </c>
      <c r="O178" s="20">
        <v>133740</v>
      </c>
      <c r="P178" s="20">
        <f t="shared" si="64"/>
        <v>133740</v>
      </c>
      <c r="Q178" s="20">
        <f t="shared" si="65"/>
        <v>133740</v>
      </c>
      <c r="R178" s="20">
        <v>133975</v>
      </c>
      <c r="S178" s="20">
        <v>133638</v>
      </c>
      <c r="T178" s="19">
        <f t="shared" si="66"/>
        <v>24.5</v>
      </c>
      <c r="U178" s="19">
        <f t="shared" si="67"/>
        <v>9.1999999999999993</v>
      </c>
      <c r="W178" s="19">
        <f t="shared" si="68"/>
        <v>-24.5</v>
      </c>
      <c r="X178" s="19">
        <f t="shared" si="69"/>
        <v>9.1999999999999993</v>
      </c>
      <c r="Y178" s="7">
        <f t="shared" si="70"/>
        <v>0</v>
      </c>
      <c r="Z178" s="7">
        <f t="shared" si="71"/>
        <v>1</v>
      </c>
      <c r="AA178" s="7">
        <f t="shared" si="72"/>
        <v>1</v>
      </c>
      <c r="AB178" s="7">
        <f t="shared" si="73"/>
        <v>0</v>
      </c>
      <c r="AC178" s="19">
        <f t="shared" si="74"/>
        <v>-20</v>
      </c>
      <c r="AD178" s="7"/>
      <c r="AE178" s="19">
        <f t="shared" si="75"/>
        <v>-20</v>
      </c>
      <c r="AF178" s="19">
        <f t="shared" si="76"/>
        <v>-20</v>
      </c>
      <c r="AG178" s="19">
        <f t="shared" si="77"/>
        <v>340</v>
      </c>
      <c r="AH178" s="7">
        <f t="shared" si="78"/>
        <v>0</v>
      </c>
      <c r="AI178" s="19">
        <f t="shared" si="79"/>
        <v>0</v>
      </c>
      <c r="AJ178" s="19">
        <f t="shared" si="80"/>
        <v>-20</v>
      </c>
      <c r="AK178" s="19">
        <f t="shared" si="81"/>
        <v>0</v>
      </c>
      <c r="AL178" s="19">
        <f t="shared" si="82"/>
        <v>0</v>
      </c>
      <c r="AM178" s="19">
        <f t="shared" si="83"/>
        <v>740</v>
      </c>
      <c r="AN178" s="25">
        <f>MAX(AM$4:AM178)</f>
        <v>760</v>
      </c>
      <c r="AO178" s="25">
        <f t="shared" si="90"/>
        <v>-20</v>
      </c>
      <c r="AP178" s="20">
        <f t="shared" si="84"/>
        <v>0</v>
      </c>
      <c r="AR178" s="12">
        <f t="shared" si="89"/>
        <v>410.4</v>
      </c>
      <c r="AS178" s="12">
        <f t="shared" si="85"/>
        <v>20</v>
      </c>
      <c r="AT178" s="12">
        <f t="shared" si="86"/>
        <v>0</v>
      </c>
      <c r="AU178" s="12">
        <f t="shared" si="87"/>
        <v>13680</v>
      </c>
      <c r="AV178" s="12">
        <f>MAX(AU$4:AU178)</f>
        <v>14060</v>
      </c>
      <c r="AW178" s="8">
        <f t="shared" si="88"/>
        <v>-2.7027027027027029E-2</v>
      </c>
      <c r="AY178" s="24"/>
      <c r="AZ178" s="24"/>
    </row>
    <row r="179" spans="1:52" x14ac:dyDescent="0.3">
      <c r="A179" s="1">
        <v>42696</v>
      </c>
      <c r="B179" s="1">
        <v>42719</v>
      </c>
      <c r="C179" s="1" t="s">
        <v>44</v>
      </c>
      <c r="D179" s="3">
        <v>1715</v>
      </c>
      <c r="E179" s="3">
        <v>-200</v>
      </c>
      <c r="F179" s="3">
        <f t="shared" si="61"/>
        <v>1515</v>
      </c>
      <c r="G179" s="20">
        <f t="shared" si="62"/>
        <v>23</v>
      </c>
      <c r="H179" s="3" t="s">
        <v>37</v>
      </c>
      <c r="L179" s="20">
        <f t="shared" si="63"/>
        <v>1</v>
      </c>
      <c r="M179" s="20" t="s">
        <v>21</v>
      </c>
      <c r="N179" s="20">
        <v>8</v>
      </c>
      <c r="O179" s="20">
        <v>73500</v>
      </c>
      <c r="P179" s="20">
        <f t="shared" si="64"/>
        <v>73508</v>
      </c>
      <c r="Q179" s="20">
        <f t="shared" si="65"/>
        <v>73508</v>
      </c>
      <c r="R179" s="20">
        <v>73366</v>
      </c>
      <c r="S179" s="20">
        <v>73686</v>
      </c>
      <c r="T179" s="19">
        <f t="shared" si="66"/>
        <v>15</v>
      </c>
      <c r="U179" s="19">
        <f t="shared" si="67"/>
        <v>17.8</v>
      </c>
      <c r="W179" s="19">
        <f t="shared" si="68"/>
        <v>-15</v>
      </c>
      <c r="X179" s="19">
        <f t="shared" si="69"/>
        <v>17.8</v>
      </c>
      <c r="Y179" s="7">
        <f t="shared" si="70"/>
        <v>1</v>
      </c>
      <c r="Z179" s="7">
        <f t="shared" si="71"/>
        <v>0</v>
      </c>
      <c r="AA179" s="7">
        <f t="shared" si="72"/>
        <v>1</v>
      </c>
      <c r="AB179" s="7">
        <f t="shared" si="73"/>
        <v>1</v>
      </c>
      <c r="AC179" s="19">
        <f t="shared" si="74"/>
        <v>0</v>
      </c>
      <c r="AD179" s="7"/>
      <c r="AE179" s="19">
        <f t="shared" si="75"/>
        <v>-20</v>
      </c>
      <c r="AF179" s="19">
        <f t="shared" si="76"/>
        <v>-20</v>
      </c>
      <c r="AG179" s="19">
        <f t="shared" si="77"/>
        <v>320</v>
      </c>
      <c r="AH179" s="7">
        <f t="shared" si="78"/>
        <v>0</v>
      </c>
      <c r="AI179" s="19">
        <f t="shared" si="79"/>
        <v>0</v>
      </c>
      <c r="AJ179" s="19">
        <f t="shared" si="80"/>
        <v>0</v>
      </c>
      <c r="AK179" s="19">
        <f t="shared" si="81"/>
        <v>0</v>
      </c>
      <c r="AL179" s="19">
        <f t="shared" si="82"/>
        <v>-20</v>
      </c>
      <c r="AM179" s="19">
        <f t="shared" si="83"/>
        <v>720</v>
      </c>
      <c r="AN179" s="25">
        <f>MAX(AM$4:AM179)</f>
        <v>760</v>
      </c>
      <c r="AO179" s="25">
        <f t="shared" si="90"/>
        <v>-40</v>
      </c>
      <c r="AP179" s="20">
        <f t="shared" si="84"/>
        <v>0</v>
      </c>
      <c r="AR179" s="12">
        <f t="shared" si="89"/>
        <v>410.4</v>
      </c>
      <c r="AS179" s="12">
        <f t="shared" si="85"/>
        <v>20</v>
      </c>
      <c r="AT179" s="12">
        <f t="shared" si="86"/>
        <v>-400</v>
      </c>
      <c r="AU179" s="12">
        <f t="shared" si="87"/>
        <v>13280</v>
      </c>
      <c r="AV179" s="12">
        <f>MAX(AU$4:AU179)</f>
        <v>14060</v>
      </c>
      <c r="AW179" s="8">
        <f t="shared" si="88"/>
        <v>-5.5476529160739689E-2</v>
      </c>
      <c r="AY179" s="24"/>
      <c r="AZ179" s="24"/>
    </row>
    <row r="180" spans="1:52" x14ac:dyDescent="0.3">
      <c r="A180" s="1">
        <v>42709</v>
      </c>
      <c r="B180" s="1">
        <v>42719</v>
      </c>
      <c r="C180" s="1" t="s">
        <v>44</v>
      </c>
      <c r="D180" s="3">
        <v>1835</v>
      </c>
      <c r="E180" s="3">
        <v>-200</v>
      </c>
      <c r="F180" s="3">
        <f t="shared" si="61"/>
        <v>1635</v>
      </c>
      <c r="G180" s="20">
        <f t="shared" si="62"/>
        <v>10</v>
      </c>
      <c r="H180" s="3" t="s">
        <v>43</v>
      </c>
      <c r="K180" s="20">
        <v>1</v>
      </c>
      <c r="L180" s="20">
        <f t="shared" si="63"/>
        <v>1</v>
      </c>
      <c r="M180" s="20" t="s">
        <v>20</v>
      </c>
      <c r="N180" s="20">
        <v>10</v>
      </c>
      <c r="O180" s="20">
        <v>134110</v>
      </c>
      <c r="P180" s="20">
        <f t="shared" si="64"/>
        <v>134110</v>
      </c>
      <c r="Q180" s="20">
        <f t="shared" si="65"/>
        <v>134110</v>
      </c>
      <c r="R180" s="20">
        <v>134164</v>
      </c>
      <c r="S180" s="20">
        <v>133173</v>
      </c>
      <c r="T180" s="19">
        <f t="shared" si="66"/>
        <v>6.4</v>
      </c>
      <c r="U180" s="19">
        <f t="shared" si="67"/>
        <v>92.7</v>
      </c>
      <c r="W180" s="19">
        <f t="shared" si="68"/>
        <v>-6.4</v>
      </c>
      <c r="X180" s="19">
        <f t="shared" si="69"/>
        <v>92.7</v>
      </c>
      <c r="Y180" s="7">
        <f t="shared" si="70"/>
        <v>0</v>
      </c>
      <c r="Z180" s="7">
        <f t="shared" si="71"/>
        <v>1</v>
      </c>
      <c r="AA180" s="7">
        <f t="shared" si="72"/>
        <v>1</v>
      </c>
      <c r="AB180" s="7">
        <f t="shared" si="73"/>
        <v>0</v>
      </c>
      <c r="AC180" s="19">
        <f t="shared" si="74"/>
        <v>0</v>
      </c>
      <c r="AD180" s="7"/>
      <c r="AE180" s="19">
        <f t="shared" si="75"/>
        <v>0</v>
      </c>
      <c r="AF180" s="19">
        <f t="shared" si="76"/>
        <v>20</v>
      </c>
      <c r="AG180" s="19">
        <f t="shared" si="77"/>
        <v>340</v>
      </c>
      <c r="AH180" s="7">
        <f t="shared" si="78"/>
        <v>1</v>
      </c>
      <c r="AI180" s="19">
        <f t="shared" si="79"/>
        <v>0</v>
      </c>
      <c r="AJ180" s="19">
        <f t="shared" si="80"/>
        <v>20</v>
      </c>
      <c r="AK180" s="19">
        <f t="shared" si="81"/>
        <v>0</v>
      </c>
      <c r="AL180" s="19">
        <f t="shared" si="82"/>
        <v>0</v>
      </c>
      <c r="AM180" s="19">
        <f t="shared" si="83"/>
        <v>720</v>
      </c>
      <c r="AN180" s="25">
        <f>MAX(AM$4:AM180)</f>
        <v>760</v>
      </c>
      <c r="AO180" s="25">
        <f t="shared" si="90"/>
        <v>-40</v>
      </c>
      <c r="AP180" s="20">
        <f t="shared" si="84"/>
        <v>0</v>
      </c>
      <c r="AR180" s="12">
        <f t="shared" si="89"/>
        <v>410.4</v>
      </c>
      <c r="AS180" s="12">
        <f t="shared" si="85"/>
        <v>20</v>
      </c>
      <c r="AT180" s="12">
        <f t="shared" si="86"/>
        <v>0</v>
      </c>
      <c r="AU180" s="12">
        <f t="shared" si="87"/>
        <v>13280</v>
      </c>
      <c r="AV180" s="12">
        <f>MAX(AU$4:AU180)</f>
        <v>14060</v>
      </c>
      <c r="AW180" s="8">
        <f t="shared" si="88"/>
        <v>-5.5476529160739689E-2</v>
      </c>
      <c r="AZ180" s="24"/>
    </row>
    <row r="181" spans="1:52" x14ac:dyDescent="0.3">
      <c r="A181" s="1">
        <v>42723</v>
      </c>
      <c r="B181" s="1">
        <v>42723</v>
      </c>
      <c r="C181" s="1" t="s">
        <v>44</v>
      </c>
      <c r="D181" s="3">
        <v>1105</v>
      </c>
      <c r="E181" s="3">
        <v>-200</v>
      </c>
      <c r="F181" s="3">
        <f t="shared" si="61"/>
        <v>905</v>
      </c>
      <c r="G181" s="20">
        <f t="shared" si="62"/>
        <v>0</v>
      </c>
      <c r="H181" s="3" t="s">
        <v>38</v>
      </c>
      <c r="L181" s="20">
        <f t="shared" si="63"/>
        <v>1</v>
      </c>
      <c r="M181" s="20" t="s">
        <v>20</v>
      </c>
      <c r="N181" s="20">
        <v>7</v>
      </c>
      <c r="O181" s="20">
        <v>117560</v>
      </c>
      <c r="P181" s="20">
        <f t="shared" si="64"/>
        <v>117560</v>
      </c>
      <c r="Q181" s="20">
        <f t="shared" si="65"/>
        <v>117560</v>
      </c>
      <c r="R181" s="20">
        <v>117544</v>
      </c>
      <c r="S181" s="20">
        <v>117318</v>
      </c>
      <c r="T181" s="19">
        <f t="shared" si="66"/>
        <v>-0.9</v>
      </c>
      <c r="U181" s="19">
        <f t="shared" si="67"/>
        <v>23.5</v>
      </c>
      <c r="W181" s="19">
        <f t="shared" si="68"/>
        <v>0.9</v>
      </c>
      <c r="X181" s="19">
        <f t="shared" si="69"/>
        <v>23.5</v>
      </c>
      <c r="Y181" s="7">
        <f t="shared" si="70"/>
        <v>0</v>
      </c>
      <c r="Z181" s="7">
        <f t="shared" si="71"/>
        <v>0</v>
      </c>
      <c r="AA181" s="7">
        <f t="shared" si="72"/>
        <v>0</v>
      </c>
      <c r="AB181" s="7">
        <f t="shared" si="73"/>
        <v>0</v>
      </c>
      <c r="AC181" s="19">
        <f t="shared" si="74"/>
        <v>0</v>
      </c>
      <c r="AD181" s="7"/>
      <c r="AE181" s="19">
        <f t="shared" si="75"/>
        <v>0</v>
      </c>
      <c r="AF181" s="19">
        <f t="shared" si="76"/>
        <v>0</v>
      </c>
      <c r="AG181" s="19">
        <f t="shared" si="77"/>
        <v>340</v>
      </c>
      <c r="AH181" s="7">
        <f t="shared" si="78"/>
        <v>0</v>
      </c>
      <c r="AI181" s="19">
        <f t="shared" si="79"/>
        <v>0</v>
      </c>
      <c r="AJ181" s="19">
        <f t="shared" si="80"/>
        <v>0</v>
      </c>
      <c r="AK181" s="19">
        <f t="shared" si="81"/>
        <v>0</v>
      </c>
      <c r="AL181" s="19">
        <f t="shared" si="82"/>
        <v>0</v>
      </c>
      <c r="AM181" s="19">
        <f t="shared" si="83"/>
        <v>720</v>
      </c>
      <c r="AN181" s="25">
        <f>MAX(AM$4:AM181)</f>
        <v>760</v>
      </c>
      <c r="AO181" s="25">
        <f t="shared" si="90"/>
        <v>-40</v>
      </c>
      <c r="AP181" s="20">
        <f t="shared" si="84"/>
        <v>0</v>
      </c>
      <c r="AR181" s="12">
        <f t="shared" si="89"/>
        <v>398.4</v>
      </c>
      <c r="AS181" s="12">
        <f t="shared" si="85"/>
        <v>19</v>
      </c>
      <c r="AT181" s="12">
        <f t="shared" si="86"/>
        <v>0</v>
      </c>
      <c r="AU181" s="12">
        <f t="shared" si="87"/>
        <v>13280</v>
      </c>
      <c r="AV181" s="12">
        <f>MAX(AU$4:AU181)</f>
        <v>14060</v>
      </c>
      <c r="AW181" s="8">
        <f t="shared" si="88"/>
        <v>-5.5476529160739689E-2</v>
      </c>
      <c r="AY181" s="24"/>
      <c r="AZ181" s="24"/>
    </row>
    <row r="182" spans="1:52" x14ac:dyDescent="0.3">
      <c r="A182" s="1">
        <v>42723</v>
      </c>
      <c r="B182" s="1">
        <v>42723</v>
      </c>
      <c r="C182" s="1" t="s">
        <v>45</v>
      </c>
      <c r="D182" s="3">
        <v>1320</v>
      </c>
      <c r="E182" s="3">
        <v>0</v>
      </c>
      <c r="F182" s="3">
        <f t="shared" si="61"/>
        <v>1320</v>
      </c>
      <c r="G182" s="20">
        <f t="shared" si="62"/>
        <v>0</v>
      </c>
      <c r="H182" s="3" t="s">
        <v>17</v>
      </c>
      <c r="I182" s="20">
        <v>1</v>
      </c>
      <c r="J182" s="20">
        <v>127</v>
      </c>
      <c r="L182" s="20">
        <f t="shared" si="63"/>
        <v>1</v>
      </c>
      <c r="M182" s="20" t="s">
        <v>21</v>
      </c>
      <c r="N182" s="20">
        <v>7</v>
      </c>
      <c r="O182" s="20">
        <v>104090</v>
      </c>
      <c r="P182" s="20">
        <f t="shared" si="64"/>
        <v>104097</v>
      </c>
      <c r="Q182" s="20">
        <f t="shared" si="65"/>
        <v>104097</v>
      </c>
      <c r="R182" s="20">
        <v>104113</v>
      </c>
      <c r="S182" s="20">
        <v>105419</v>
      </c>
      <c r="T182" s="19">
        <f t="shared" si="66"/>
        <v>-0.9</v>
      </c>
      <c r="U182" s="19">
        <f t="shared" si="67"/>
        <v>132.19999999999999</v>
      </c>
      <c r="W182" s="19">
        <f t="shared" si="68"/>
        <v>0.9</v>
      </c>
      <c r="X182" s="19">
        <f t="shared" si="69"/>
        <v>132.19999999999999</v>
      </c>
      <c r="Y182" s="7">
        <f t="shared" si="70"/>
        <v>0</v>
      </c>
      <c r="Z182" s="7">
        <f t="shared" si="71"/>
        <v>0</v>
      </c>
      <c r="AA182" s="7">
        <f t="shared" si="72"/>
        <v>0</v>
      </c>
      <c r="AB182" s="7">
        <f t="shared" si="73"/>
        <v>0</v>
      </c>
      <c r="AC182" s="19">
        <f t="shared" si="74"/>
        <v>0</v>
      </c>
      <c r="AD182" s="7"/>
      <c r="AE182" s="19">
        <f t="shared" si="75"/>
        <v>0</v>
      </c>
      <c r="AF182" s="19">
        <f t="shared" si="76"/>
        <v>0</v>
      </c>
      <c r="AG182" s="19">
        <f t="shared" si="77"/>
        <v>340</v>
      </c>
      <c r="AH182" s="7">
        <f t="shared" si="78"/>
        <v>0</v>
      </c>
      <c r="AI182" s="19">
        <f t="shared" si="79"/>
        <v>0</v>
      </c>
      <c r="AJ182" s="19">
        <f t="shared" si="80"/>
        <v>0</v>
      </c>
      <c r="AK182" s="19">
        <f t="shared" si="81"/>
        <v>0</v>
      </c>
      <c r="AL182" s="19">
        <f t="shared" si="82"/>
        <v>0</v>
      </c>
      <c r="AM182" s="19">
        <f t="shared" si="83"/>
        <v>720</v>
      </c>
      <c r="AN182" s="25">
        <f>MAX(AM$4:AM182)</f>
        <v>760</v>
      </c>
      <c r="AO182" s="25">
        <f t="shared" si="90"/>
        <v>-40</v>
      </c>
      <c r="AP182" s="20">
        <f t="shared" si="84"/>
        <v>0</v>
      </c>
      <c r="AR182" s="12">
        <f t="shared" si="89"/>
        <v>398.4</v>
      </c>
      <c r="AS182" s="12">
        <f t="shared" si="85"/>
        <v>19</v>
      </c>
      <c r="AT182" s="12">
        <f t="shared" si="86"/>
        <v>0</v>
      </c>
      <c r="AU182" s="12">
        <f t="shared" si="87"/>
        <v>13280</v>
      </c>
      <c r="AV182" s="12">
        <f>MAX(AU$4:AU182)</f>
        <v>14060</v>
      </c>
      <c r="AW182" s="8">
        <f t="shared" si="88"/>
        <v>-5.5476529160739689E-2</v>
      </c>
      <c r="AY182" s="24"/>
      <c r="AZ182" s="24"/>
    </row>
    <row r="183" spans="1:52" x14ac:dyDescent="0.3">
      <c r="A183" s="1">
        <v>42723</v>
      </c>
      <c r="B183" s="1">
        <v>42724</v>
      </c>
      <c r="C183" s="1" t="s">
        <v>44</v>
      </c>
      <c r="D183" s="3">
        <v>845</v>
      </c>
      <c r="E183" s="3">
        <v>-200</v>
      </c>
      <c r="F183" s="3">
        <f t="shared" si="61"/>
        <v>645</v>
      </c>
      <c r="G183" s="20">
        <f t="shared" si="62"/>
        <v>1</v>
      </c>
      <c r="H183" s="3" t="s">
        <v>38</v>
      </c>
      <c r="L183" s="20">
        <f t="shared" si="63"/>
        <v>1</v>
      </c>
      <c r="M183" s="20" t="s">
        <v>20</v>
      </c>
      <c r="N183" s="20">
        <v>7</v>
      </c>
      <c r="O183" s="20">
        <v>117920</v>
      </c>
      <c r="P183" s="20">
        <f t="shared" si="64"/>
        <v>117920</v>
      </c>
      <c r="Q183" s="20">
        <f t="shared" si="65"/>
        <v>117920</v>
      </c>
      <c r="R183" s="20">
        <v>117951</v>
      </c>
      <c r="S183" s="20">
        <v>117703</v>
      </c>
      <c r="T183" s="19">
        <f t="shared" si="66"/>
        <v>3.8</v>
      </c>
      <c r="U183" s="19">
        <f t="shared" si="67"/>
        <v>21</v>
      </c>
      <c r="W183" s="19">
        <f t="shared" si="68"/>
        <v>-3.8</v>
      </c>
      <c r="X183" s="19">
        <f t="shared" si="69"/>
        <v>21</v>
      </c>
      <c r="Y183" s="7">
        <f t="shared" si="70"/>
        <v>0</v>
      </c>
      <c r="Z183" s="7">
        <f t="shared" si="71"/>
        <v>1</v>
      </c>
      <c r="AA183" s="7">
        <f t="shared" si="72"/>
        <v>1</v>
      </c>
      <c r="AB183" s="7">
        <f t="shared" si="73"/>
        <v>1</v>
      </c>
      <c r="AC183" s="19">
        <f t="shared" si="74"/>
        <v>0</v>
      </c>
      <c r="AD183" s="7"/>
      <c r="AE183" s="19">
        <f t="shared" si="75"/>
        <v>0</v>
      </c>
      <c r="AF183" s="19">
        <f t="shared" si="76"/>
        <v>20</v>
      </c>
      <c r="AG183" s="19">
        <f t="shared" si="77"/>
        <v>360</v>
      </c>
      <c r="AH183" s="7">
        <f t="shared" si="78"/>
        <v>1</v>
      </c>
      <c r="AI183" s="19">
        <f t="shared" si="79"/>
        <v>0</v>
      </c>
      <c r="AJ183" s="19">
        <f t="shared" si="80"/>
        <v>0</v>
      </c>
      <c r="AK183" s="19">
        <f t="shared" si="81"/>
        <v>0</v>
      </c>
      <c r="AL183" s="19">
        <f t="shared" si="82"/>
        <v>20</v>
      </c>
      <c r="AM183" s="19">
        <f t="shared" si="83"/>
        <v>740</v>
      </c>
      <c r="AN183" s="25">
        <f>MAX(AM$4:AM183)</f>
        <v>760</v>
      </c>
      <c r="AO183" s="25">
        <f t="shared" si="90"/>
        <v>-20</v>
      </c>
      <c r="AP183" s="20">
        <f t="shared" si="84"/>
        <v>1</v>
      </c>
      <c r="AR183" s="12">
        <f t="shared" si="89"/>
        <v>398.4</v>
      </c>
      <c r="AS183" s="12">
        <f t="shared" si="85"/>
        <v>19</v>
      </c>
      <c r="AT183" s="12">
        <f t="shared" si="86"/>
        <v>380</v>
      </c>
      <c r="AU183" s="12">
        <f t="shared" si="87"/>
        <v>13660</v>
      </c>
      <c r="AV183" s="12">
        <f>MAX(AU$4:AU183)</f>
        <v>14060</v>
      </c>
      <c r="AW183" s="8">
        <f t="shared" si="88"/>
        <v>-2.8449502133712661E-2</v>
      </c>
      <c r="AZ183" s="24"/>
    </row>
    <row r="184" spans="1:52" x14ac:dyDescent="0.3">
      <c r="A184" s="1">
        <v>42724</v>
      </c>
      <c r="B184" s="1">
        <v>42724</v>
      </c>
      <c r="C184" s="1" t="s">
        <v>44</v>
      </c>
      <c r="D184" s="3">
        <v>1030</v>
      </c>
      <c r="E184" s="3">
        <v>-200</v>
      </c>
      <c r="F184" s="3">
        <f t="shared" si="61"/>
        <v>830</v>
      </c>
      <c r="G184" s="20">
        <f t="shared" si="62"/>
        <v>0</v>
      </c>
      <c r="H184" s="3" t="s">
        <v>38</v>
      </c>
      <c r="L184" s="20">
        <f t="shared" si="63"/>
        <v>1</v>
      </c>
      <c r="M184" s="20" t="s">
        <v>20</v>
      </c>
      <c r="N184" s="20">
        <v>7</v>
      </c>
      <c r="O184" s="20">
        <v>118180</v>
      </c>
      <c r="P184" s="20">
        <f t="shared" si="64"/>
        <v>118180</v>
      </c>
      <c r="Q184" s="20">
        <f t="shared" si="65"/>
        <v>118180</v>
      </c>
      <c r="R184" s="20">
        <v>118234</v>
      </c>
      <c r="S184" s="20">
        <v>117819</v>
      </c>
      <c r="T184" s="19">
        <f t="shared" si="66"/>
        <v>6.1</v>
      </c>
      <c r="U184" s="19">
        <f t="shared" si="67"/>
        <v>35.4</v>
      </c>
      <c r="W184" s="19">
        <f t="shared" si="68"/>
        <v>-6.1</v>
      </c>
      <c r="X184" s="19">
        <f t="shared" si="69"/>
        <v>35.4</v>
      </c>
      <c r="Y184" s="7">
        <f t="shared" si="70"/>
        <v>0</v>
      </c>
      <c r="Z184" s="7">
        <f t="shared" si="71"/>
        <v>1</v>
      </c>
      <c r="AA184" s="7">
        <f t="shared" si="72"/>
        <v>1</v>
      </c>
      <c r="AB184" s="7">
        <f t="shared" si="73"/>
        <v>1</v>
      </c>
      <c r="AC184" s="19">
        <f t="shared" si="74"/>
        <v>0</v>
      </c>
      <c r="AD184" s="7"/>
      <c r="AE184" s="19">
        <f t="shared" si="75"/>
        <v>0</v>
      </c>
      <c r="AF184" s="19">
        <f t="shared" si="76"/>
        <v>20</v>
      </c>
      <c r="AG184" s="19">
        <f t="shared" si="77"/>
        <v>380</v>
      </c>
      <c r="AH184" s="7">
        <f t="shared" si="78"/>
        <v>1</v>
      </c>
      <c r="AI184" s="19">
        <f t="shared" si="79"/>
        <v>0</v>
      </c>
      <c r="AJ184" s="19">
        <f t="shared" si="80"/>
        <v>0</v>
      </c>
      <c r="AK184" s="19">
        <f t="shared" si="81"/>
        <v>0</v>
      </c>
      <c r="AL184" s="19">
        <f t="shared" si="82"/>
        <v>20</v>
      </c>
      <c r="AM184" s="19">
        <f t="shared" si="83"/>
        <v>760</v>
      </c>
      <c r="AN184" s="25">
        <f>MAX(AM$4:AM184)</f>
        <v>760</v>
      </c>
      <c r="AO184" s="25">
        <f t="shared" si="90"/>
        <v>0</v>
      </c>
      <c r="AP184" s="20">
        <f t="shared" si="84"/>
        <v>1</v>
      </c>
      <c r="AR184" s="12">
        <f t="shared" si="89"/>
        <v>398.4</v>
      </c>
      <c r="AS184" s="12">
        <f t="shared" si="85"/>
        <v>19</v>
      </c>
      <c r="AT184" s="12">
        <f t="shared" si="86"/>
        <v>380</v>
      </c>
      <c r="AU184" s="12">
        <f t="shared" si="87"/>
        <v>14040</v>
      </c>
      <c r="AV184" s="12">
        <f>MAX(AU$4:AU184)</f>
        <v>14060</v>
      </c>
      <c r="AW184" s="8">
        <f t="shared" si="88"/>
        <v>-1.4224751066856331E-3</v>
      </c>
      <c r="AY184" s="24"/>
      <c r="AZ184" s="24"/>
    </row>
    <row r="185" spans="1:52" x14ac:dyDescent="0.3">
      <c r="A185" s="1">
        <v>42724</v>
      </c>
      <c r="B185" s="1">
        <v>42724</v>
      </c>
      <c r="C185" s="1" t="s">
        <v>44</v>
      </c>
      <c r="D185" s="3">
        <v>1850</v>
      </c>
      <c r="E185" s="3">
        <v>-200</v>
      </c>
      <c r="F185" s="3">
        <f t="shared" si="61"/>
        <v>1650</v>
      </c>
      <c r="G185" s="20">
        <f t="shared" si="62"/>
        <v>0</v>
      </c>
      <c r="H185" s="3" t="s">
        <v>37</v>
      </c>
      <c r="L185" s="20">
        <f t="shared" si="63"/>
        <v>1</v>
      </c>
      <c r="M185" s="20" t="s">
        <v>20</v>
      </c>
      <c r="N185" s="20">
        <v>8</v>
      </c>
      <c r="O185" s="20">
        <v>72540</v>
      </c>
      <c r="P185" s="20">
        <f t="shared" si="64"/>
        <v>72540</v>
      </c>
      <c r="Q185" s="20">
        <f t="shared" si="65"/>
        <v>72540</v>
      </c>
      <c r="R185" s="20">
        <v>72725</v>
      </c>
      <c r="S185" s="20">
        <v>72394</v>
      </c>
      <c r="T185" s="19">
        <f t="shared" si="66"/>
        <v>19.3</v>
      </c>
      <c r="U185" s="19">
        <f t="shared" si="67"/>
        <v>13.8</v>
      </c>
      <c r="W185" s="19">
        <f t="shared" si="68"/>
        <v>-19.3</v>
      </c>
      <c r="X185" s="19">
        <f t="shared" si="69"/>
        <v>13.8</v>
      </c>
      <c r="Y185" s="7">
        <f t="shared" si="70"/>
        <v>0</v>
      </c>
      <c r="Z185" s="7">
        <f t="shared" si="71"/>
        <v>1</v>
      </c>
      <c r="AA185" s="7">
        <f t="shared" si="72"/>
        <v>1</v>
      </c>
      <c r="AB185" s="7">
        <f t="shared" si="73"/>
        <v>1</v>
      </c>
      <c r="AC185" s="19">
        <f t="shared" si="74"/>
        <v>0</v>
      </c>
      <c r="AD185" s="7"/>
      <c r="AE185" s="19">
        <f t="shared" si="75"/>
        <v>-20</v>
      </c>
      <c r="AF185" s="19">
        <f t="shared" si="76"/>
        <v>-20</v>
      </c>
      <c r="AG185" s="19">
        <f t="shared" si="77"/>
        <v>360</v>
      </c>
      <c r="AH185" s="7">
        <f t="shared" si="78"/>
        <v>0</v>
      </c>
      <c r="AI185" s="19">
        <f t="shared" si="79"/>
        <v>0</v>
      </c>
      <c r="AJ185" s="19">
        <f t="shared" si="80"/>
        <v>0</v>
      </c>
      <c r="AK185" s="19">
        <f t="shared" si="81"/>
        <v>0</v>
      </c>
      <c r="AL185" s="19">
        <f t="shared" si="82"/>
        <v>-20</v>
      </c>
      <c r="AM185" s="19">
        <f t="shared" si="83"/>
        <v>740</v>
      </c>
      <c r="AN185" s="25">
        <f>MAX(AM$4:AM185)</f>
        <v>760</v>
      </c>
      <c r="AO185" s="25">
        <f t="shared" si="90"/>
        <v>-20</v>
      </c>
      <c r="AP185" s="20">
        <f t="shared" si="84"/>
        <v>0</v>
      </c>
      <c r="AR185" s="12">
        <f t="shared" si="89"/>
        <v>398.4</v>
      </c>
      <c r="AS185" s="12">
        <f t="shared" si="85"/>
        <v>19</v>
      </c>
      <c r="AT185" s="12">
        <f t="shared" si="86"/>
        <v>-380</v>
      </c>
      <c r="AU185" s="12">
        <f t="shared" si="87"/>
        <v>13660</v>
      </c>
      <c r="AV185" s="12">
        <f>MAX(AU$4:AU185)</f>
        <v>14060</v>
      </c>
      <c r="AW185" s="8">
        <f t="shared" si="88"/>
        <v>-2.8449502133712661E-2</v>
      </c>
      <c r="AZ185" s="24"/>
    </row>
    <row r="186" spans="1:52" x14ac:dyDescent="0.3">
      <c r="A186" s="1">
        <v>42725</v>
      </c>
      <c r="B186" s="1">
        <v>42725</v>
      </c>
      <c r="C186" s="1" t="s">
        <v>45</v>
      </c>
      <c r="D186" s="3">
        <v>1020</v>
      </c>
      <c r="E186" s="3">
        <v>0</v>
      </c>
      <c r="F186" s="3">
        <f t="shared" si="61"/>
        <v>1020</v>
      </c>
      <c r="G186" s="20">
        <f t="shared" si="62"/>
        <v>0</v>
      </c>
      <c r="H186" s="3" t="s">
        <v>17</v>
      </c>
      <c r="L186" s="20">
        <f t="shared" si="63"/>
        <v>1</v>
      </c>
      <c r="M186" s="20" t="s">
        <v>21</v>
      </c>
      <c r="N186" s="20">
        <v>7</v>
      </c>
      <c r="O186" s="20">
        <v>103930</v>
      </c>
      <c r="P186" s="20">
        <f t="shared" si="64"/>
        <v>103937</v>
      </c>
      <c r="Q186" s="20">
        <f t="shared" si="65"/>
        <v>103937</v>
      </c>
      <c r="R186" s="20">
        <v>103877</v>
      </c>
      <c r="S186" s="20">
        <v>104504</v>
      </c>
      <c r="T186" s="19">
        <f t="shared" si="66"/>
        <v>6.7</v>
      </c>
      <c r="U186" s="19">
        <f t="shared" si="67"/>
        <v>56.7</v>
      </c>
      <c r="W186" s="19">
        <f t="shared" si="68"/>
        <v>-6.7</v>
      </c>
      <c r="X186" s="19">
        <f t="shared" si="69"/>
        <v>56.7</v>
      </c>
      <c r="Y186" s="7">
        <f t="shared" si="70"/>
        <v>1</v>
      </c>
      <c r="Z186" s="7">
        <f t="shared" si="71"/>
        <v>0</v>
      </c>
      <c r="AA186" s="7">
        <f t="shared" si="72"/>
        <v>1</v>
      </c>
      <c r="AB186" s="7">
        <f t="shared" si="73"/>
        <v>1</v>
      </c>
      <c r="AC186" s="19">
        <f t="shared" si="74"/>
        <v>0</v>
      </c>
      <c r="AD186" s="7"/>
      <c r="AE186" s="19">
        <f t="shared" si="75"/>
        <v>0</v>
      </c>
      <c r="AF186" s="19">
        <f t="shared" si="76"/>
        <v>20</v>
      </c>
      <c r="AG186" s="19">
        <f t="shared" si="77"/>
        <v>380</v>
      </c>
      <c r="AH186" s="7">
        <f t="shared" si="78"/>
        <v>1</v>
      </c>
      <c r="AI186" s="19">
        <f t="shared" si="79"/>
        <v>0</v>
      </c>
      <c r="AJ186" s="19">
        <f t="shared" si="80"/>
        <v>0</v>
      </c>
      <c r="AK186" s="19">
        <f t="shared" si="81"/>
        <v>0</v>
      </c>
      <c r="AL186" s="19">
        <f t="shared" si="82"/>
        <v>20</v>
      </c>
      <c r="AM186" s="19">
        <f t="shared" si="83"/>
        <v>760</v>
      </c>
      <c r="AN186" s="25">
        <f>MAX(AM$4:AM186)</f>
        <v>760</v>
      </c>
      <c r="AO186" s="25">
        <f t="shared" si="90"/>
        <v>0</v>
      </c>
      <c r="AP186" s="20">
        <f t="shared" si="84"/>
        <v>1</v>
      </c>
      <c r="AR186" s="12">
        <f t="shared" si="89"/>
        <v>409.8</v>
      </c>
      <c r="AS186" s="12">
        <f t="shared" si="85"/>
        <v>20</v>
      </c>
      <c r="AT186" s="12">
        <f t="shared" si="86"/>
        <v>400</v>
      </c>
      <c r="AU186" s="12">
        <f t="shared" si="87"/>
        <v>14060</v>
      </c>
      <c r="AV186" s="12">
        <f>MAX(AU$4:AU186)</f>
        <v>14060</v>
      </c>
      <c r="AW186" s="8">
        <f t="shared" si="88"/>
        <v>0</v>
      </c>
      <c r="AY186" s="24"/>
      <c r="AZ186" s="24"/>
    </row>
    <row r="187" spans="1:52" x14ac:dyDescent="0.3">
      <c r="A187" s="1">
        <v>42725</v>
      </c>
      <c r="B187" s="1">
        <v>42725</v>
      </c>
      <c r="C187" s="1" t="s">
        <v>45</v>
      </c>
      <c r="D187" s="3">
        <v>1355</v>
      </c>
      <c r="E187" s="3">
        <v>0</v>
      </c>
      <c r="F187" s="3">
        <f t="shared" si="61"/>
        <v>1355</v>
      </c>
      <c r="G187" s="20">
        <f t="shared" si="62"/>
        <v>0</v>
      </c>
      <c r="H187" s="3" t="s">
        <v>17</v>
      </c>
      <c r="L187" s="20">
        <f t="shared" si="63"/>
        <v>1</v>
      </c>
      <c r="M187" s="20" t="s">
        <v>20</v>
      </c>
      <c r="N187" s="20">
        <v>7</v>
      </c>
      <c r="O187" s="20">
        <v>104410</v>
      </c>
      <c r="P187" s="20">
        <f t="shared" si="64"/>
        <v>104410</v>
      </c>
      <c r="Q187" s="20">
        <f t="shared" si="65"/>
        <v>104410</v>
      </c>
      <c r="R187" s="20">
        <v>104504</v>
      </c>
      <c r="S187" s="20">
        <v>104190</v>
      </c>
      <c r="T187" s="19">
        <f t="shared" si="66"/>
        <v>10.1</v>
      </c>
      <c r="U187" s="19">
        <f t="shared" si="67"/>
        <v>21.3</v>
      </c>
      <c r="W187" s="19">
        <f t="shared" si="68"/>
        <v>-10.1</v>
      </c>
      <c r="X187" s="19">
        <f t="shared" si="69"/>
        <v>21.3</v>
      </c>
      <c r="Y187" s="7">
        <f t="shared" si="70"/>
        <v>0</v>
      </c>
      <c r="Z187" s="7">
        <f t="shared" si="71"/>
        <v>1</v>
      </c>
      <c r="AA187" s="7">
        <f t="shared" si="72"/>
        <v>1</v>
      </c>
      <c r="AB187" s="7">
        <f t="shared" si="73"/>
        <v>1</v>
      </c>
      <c r="AC187" s="19">
        <f t="shared" si="74"/>
        <v>0</v>
      </c>
      <c r="AD187" s="7"/>
      <c r="AE187" s="19">
        <f t="shared" si="75"/>
        <v>0</v>
      </c>
      <c r="AF187" s="19">
        <f t="shared" si="76"/>
        <v>20</v>
      </c>
      <c r="AG187" s="19">
        <f t="shared" si="77"/>
        <v>400</v>
      </c>
      <c r="AH187" s="7">
        <f t="shared" si="78"/>
        <v>1</v>
      </c>
      <c r="AI187" s="19">
        <f t="shared" si="79"/>
        <v>0</v>
      </c>
      <c r="AJ187" s="19">
        <f t="shared" si="80"/>
        <v>0</v>
      </c>
      <c r="AK187" s="19">
        <f t="shared" si="81"/>
        <v>0</v>
      </c>
      <c r="AL187" s="19">
        <f t="shared" si="82"/>
        <v>20</v>
      </c>
      <c r="AM187" s="19">
        <f t="shared" si="83"/>
        <v>780</v>
      </c>
      <c r="AN187" s="25">
        <f>MAX(AM$4:AM187)</f>
        <v>780</v>
      </c>
      <c r="AO187" s="25">
        <f t="shared" si="90"/>
        <v>0</v>
      </c>
      <c r="AP187" s="20">
        <f t="shared" si="84"/>
        <v>1</v>
      </c>
      <c r="AR187" s="12">
        <f t="shared" si="89"/>
        <v>409.8</v>
      </c>
      <c r="AS187" s="12">
        <f t="shared" si="85"/>
        <v>20</v>
      </c>
      <c r="AT187" s="12">
        <f t="shared" si="86"/>
        <v>400</v>
      </c>
      <c r="AU187" s="12">
        <f t="shared" si="87"/>
        <v>14460</v>
      </c>
      <c r="AV187" s="12">
        <f>MAX(AU$4:AU187)</f>
        <v>14460</v>
      </c>
      <c r="AW187" s="8">
        <f t="shared" si="88"/>
        <v>0</v>
      </c>
      <c r="AY187" s="24"/>
      <c r="AZ187" s="24"/>
    </row>
    <row r="188" spans="1:52" x14ac:dyDescent="0.3">
      <c r="A188" s="1">
        <v>42725</v>
      </c>
      <c r="B188" s="1">
        <v>42726</v>
      </c>
      <c r="C188" s="1" t="s">
        <v>45</v>
      </c>
      <c r="D188" s="3">
        <v>1020</v>
      </c>
      <c r="E188" s="3">
        <v>0</v>
      </c>
      <c r="F188" s="3">
        <f t="shared" si="61"/>
        <v>1020</v>
      </c>
      <c r="G188" s="20">
        <f t="shared" si="62"/>
        <v>1</v>
      </c>
      <c r="H188" s="3" t="s">
        <v>17</v>
      </c>
      <c r="L188" s="20">
        <f t="shared" si="63"/>
        <v>1</v>
      </c>
      <c r="M188" s="20" t="s">
        <v>20</v>
      </c>
      <c r="N188" s="20">
        <v>7</v>
      </c>
      <c r="O188" s="20">
        <v>104660</v>
      </c>
      <c r="P188" s="20">
        <f t="shared" si="64"/>
        <v>104660</v>
      </c>
      <c r="Q188" s="20">
        <f t="shared" si="65"/>
        <v>104660</v>
      </c>
      <c r="R188" s="20">
        <v>104694</v>
      </c>
      <c r="S188" s="20">
        <v>104287</v>
      </c>
      <c r="T188" s="19">
        <f t="shared" si="66"/>
        <v>4.0999999999999996</v>
      </c>
      <c r="U188" s="19">
        <f t="shared" si="67"/>
        <v>36.6</v>
      </c>
      <c r="W188" s="19">
        <f t="shared" si="68"/>
        <v>-4.0999999999999996</v>
      </c>
      <c r="X188" s="19">
        <f t="shared" si="69"/>
        <v>36.6</v>
      </c>
      <c r="Y188" s="7">
        <f t="shared" si="70"/>
        <v>0</v>
      </c>
      <c r="Z188" s="7">
        <f t="shared" si="71"/>
        <v>1</v>
      </c>
      <c r="AA188" s="7">
        <f t="shared" si="72"/>
        <v>1</v>
      </c>
      <c r="AB188" s="7">
        <f t="shared" si="73"/>
        <v>1</v>
      </c>
      <c r="AC188" s="19">
        <f t="shared" si="74"/>
        <v>0</v>
      </c>
      <c r="AD188" s="7"/>
      <c r="AE188" s="19">
        <f t="shared" si="75"/>
        <v>0</v>
      </c>
      <c r="AF188" s="19">
        <f t="shared" si="76"/>
        <v>20</v>
      </c>
      <c r="AG188" s="19">
        <f t="shared" si="77"/>
        <v>420</v>
      </c>
      <c r="AH188" s="7">
        <f t="shared" si="78"/>
        <v>1</v>
      </c>
      <c r="AI188" s="19">
        <f t="shared" si="79"/>
        <v>0</v>
      </c>
      <c r="AJ188" s="19">
        <f t="shared" si="80"/>
        <v>0</v>
      </c>
      <c r="AK188" s="19">
        <f t="shared" si="81"/>
        <v>0</v>
      </c>
      <c r="AL188" s="19">
        <f t="shared" si="82"/>
        <v>20</v>
      </c>
      <c r="AM188" s="19">
        <f t="shared" si="83"/>
        <v>800</v>
      </c>
      <c r="AN188" s="25">
        <f>MAX(AM$4:AM188)</f>
        <v>800</v>
      </c>
      <c r="AO188" s="25">
        <f t="shared" si="90"/>
        <v>0</v>
      </c>
      <c r="AP188" s="20">
        <f t="shared" si="84"/>
        <v>1</v>
      </c>
      <c r="AR188" s="12">
        <f t="shared" si="89"/>
        <v>433.8</v>
      </c>
      <c r="AS188" s="12">
        <f t="shared" si="85"/>
        <v>21</v>
      </c>
      <c r="AT188" s="12">
        <f t="shared" si="86"/>
        <v>420</v>
      </c>
      <c r="AU188" s="12">
        <f t="shared" si="87"/>
        <v>14880</v>
      </c>
      <c r="AV188" s="12">
        <f>MAX(AU$4:AU188)</f>
        <v>14880</v>
      </c>
      <c r="AW188" s="8">
        <f t="shared" si="88"/>
        <v>0</v>
      </c>
      <c r="AY188" s="24"/>
      <c r="AZ188" s="24"/>
    </row>
    <row r="189" spans="1:52" x14ac:dyDescent="0.3">
      <c r="A189" s="1">
        <v>42739</v>
      </c>
      <c r="B189" s="1">
        <v>42739</v>
      </c>
      <c r="C189" s="1" t="s">
        <v>45</v>
      </c>
      <c r="D189" s="3">
        <v>1455</v>
      </c>
      <c r="E189" s="3">
        <v>0</v>
      </c>
      <c r="F189" s="3">
        <f t="shared" si="61"/>
        <v>1455</v>
      </c>
      <c r="G189" s="20">
        <f t="shared" si="62"/>
        <v>0</v>
      </c>
      <c r="H189" s="3" t="s">
        <v>17</v>
      </c>
      <c r="I189" s="20">
        <v>1</v>
      </c>
      <c r="J189" s="20">
        <v>11</v>
      </c>
      <c r="L189" s="20">
        <f t="shared" si="63"/>
        <v>1</v>
      </c>
      <c r="M189" s="20" t="s">
        <v>20</v>
      </c>
      <c r="N189" s="20">
        <v>7</v>
      </c>
      <c r="O189" s="20">
        <v>104580</v>
      </c>
      <c r="P189" s="20">
        <f t="shared" si="64"/>
        <v>104580</v>
      </c>
      <c r="Q189" s="20">
        <f t="shared" si="65"/>
        <v>104580</v>
      </c>
      <c r="R189" s="20">
        <v>104998</v>
      </c>
      <c r="S189" s="20">
        <v>104517</v>
      </c>
      <c r="T189" s="19">
        <f t="shared" si="66"/>
        <v>42.5</v>
      </c>
      <c r="U189" s="19">
        <f t="shared" si="67"/>
        <v>5.6</v>
      </c>
      <c r="W189" s="19">
        <f t="shared" si="68"/>
        <v>-42.5</v>
      </c>
      <c r="X189" s="19">
        <f t="shared" si="69"/>
        <v>5.6</v>
      </c>
      <c r="Y189" s="7">
        <f t="shared" si="70"/>
        <v>0</v>
      </c>
      <c r="Z189" s="7">
        <f t="shared" si="71"/>
        <v>1</v>
      </c>
      <c r="AA189" s="7">
        <f t="shared" si="72"/>
        <v>1</v>
      </c>
      <c r="AB189" s="7">
        <f t="shared" si="73"/>
        <v>0</v>
      </c>
      <c r="AC189" s="19">
        <f t="shared" si="74"/>
        <v>-20</v>
      </c>
      <c r="AD189" s="7"/>
      <c r="AE189" s="19">
        <f t="shared" si="75"/>
        <v>-20</v>
      </c>
      <c r="AF189" s="19">
        <f t="shared" si="76"/>
        <v>-20</v>
      </c>
      <c r="AG189" s="19">
        <f t="shared" si="77"/>
        <v>400</v>
      </c>
      <c r="AH189" s="7">
        <f t="shared" si="78"/>
        <v>0</v>
      </c>
      <c r="AI189" s="19">
        <f t="shared" si="79"/>
        <v>-20</v>
      </c>
      <c r="AJ189" s="19">
        <f t="shared" si="80"/>
        <v>0</v>
      </c>
      <c r="AK189" s="19">
        <f t="shared" si="81"/>
        <v>0</v>
      </c>
      <c r="AL189" s="19">
        <f t="shared" si="82"/>
        <v>0</v>
      </c>
      <c r="AM189" s="19">
        <f t="shared" si="83"/>
        <v>800</v>
      </c>
      <c r="AN189" s="25">
        <f>MAX(AM$4:AM189)</f>
        <v>800</v>
      </c>
      <c r="AO189" s="25">
        <f t="shared" si="90"/>
        <v>0</v>
      </c>
      <c r="AP189" s="20">
        <f t="shared" si="84"/>
        <v>0</v>
      </c>
      <c r="AR189" s="12">
        <f t="shared" si="89"/>
        <v>446.4</v>
      </c>
      <c r="AS189" s="12">
        <f t="shared" si="85"/>
        <v>22</v>
      </c>
      <c r="AT189" s="12">
        <f t="shared" si="86"/>
        <v>0</v>
      </c>
      <c r="AU189" s="12">
        <f t="shared" si="87"/>
        <v>14880</v>
      </c>
      <c r="AV189" s="12">
        <f>MAX(AU$4:AU189)</f>
        <v>14880</v>
      </c>
      <c r="AW189" s="8">
        <f t="shared" si="88"/>
        <v>0</v>
      </c>
      <c r="AY189" s="24"/>
      <c r="AZ189" s="24"/>
    </row>
    <row r="190" spans="1:52" x14ac:dyDescent="0.3">
      <c r="A190" s="1">
        <v>42739</v>
      </c>
      <c r="B190" s="1">
        <v>42740</v>
      </c>
      <c r="C190" s="1" t="s">
        <v>44</v>
      </c>
      <c r="D190" s="3">
        <v>205</v>
      </c>
      <c r="E190" s="3">
        <v>-200</v>
      </c>
      <c r="F190" s="3">
        <f t="shared" si="61"/>
        <v>5</v>
      </c>
      <c r="G190" s="20">
        <f t="shared" si="62"/>
        <v>1</v>
      </c>
      <c r="H190" s="3" t="s">
        <v>37</v>
      </c>
      <c r="L190" s="20">
        <f t="shared" si="63"/>
        <v>1</v>
      </c>
      <c r="M190" s="20" t="s">
        <v>20</v>
      </c>
      <c r="N190" s="20">
        <v>8</v>
      </c>
      <c r="O190" s="20">
        <v>72940</v>
      </c>
      <c r="P190" s="20">
        <f t="shared" si="64"/>
        <v>72940</v>
      </c>
      <c r="Q190" s="20">
        <f t="shared" si="65"/>
        <v>72940</v>
      </c>
      <c r="R190" s="20">
        <v>73021</v>
      </c>
      <c r="S190" s="20">
        <v>72774</v>
      </c>
      <c r="T190" s="19">
        <f t="shared" si="66"/>
        <v>8.9</v>
      </c>
      <c r="U190" s="19">
        <f t="shared" si="67"/>
        <v>15.8</v>
      </c>
      <c r="W190" s="19">
        <f t="shared" si="68"/>
        <v>-8.9</v>
      </c>
      <c r="X190" s="19">
        <f t="shared" si="69"/>
        <v>15.8</v>
      </c>
      <c r="Y190" s="7">
        <f t="shared" si="70"/>
        <v>0</v>
      </c>
      <c r="Z190" s="7">
        <f t="shared" si="71"/>
        <v>1</v>
      </c>
      <c r="AA190" s="7">
        <f t="shared" si="72"/>
        <v>1</v>
      </c>
      <c r="AB190" s="7">
        <f t="shared" si="73"/>
        <v>1</v>
      </c>
      <c r="AC190" s="19">
        <f t="shared" si="74"/>
        <v>0</v>
      </c>
      <c r="AD190" s="7"/>
      <c r="AE190" s="19">
        <f t="shared" si="75"/>
        <v>-20</v>
      </c>
      <c r="AF190" s="19">
        <f t="shared" si="76"/>
        <v>-20</v>
      </c>
      <c r="AG190" s="19">
        <f t="shared" si="77"/>
        <v>380</v>
      </c>
      <c r="AH190" s="7">
        <f t="shared" si="78"/>
        <v>0</v>
      </c>
      <c r="AI190" s="19">
        <f t="shared" si="79"/>
        <v>0</v>
      </c>
      <c r="AJ190" s="19">
        <f t="shared" si="80"/>
        <v>0</v>
      </c>
      <c r="AK190" s="19">
        <f t="shared" si="81"/>
        <v>0</v>
      </c>
      <c r="AL190" s="19">
        <f t="shared" si="82"/>
        <v>-20</v>
      </c>
      <c r="AM190" s="19">
        <f t="shared" si="83"/>
        <v>780</v>
      </c>
      <c r="AN190" s="25">
        <f>MAX(AM$4:AM190)</f>
        <v>800</v>
      </c>
      <c r="AO190" s="25">
        <f t="shared" si="90"/>
        <v>-20</v>
      </c>
      <c r="AP190" s="20">
        <f t="shared" si="84"/>
        <v>0</v>
      </c>
      <c r="AR190" s="12">
        <f t="shared" si="89"/>
        <v>446.4</v>
      </c>
      <c r="AS190" s="12">
        <f t="shared" si="85"/>
        <v>22</v>
      </c>
      <c r="AT190" s="12">
        <f t="shared" si="86"/>
        <v>-440</v>
      </c>
      <c r="AU190" s="12">
        <f t="shared" si="87"/>
        <v>14440</v>
      </c>
      <c r="AV190" s="12">
        <f>MAX(AU$4:AU190)</f>
        <v>14880</v>
      </c>
      <c r="AW190" s="8">
        <f t="shared" si="88"/>
        <v>-2.9569892473118281E-2</v>
      </c>
      <c r="AZ190" s="24"/>
    </row>
    <row r="191" spans="1:52" x14ac:dyDescent="0.3">
      <c r="A191" s="1">
        <v>42740</v>
      </c>
      <c r="B191" s="1">
        <v>42740</v>
      </c>
      <c r="C191" s="1" t="s">
        <v>44</v>
      </c>
      <c r="D191" s="3">
        <v>1315</v>
      </c>
      <c r="E191" s="3">
        <v>-200</v>
      </c>
      <c r="F191" s="3">
        <f t="shared" si="61"/>
        <v>1115</v>
      </c>
      <c r="G191" s="20">
        <f t="shared" si="62"/>
        <v>0</v>
      </c>
      <c r="H191" s="3" t="s">
        <v>37</v>
      </c>
      <c r="I191" s="20">
        <v>1</v>
      </c>
      <c r="J191" s="20">
        <v>12</v>
      </c>
      <c r="L191" s="20">
        <f t="shared" si="63"/>
        <v>1</v>
      </c>
      <c r="M191" s="20" t="s">
        <v>21</v>
      </c>
      <c r="N191" s="20">
        <v>8</v>
      </c>
      <c r="O191" s="20">
        <v>72840</v>
      </c>
      <c r="P191" s="20">
        <f t="shared" si="64"/>
        <v>72848</v>
      </c>
      <c r="Q191" s="20">
        <f t="shared" si="65"/>
        <v>72848</v>
      </c>
      <c r="R191" s="20">
        <v>72828</v>
      </c>
      <c r="S191" s="20">
        <v>73560</v>
      </c>
      <c r="T191" s="19">
        <f t="shared" si="66"/>
        <v>2.8</v>
      </c>
      <c r="U191" s="19">
        <f t="shared" si="67"/>
        <v>71.2</v>
      </c>
      <c r="W191" s="19">
        <f t="shared" si="68"/>
        <v>-2.8</v>
      </c>
      <c r="X191" s="19">
        <f t="shared" si="69"/>
        <v>71.2</v>
      </c>
      <c r="Y191" s="7">
        <f t="shared" si="70"/>
        <v>1</v>
      </c>
      <c r="Z191" s="7">
        <f t="shared" si="71"/>
        <v>0</v>
      </c>
      <c r="AA191" s="7">
        <f t="shared" si="72"/>
        <v>1</v>
      </c>
      <c r="AB191" s="7">
        <f t="shared" si="73"/>
        <v>0</v>
      </c>
      <c r="AC191" s="19">
        <f t="shared" si="74"/>
        <v>0</v>
      </c>
      <c r="AD191" s="7"/>
      <c r="AE191" s="19">
        <f t="shared" si="75"/>
        <v>0</v>
      </c>
      <c r="AF191" s="19">
        <f t="shared" si="76"/>
        <v>20</v>
      </c>
      <c r="AG191" s="19">
        <f t="shared" si="77"/>
        <v>400</v>
      </c>
      <c r="AH191" s="7">
        <f t="shared" si="78"/>
        <v>1</v>
      </c>
      <c r="AI191" s="19">
        <f t="shared" si="79"/>
        <v>20</v>
      </c>
      <c r="AJ191" s="19">
        <f t="shared" si="80"/>
        <v>0</v>
      </c>
      <c r="AK191" s="19">
        <f t="shared" si="81"/>
        <v>0</v>
      </c>
      <c r="AL191" s="19">
        <f t="shared" si="82"/>
        <v>0</v>
      </c>
      <c r="AM191" s="19">
        <f t="shared" si="83"/>
        <v>780</v>
      </c>
      <c r="AN191" s="25">
        <f>MAX(AM$4:AM191)</f>
        <v>800</v>
      </c>
      <c r="AO191" s="25">
        <f t="shared" si="90"/>
        <v>-20</v>
      </c>
      <c r="AP191" s="20">
        <f t="shared" si="84"/>
        <v>0</v>
      </c>
      <c r="AR191" s="12">
        <f t="shared" si="89"/>
        <v>446.4</v>
      </c>
      <c r="AS191" s="12">
        <f t="shared" si="85"/>
        <v>22</v>
      </c>
      <c r="AT191" s="12">
        <f t="shared" si="86"/>
        <v>0</v>
      </c>
      <c r="AU191" s="12">
        <f t="shared" si="87"/>
        <v>14440</v>
      </c>
      <c r="AV191" s="12">
        <f>MAX(AU$4:AU191)</f>
        <v>14880</v>
      </c>
      <c r="AW191" s="8">
        <f t="shared" si="88"/>
        <v>-2.9569892473118281E-2</v>
      </c>
      <c r="AY191" s="24"/>
      <c r="AZ191" s="24"/>
    </row>
    <row r="192" spans="1:52" x14ac:dyDescent="0.3">
      <c r="A192" s="1">
        <v>42741</v>
      </c>
      <c r="B192" s="1">
        <v>42741</v>
      </c>
      <c r="C192" s="1" t="s">
        <v>45</v>
      </c>
      <c r="D192" s="3">
        <v>1330</v>
      </c>
      <c r="E192" s="3">
        <v>0</v>
      </c>
      <c r="F192" s="3">
        <f t="shared" si="61"/>
        <v>1330</v>
      </c>
      <c r="G192" s="20">
        <f t="shared" si="62"/>
        <v>0</v>
      </c>
      <c r="H192" s="3" t="s">
        <v>17</v>
      </c>
      <c r="K192" s="20">
        <v>1</v>
      </c>
      <c r="L192" s="20">
        <f t="shared" si="63"/>
        <v>1</v>
      </c>
      <c r="M192" s="20" t="s">
        <v>21</v>
      </c>
      <c r="N192" s="20">
        <v>7</v>
      </c>
      <c r="O192" s="20">
        <v>105520</v>
      </c>
      <c r="P192" s="20">
        <f t="shared" si="64"/>
        <v>105527</v>
      </c>
      <c r="Q192" s="20">
        <f t="shared" si="65"/>
        <v>105527</v>
      </c>
      <c r="R192" s="20">
        <v>105451</v>
      </c>
      <c r="S192" s="20">
        <v>105869</v>
      </c>
      <c r="T192" s="19">
        <f t="shared" si="66"/>
        <v>8.3000000000000007</v>
      </c>
      <c r="U192" s="19">
        <f t="shared" si="67"/>
        <v>34.200000000000003</v>
      </c>
      <c r="W192" s="19">
        <f t="shared" si="68"/>
        <v>-8.3000000000000007</v>
      </c>
      <c r="X192" s="19">
        <f t="shared" si="69"/>
        <v>34.200000000000003</v>
      </c>
      <c r="Y192" s="7">
        <f t="shared" si="70"/>
        <v>1</v>
      </c>
      <c r="Z192" s="7">
        <f t="shared" si="71"/>
        <v>0</v>
      </c>
      <c r="AA192" s="7">
        <f t="shared" si="72"/>
        <v>1</v>
      </c>
      <c r="AB192" s="7">
        <f t="shared" si="73"/>
        <v>0</v>
      </c>
      <c r="AC192" s="19">
        <f t="shared" si="74"/>
        <v>0</v>
      </c>
      <c r="AD192" s="7"/>
      <c r="AE192" s="19">
        <f t="shared" si="75"/>
        <v>0</v>
      </c>
      <c r="AF192" s="19">
        <f t="shared" si="76"/>
        <v>20</v>
      </c>
      <c r="AG192" s="19">
        <f t="shared" si="77"/>
        <v>420</v>
      </c>
      <c r="AH192" s="7">
        <f t="shared" si="78"/>
        <v>1</v>
      </c>
      <c r="AI192" s="19">
        <f t="shared" si="79"/>
        <v>0</v>
      </c>
      <c r="AJ192" s="19">
        <f t="shared" si="80"/>
        <v>20</v>
      </c>
      <c r="AK192" s="19">
        <f t="shared" si="81"/>
        <v>0</v>
      </c>
      <c r="AL192" s="19">
        <f t="shared" si="82"/>
        <v>0</v>
      </c>
      <c r="AM192" s="19">
        <f t="shared" si="83"/>
        <v>780</v>
      </c>
      <c r="AN192" s="25">
        <f>MAX(AM$4:AM192)</f>
        <v>800</v>
      </c>
      <c r="AO192" s="25">
        <f t="shared" si="90"/>
        <v>-20</v>
      </c>
      <c r="AP192" s="20">
        <f t="shared" si="84"/>
        <v>0</v>
      </c>
      <c r="AR192" s="12">
        <f t="shared" si="89"/>
        <v>433.2</v>
      </c>
      <c r="AS192" s="12">
        <f t="shared" si="85"/>
        <v>21</v>
      </c>
      <c r="AT192" s="12">
        <f t="shared" si="86"/>
        <v>0</v>
      </c>
      <c r="AU192" s="12">
        <f t="shared" si="87"/>
        <v>14440</v>
      </c>
      <c r="AV192" s="12">
        <f>MAX(AU$4:AU192)</f>
        <v>14880</v>
      </c>
      <c r="AW192" s="8">
        <f t="shared" si="88"/>
        <v>-2.9569892473118281E-2</v>
      </c>
      <c r="AY192" s="24"/>
      <c r="AZ192" s="24"/>
    </row>
    <row r="193" spans="1:52" x14ac:dyDescent="0.3">
      <c r="A193" s="1">
        <v>42741</v>
      </c>
      <c r="B193" s="1">
        <v>42741</v>
      </c>
      <c r="C193" s="1" t="s">
        <v>44</v>
      </c>
      <c r="D193" s="3">
        <v>1550</v>
      </c>
      <c r="E193" s="3">
        <v>-200</v>
      </c>
      <c r="F193" s="3">
        <f t="shared" si="61"/>
        <v>1350</v>
      </c>
      <c r="G193" s="20">
        <f t="shared" si="62"/>
        <v>0</v>
      </c>
      <c r="H193" s="3" t="s">
        <v>38</v>
      </c>
      <c r="K193" s="20">
        <v>1</v>
      </c>
      <c r="L193" s="20">
        <f t="shared" si="63"/>
        <v>1</v>
      </c>
      <c r="M193" s="20" t="s">
        <v>20</v>
      </c>
      <c r="N193" s="20">
        <v>7</v>
      </c>
      <c r="O193" s="20">
        <v>116560</v>
      </c>
      <c r="P193" s="20">
        <f t="shared" si="64"/>
        <v>116560</v>
      </c>
      <c r="Q193" s="20">
        <f t="shared" si="65"/>
        <v>116560</v>
      </c>
      <c r="R193" s="20">
        <v>116742</v>
      </c>
      <c r="S193" s="20">
        <v>116303</v>
      </c>
      <c r="T193" s="19">
        <f t="shared" si="66"/>
        <v>18.899999999999999</v>
      </c>
      <c r="U193" s="19">
        <f t="shared" si="67"/>
        <v>25</v>
      </c>
      <c r="W193" s="19">
        <f t="shared" si="68"/>
        <v>-18.899999999999999</v>
      </c>
      <c r="X193" s="19">
        <f t="shared" si="69"/>
        <v>25</v>
      </c>
      <c r="Y193" s="7">
        <f t="shared" si="70"/>
        <v>0</v>
      </c>
      <c r="Z193" s="7">
        <f t="shared" si="71"/>
        <v>1</v>
      </c>
      <c r="AA193" s="7">
        <f t="shared" si="72"/>
        <v>1</v>
      </c>
      <c r="AB193" s="7">
        <f t="shared" si="73"/>
        <v>0</v>
      </c>
      <c r="AC193" s="19">
        <f t="shared" si="74"/>
        <v>0</v>
      </c>
      <c r="AD193" s="7"/>
      <c r="AE193" s="19">
        <f t="shared" si="75"/>
        <v>0</v>
      </c>
      <c r="AF193" s="19">
        <f t="shared" si="76"/>
        <v>20</v>
      </c>
      <c r="AG193" s="19">
        <f t="shared" si="77"/>
        <v>440</v>
      </c>
      <c r="AH193" s="7">
        <f t="shared" si="78"/>
        <v>1</v>
      </c>
      <c r="AI193" s="19">
        <f t="shared" si="79"/>
        <v>0</v>
      </c>
      <c r="AJ193" s="19">
        <f t="shared" si="80"/>
        <v>20</v>
      </c>
      <c r="AK193" s="19">
        <f t="shared" si="81"/>
        <v>0</v>
      </c>
      <c r="AL193" s="19">
        <f t="shared" si="82"/>
        <v>0</v>
      </c>
      <c r="AM193" s="19">
        <f t="shared" si="83"/>
        <v>780</v>
      </c>
      <c r="AN193" s="25">
        <f>MAX(AM$4:AM193)</f>
        <v>800</v>
      </c>
      <c r="AO193" s="25">
        <f t="shared" si="90"/>
        <v>-20</v>
      </c>
      <c r="AP193" s="20">
        <f t="shared" si="84"/>
        <v>0</v>
      </c>
      <c r="AR193" s="12">
        <f t="shared" si="89"/>
        <v>433.2</v>
      </c>
      <c r="AS193" s="12">
        <f t="shared" si="85"/>
        <v>21</v>
      </c>
      <c r="AT193" s="12">
        <f t="shared" si="86"/>
        <v>0</v>
      </c>
      <c r="AU193" s="12">
        <f t="shared" si="87"/>
        <v>14440</v>
      </c>
      <c r="AV193" s="12">
        <f>MAX(AU$4:AU193)</f>
        <v>14880</v>
      </c>
      <c r="AW193" s="8">
        <f t="shared" si="88"/>
        <v>-2.9569892473118281E-2</v>
      </c>
      <c r="AY193" s="24"/>
      <c r="AZ193" s="24"/>
    </row>
    <row r="194" spans="1:52" x14ac:dyDescent="0.3">
      <c r="A194" s="1">
        <v>42740</v>
      </c>
      <c r="B194" s="1">
        <v>42744</v>
      </c>
      <c r="C194" s="1" t="s">
        <v>44</v>
      </c>
      <c r="D194" s="3">
        <v>530</v>
      </c>
      <c r="E194" s="3">
        <v>-200</v>
      </c>
      <c r="F194" s="3">
        <f t="shared" si="61"/>
        <v>330</v>
      </c>
      <c r="G194" s="20">
        <f t="shared" si="62"/>
        <v>4</v>
      </c>
      <c r="H194" s="3" t="s">
        <v>38</v>
      </c>
      <c r="I194" s="20">
        <v>1</v>
      </c>
      <c r="J194" s="20">
        <v>16</v>
      </c>
      <c r="L194" s="20">
        <f t="shared" si="63"/>
        <v>1</v>
      </c>
      <c r="M194" s="20" t="s">
        <v>20</v>
      </c>
      <c r="N194" s="20">
        <v>7</v>
      </c>
      <c r="O194" s="20">
        <v>117350</v>
      </c>
      <c r="P194" s="20">
        <f t="shared" si="64"/>
        <v>117350</v>
      </c>
      <c r="Q194" s="20">
        <f t="shared" si="65"/>
        <v>117350</v>
      </c>
      <c r="R194" s="20">
        <v>117525</v>
      </c>
      <c r="S194" s="20">
        <v>115947</v>
      </c>
      <c r="T194" s="19">
        <f t="shared" si="66"/>
        <v>18.2</v>
      </c>
      <c r="U194" s="19">
        <f t="shared" si="67"/>
        <v>139.6</v>
      </c>
      <c r="W194" s="19">
        <f t="shared" si="68"/>
        <v>-18.2</v>
      </c>
      <c r="X194" s="19">
        <f t="shared" si="69"/>
        <v>139.6</v>
      </c>
      <c r="Y194" s="7">
        <f t="shared" si="70"/>
        <v>0</v>
      </c>
      <c r="Z194" s="7">
        <f t="shared" si="71"/>
        <v>1</v>
      </c>
      <c r="AA194" s="7">
        <f t="shared" si="72"/>
        <v>1</v>
      </c>
      <c r="AB194" s="7">
        <f t="shared" si="73"/>
        <v>0</v>
      </c>
      <c r="AC194" s="19">
        <f t="shared" si="74"/>
        <v>0</v>
      </c>
      <c r="AD194" s="7"/>
      <c r="AE194" s="19">
        <f t="shared" si="75"/>
        <v>0</v>
      </c>
      <c r="AF194" s="19">
        <f t="shared" si="76"/>
        <v>20</v>
      </c>
      <c r="AG194" s="19">
        <f t="shared" si="77"/>
        <v>460</v>
      </c>
      <c r="AH194" s="7">
        <f t="shared" si="78"/>
        <v>1</v>
      </c>
      <c r="AI194" s="19">
        <f t="shared" si="79"/>
        <v>20</v>
      </c>
      <c r="AJ194" s="19">
        <f t="shared" si="80"/>
        <v>0</v>
      </c>
      <c r="AK194" s="19">
        <f t="shared" si="81"/>
        <v>0</v>
      </c>
      <c r="AL194" s="19">
        <f t="shared" si="82"/>
        <v>0</v>
      </c>
      <c r="AM194" s="19">
        <f t="shared" si="83"/>
        <v>780</v>
      </c>
      <c r="AN194" s="25">
        <f>MAX(AM$4:AM194)</f>
        <v>800</v>
      </c>
      <c r="AO194" s="25">
        <f t="shared" si="90"/>
        <v>-20</v>
      </c>
      <c r="AP194" s="20">
        <f t="shared" si="84"/>
        <v>0</v>
      </c>
      <c r="AR194" s="12">
        <f t="shared" si="89"/>
        <v>433.2</v>
      </c>
      <c r="AS194" s="12">
        <f t="shared" si="85"/>
        <v>21</v>
      </c>
      <c r="AT194" s="12">
        <f t="shared" si="86"/>
        <v>0</v>
      </c>
      <c r="AU194" s="12">
        <f t="shared" si="87"/>
        <v>14440</v>
      </c>
      <c r="AV194" s="12">
        <f>MAX(AU$4:AU194)</f>
        <v>14880</v>
      </c>
      <c r="AW194" s="8">
        <f t="shared" si="88"/>
        <v>-2.9569892473118281E-2</v>
      </c>
      <c r="AZ194" s="24"/>
    </row>
    <row r="195" spans="1:52" x14ac:dyDescent="0.3">
      <c r="A195" s="1">
        <v>42744</v>
      </c>
      <c r="B195" s="1">
        <v>42744</v>
      </c>
      <c r="C195" s="1" t="s">
        <v>44</v>
      </c>
      <c r="D195" s="3">
        <v>1520</v>
      </c>
      <c r="E195" s="3">
        <v>-200</v>
      </c>
      <c r="F195" s="3">
        <f t="shared" si="61"/>
        <v>1320</v>
      </c>
      <c r="G195" s="20">
        <f t="shared" si="62"/>
        <v>0</v>
      </c>
      <c r="H195" s="3" t="s">
        <v>38</v>
      </c>
      <c r="L195" s="20">
        <f t="shared" si="63"/>
        <v>1</v>
      </c>
      <c r="M195" s="20" t="s">
        <v>21</v>
      </c>
      <c r="N195" s="20">
        <v>7</v>
      </c>
      <c r="O195" s="20">
        <v>116490</v>
      </c>
      <c r="P195" s="20">
        <f t="shared" si="64"/>
        <v>116497</v>
      </c>
      <c r="Q195" s="20">
        <f t="shared" si="65"/>
        <v>116497</v>
      </c>
      <c r="R195" s="20">
        <v>116290</v>
      </c>
      <c r="S195" s="20">
        <v>116606</v>
      </c>
      <c r="T195" s="19">
        <f t="shared" si="66"/>
        <v>21.4</v>
      </c>
      <c r="U195" s="19">
        <f t="shared" si="67"/>
        <v>10.9</v>
      </c>
      <c r="W195" s="19">
        <f t="shared" si="68"/>
        <v>-21.4</v>
      </c>
      <c r="X195" s="19">
        <f t="shared" si="69"/>
        <v>10.9</v>
      </c>
      <c r="Y195" s="7">
        <f t="shared" si="70"/>
        <v>1</v>
      </c>
      <c r="Z195" s="7">
        <f t="shared" si="71"/>
        <v>0</v>
      </c>
      <c r="AA195" s="7">
        <f t="shared" si="72"/>
        <v>1</v>
      </c>
      <c r="AB195" s="7">
        <f t="shared" si="73"/>
        <v>1</v>
      </c>
      <c r="AC195" s="19">
        <f t="shared" si="74"/>
        <v>-20</v>
      </c>
      <c r="AD195" s="7"/>
      <c r="AE195" s="19">
        <f t="shared" si="75"/>
        <v>-20</v>
      </c>
      <c r="AF195" s="19">
        <f t="shared" si="76"/>
        <v>-20</v>
      </c>
      <c r="AG195" s="19">
        <f t="shared" si="77"/>
        <v>440</v>
      </c>
      <c r="AH195" s="7">
        <f t="shared" si="78"/>
        <v>0</v>
      </c>
      <c r="AI195" s="19">
        <f t="shared" si="79"/>
        <v>0</v>
      </c>
      <c r="AJ195" s="19">
        <f t="shared" si="80"/>
        <v>0</v>
      </c>
      <c r="AK195" s="19">
        <f t="shared" si="81"/>
        <v>0</v>
      </c>
      <c r="AL195" s="19">
        <f t="shared" si="82"/>
        <v>-20</v>
      </c>
      <c r="AM195" s="19">
        <f t="shared" si="83"/>
        <v>760</v>
      </c>
      <c r="AN195" s="25">
        <f>MAX(AM$4:AM195)</f>
        <v>800</v>
      </c>
      <c r="AO195" s="25">
        <f t="shared" si="90"/>
        <v>-40</v>
      </c>
      <c r="AP195" s="20">
        <f t="shared" si="84"/>
        <v>0</v>
      </c>
      <c r="AR195" s="12">
        <f t="shared" si="89"/>
        <v>433.2</v>
      </c>
      <c r="AS195" s="12">
        <f t="shared" si="85"/>
        <v>21</v>
      </c>
      <c r="AT195" s="12">
        <f t="shared" si="86"/>
        <v>-420</v>
      </c>
      <c r="AU195" s="12">
        <f t="shared" si="87"/>
        <v>14020</v>
      </c>
      <c r="AV195" s="12">
        <f>MAX(AU$4:AU195)</f>
        <v>14880</v>
      </c>
      <c r="AW195" s="8">
        <f t="shared" si="88"/>
        <v>-5.779569892473118E-2</v>
      </c>
      <c r="AY195" s="24"/>
      <c r="AZ195" s="24"/>
    </row>
    <row r="196" spans="1:52" x14ac:dyDescent="0.3">
      <c r="A196" s="1">
        <v>42744</v>
      </c>
      <c r="B196" s="1">
        <v>42744</v>
      </c>
      <c r="C196" s="1" t="s">
        <v>44</v>
      </c>
      <c r="D196" s="3">
        <v>1745</v>
      </c>
      <c r="E196" s="3">
        <v>-200</v>
      </c>
      <c r="F196" s="3">
        <f t="shared" si="61"/>
        <v>1545</v>
      </c>
      <c r="G196" s="20">
        <f t="shared" si="62"/>
        <v>0</v>
      </c>
      <c r="H196" s="3" t="s">
        <v>43</v>
      </c>
      <c r="L196" s="20">
        <f t="shared" si="63"/>
        <v>1</v>
      </c>
      <c r="M196" s="20" t="s">
        <v>21</v>
      </c>
      <c r="N196" s="20">
        <v>10</v>
      </c>
      <c r="O196" s="20">
        <v>132150</v>
      </c>
      <c r="P196" s="20">
        <f t="shared" si="64"/>
        <v>132160</v>
      </c>
      <c r="Q196" s="20">
        <f t="shared" si="65"/>
        <v>132160</v>
      </c>
      <c r="R196" s="20">
        <v>131961</v>
      </c>
      <c r="S196" s="20">
        <v>132402</v>
      </c>
      <c r="T196" s="19">
        <f t="shared" si="66"/>
        <v>20.9</v>
      </c>
      <c r="U196" s="19">
        <f t="shared" si="67"/>
        <v>24.2</v>
      </c>
      <c r="W196" s="19">
        <f t="shared" si="68"/>
        <v>-20.9</v>
      </c>
      <c r="X196" s="19">
        <f t="shared" si="69"/>
        <v>24.2</v>
      </c>
      <c r="Y196" s="7">
        <f t="shared" si="70"/>
        <v>1</v>
      </c>
      <c r="Z196" s="7">
        <f t="shared" si="71"/>
        <v>0</v>
      </c>
      <c r="AA196" s="7">
        <f t="shared" si="72"/>
        <v>1</v>
      </c>
      <c r="AB196" s="7">
        <f t="shared" si="73"/>
        <v>1</v>
      </c>
      <c r="AC196" s="19">
        <f t="shared" si="74"/>
        <v>-20</v>
      </c>
      <c r="AD196" s="7"/>
      <c r="AE196" s="19">
        <f t="shared" si="75"/>
        <v>-20</v>
      </c>
      <c r="AF196" s="19">
        <f t="shared" si="76"/>
        <v>-20</v>
      </c>
      <c r="AG196" s="19">
        <f t="shared" si="77"/>
        <v>420</v>
      </c>
      <c r="AH196" s="7">
        <f t="shared" si="78"/>
        <v>0</v>
      </c>
      <c r="AI196" s="19">
        <f t="shared" si="79"/>
        <v>0</v>
      </c>
      <c r="AJ196" s="19">
        <f t="shared" si="80"/>
        <v>0</v>
      </c>
      <c r="AK196" s="19">
        <f t="shared" si="81"/>
        <v>0</v>
      </c>
      <c r="AL196" s="19">
        <f t="shared" si="82"/>
        <v>-20</v>
      </c>
      <c r="AM196" s="19">
        <f t="shared" si="83"/>
        <v>740</v>
      </c>
      <c r="AN196" s="25">
        <f>MAX(AM$4:AM196)</f>
        <v>800</v>
      </c>
      <c r="AO196" s="25">
        <f t="shared" si="90"/>
        <v>-60</v>
      </c>
      <c r="AP196" s="20">
        <f t="shared" si="84"/>
        <v>0</v>
      </c>
      <c r="AR196" s="12">
        <f t="shared" si="89"/>
        <v>433.2</v>
      </c>
      <c r="AS196" s="12">
        <f t="shared" si="85"/>
        <v>21</v>
      </c>
      <c r="AT196" s="12">
        <f t="shared" si="86"/>
        <v>-420</v>
      </c>
      <c r="AU196" s="12">
        <f t="shared" si="87"/>
        <v>13600</v>
      </c>
      <c r="AV196" s="12">
        <f>MAX(AU$4:AU196)</f>
        <v>14880</v>
      </c>
      <c r="AW196" s="8">
        <f t="shared" si="88"/>
        <v>-8.6021505376344093E-2</v>
      </c>
      <c r="AY196" s="24"/>
      <c r="AZ196" s="24"/>
    </row>
    <row r="197" spans="1:52" x14ac:dyDescent="0.3">
      <c r="A197" s="1">
        <v>42744</v>
      </c>
      <c r="B197" s="1">
        <v>42744</v>
      </c>
      <c r="C197" s="1" t="s">
        <v>44</v>
      </c>
      <c r="D197" s="3">
        <v>1840</v>
      </c>
      <c r="E197" s="3">
        <v>-200</v>
      </c>
      <c r="F197" s="3">
        <f t="shared" ref="F197:F260" si="91">D197+E197</f>
        <v>1640</v>
      </c>
      <c r="G197" s="20">
        <f t="shared" ref="G197:G260" si="92">B197-A197</f>
        <v>0</v>
      </c>
      <c r="H197" s="3" t="s">
        <v>38</v>
      </c>
      <c r="I197" s="20">
        <v>1</v>
      </c>
      <c r="J197" s="20">
        <v>40</v>
      </c>
      <c r="L197" s="20">
        <f t="shared" ref="L197:L260" si="93">IF(AND(F197&gt;=L$3,F197&lt;=L$4),0,1)</f>
        <v>1</v>
      </c>
      <c r="M197" s="20" t="s">
        <v>21</v>
      </c>
      <c r="N197" s="20">
        <v>7</v>
      </c>
      <c r="O197" s="20">
        <v>116090</v>
      </c>
      <c r="P197" s="20">
        <f t="shared" ref="P197:P260" si="94">IF(M197="short",O197,O197+N197)</f>
        <v>116097</v>
      </c>
      <c r="Q197" s="20">
        <f t="shared" ref="Q197:Q260" si="95">IF(M197="short",P197+Q$3,P197-Q$3)</f>
        <v>116097</v>
      </c>
      <c r="R197" s="20">
        <v>115947</v>
      </c>
      <c r="S197" s="20">
        <v>116284</v>
      </c>
      <c r="T197" s="19">
        <f t="shared" ref="T197:T260" si="96">IF(M197="short",((R197-P197)+N197)/10,((P197-R197)+N197)/10)</f>
        <v>15.7</v>
      </c>
      <c r="U197" s="19">
        <f t="shared" ref="U197:U260" si="97">IF(M197="long",((S197-O197)-N197)/10,((O197-S197)-N197)/10)</f>
        <v>18.7</v>
      </c>
      <c r="W197" s="19">
        <f t="shared" ref="W197:W260" si="98">-T197+(Q$3/10)</f>
        <v>-15.7</v>
      </c>
      <c r="X197" s="19">
        <f t="shared" ref="X197:X260" si="99">U197+(Q$3/10)</f>
        <v>18.7</v>
      </c>
      <c r="Y197" s="7">
        <f t="shared" ref="Y197:Y260" si="100">IF(AND(M197="long",R197&lt;Q197),1, )</f>
        <v>1</v>
      </c>
      <c r="Z197" s="7">
        <f t="shared" ref="Z197:Z260" si="101">IF(AND(M197="short",R197&gt;Q197),1, )</f>
        <v>0</v>
      </c>
      <c r="AA197" s="7">
        <f t="shared" ref="AA197:AA260" si="102">Y197+Z197</f>
        <v>1</v>
      </c>
      <c r="AB197" s="7">
        <f t="shared" ref="AB197:AB260" si="103">IF(OR(I197=1,K197=1),0,L197*AA197)</f>
        <v>0</v>
      </c>
      <c r="AC197" s="19">
        <f t="shared" ref="AC197:AC260" si="104">IF(W197&lt;=-AC$3,-AC$3,0)</f>
        <v>0</v>
      </c>
      <c r="AD197" s="7"/>
      <c r="AE197" s="19">
        <f t="shared" ref="AE197:AE260" si="105">IF(AND(AC197=0,U197&gt;=AE$3-(N197/10)),0,-AC$3*AA197)</f>
        <v>-20</v>
      </c>
      <c r="AF197" s="19">
        <f t="shared" ref="AF197:AF260" si="106">IF(AND(AC197=0,X197&gt;AF$3),AF$3*AA197,AE197*AA197)</f>
        <v>-20</v>
      </c>
      <c r="AG197" s="19">
        <f t="shared" ref="AG197:AG260" si="107">AG196+AF197</f>
        <v>400</v>
      </c>
      <c r="AH197" s="7">
        <f t="shared" ref="AH197:AH260" si="108">IF(AF197&gt;0,1, )</f>
        <v>0</v>
      </c>
      <c r="AI197" s="19">
        <f t="shared" ref="AI197:AI260" si="109">IF(I197=1,AF197,)</f>
        <v>-20</v>
      </c>
      <c r="AJ197" s="19">
        <f t="shared" ref="AJ197:AJ260" si="110">IF(K197=1,AF197, )</f>
        <v>0</v>
      </c>
      <c r="AK197" s="19">
        <f t="shared" ref="AK197:AK260" si="111">IF(L197=1, ,AF197)</f>
        <v>0</v>
      </c>
      <c r="AL197" s="19">
        <f t="shared" ref="AL197:AL260" si="112">AB197*AF197</f>
        <v>0</v>
      </c>
      <c r="AM197" s="19">
        <f t="shared" ref="AM197:AM260" si="113">AM196+AL197</f>
        <v>740</v>
      </c>
      <c r="AN197" s="25">
        <f>MAX(AM$4:AM197)</f>
        <v>800</v>
      </c>
      <c r="AO197" s="25">
        <f t="shared" si="90"/>
        <v>-60</v>
      </c>
      <c r="AP197" s="20">
        <f t="shared" ref="AP197:AP260" si="114">IF(AL197&gt;0,1, )</f>
        <v>0</v>
      </c>
      <c r="AR197" s="12">
        <f t="shared" si="89"/>
        <v>433.2</v>
      </c>
      <c r="AS197" s="12">
        <f t="shared" ref="AS197:AS260" si="115">INT(AR197/AS$3)</f>
        <v>21</v>
      </c>
      <c r="AT197" s="12">
        <f t="shared" ref="AT197:AT260" si="116">AL197*AS197</f>
        <v>0</v>
      </c>
      <c r="AU197" s="12">
        <f t="shared" ref="AU197:AU260" si="117">AU196+AT197</f>
        <v>13600</v>
      </c>
      <c r="AV197" s="12">
        <f>MAX(AU$4:AU197)</f>
        <v>14880</v>
      </c>
      <c r="AW197" s="8">
        <f t="shared" ref="AW197:AW260" si="118">(AU197-AV197)/AV197</f>
        <v>-8.6021505376344093E-2</v>
      </c>
      <c r="AZ197" s="24"/>
    </row>
    <row r="198" spans="1:52" x14ac:dyDescent="0.3">
      <c r="A198" s="1">
        <v>42745</v>
      </c>
      <c r="B198" s="1">
        <v>42745</v>
      </c>
      <c r="C198" s="1" t="s">
        <v>45</v>
      </c>
      <c r="D198" s="3">
        <v>1200</v>
      </c>
      <c r="E198" s="3">
        <v>0</v>
      </c>
      <c r="F198" s="3">
        <f t="shared" si="91"/>
        <v>1200</v>
      </c>
      <c r="G198" s="20">
        <f t="shared" si="92"/>
        <v>0</v>
      </c>
      <c r="H198" s="3" t="s">
        <v>17</v>
      </c>
      <c r="L198" s="20">
        <f t="shared" si="93"/>
        <v>1</v>
      </c>
      <c r="M198" s="20" t="s">
        <v>21</v>
      </c>
      <c r="N198" s="20">
        <v>7</v>
      </c>
      <c r="O198" s="20">
        <v>105680</v>
      </c>
      <c r="P198" s="20">
        <f t="shared" si="94"/>
        <v>105687</v>
      </c>
      <c r="Q198" s="20">
        <f t="shared" si="95"/>
        <v>105687</v>
      </c>
      <c r="R198" s="20">
        <v>105580</v>
      </c>
      <c r="S198" s="20">
        <v>106045</v>
      </c>
      <c r="T198" s="19">
        <f t="shared" si="96"/>
        <v>11.4</v>
      </c>
      <c r="U198" s="19">
        <f t="shared" si="97"/>
        <v>35.799999999999997</v>
      </c>
      <c r="W198" s="19">
        <f t="shared" si="98"/>
        <v>-11.4</v>
      </c>
      <c r="X198" s="19">
        <f t="shared" si="99"/>
        <v>35.799999999999997</v>
      </c>
      <c r="Y198" s="7">
        <f t="shared" si="100"/>
        <v>1</v>
      </c>
      <c r="Z198" s="7">
        <f t="shared" si="101"/>
        <v>0</v>
      </c>
      <c r="AA198" s="7">
        <f t="shared" si="102"/>
        <v>1</v>
      </c>
      <c r="AB198" s="7">
        <f t="shared" si="103"/>
        <v>1</v>
      </c>
      <c r="AC198" s="19">
        <f t="shared" si="104"/>
        <v>0</v>
      </c>
      <c r="AD198" s="7"/>
      <c r="AE198" s="19">
        <f t="shared" si="105"/>
        <v>0</v>
      </c>
      <c r="AF198" s="19">
        <f t="shared" si="106"/>
        <v>20</v>
      </c>
      <c r="AG198" s="19">
        <f t="shared" si="107"/>
        <v>420</v>
      </c>
      <c r="AH198" s="7">
        <f t="shared" si="108"/>
        <v>1</v>
      </c>
      <c r="AI198" s="19">
        <f t="shared" si="109"/>
        <v>0</v>
      </c>
      <c r="AJ198" s="19">
        <f t="shared" si="110"/>
        <v>0</v>
      </c>
      <c r="AK198" s="19">
        <f t="shared" si="111"/>
        <v>0</v>
      </c>
      <c r="AL198" s="19">
        <f t="shared" si="112"/>
        <v>20</v>
      </c>
      <c r="AM198" s="19">
        <f t="shared" si="113"/>
        <v>760</v>
      </c>
      <c r="AN198" s="25">
        <f>MAX(AM$4:AM198)</f>
        <v>800</v>
      </c>
      <c r="AO198" s="25">
        <f t="shared" si="90"/>
        <v>-40</v>
      </c>
      <c r="AP198" s="20">
        <f t="shared" si="114"/>
        <v>1</v>
      </c>
      <c r="AR198" s="12">
        <f t="shared" ref="AR198:AR261" si="119">IF(B198=B197,AR197,AU197*AR$3)</f>
        <v>408</v>
      </c>
      <c r="AS198" s="12">
        <f t="shared" si="115"/>
        <v>20</v>
      </c>
      <c r="AT198" s="12">
        <f t="shared" si="116"/>
        <v>400</v>
      </c>
      <c r="AU198" s="12">
        <f t="shared" si="117"/>
        <v>14000</v>
      </c>
      <c r="AV198" s="12">
        <f>MAX(AU$4:AU198)</f>
        <v>14880</v>
      </c>
      <c r="AW198" s="8">
        <f t="shared" si="118"/>
        <v>-5.9139784946236562E-2</v>
      </c>
      <c r="AY198" s="24"/>
      <c r="AZ198" s="24"/>
    </row>
    <row r="199" spans="1:52" x14ac:dyDescent="0.3">
      <c r="A199" s="1">
        <v>42745</v>
      </c>
      <c r="B199" s="1">
        <v>42746</v>
      </c>
      <c r="C199" s="1" t="s">
        <v>44</v>
      </c>
      <c r="D199" s="3">
        <v>435</v>
      </c>
      <c r="E199" s="3">
        <v>-200</v>
      </c>
      <c r="F199" s="3">
        <f t="shared" si="91"/>
        <v>235</v>
      </c>
      <c r="G199" s="20">
        <f t="shared" si="92"/>
        <v>1</v>
      </c>
      <c r="H199" s="3" t="s">
        <v>43</v>
      </c>
      <c r="L199" s="20">
        <f t="shared" si="93"/>
        <v>1</v>
      </c>
      <c r="M199" s="20" t="s">
        <v>20</v>
      </c>
      <c r="N199" s="20">
        <v>10</v>
      </c>
      <c r="O199" s="20">
        <v>132510</v>
      </c>
      <c r="P199" s="20">
        <f t="shared" si="94"/>
        <v>132510</v>
      </c>
      <c r="Q199" s="20">
        <f t="shared" si="95"/>
        <v>132510</v>
      </c>
      <c r="R199" s="20">
        <v>132563</v>
      </c>
      <c r="S199" s="20">
        <v>131911</v>
      </c>
      <c r="T199" s="19">
        <f t="shared" si="96"/>
        <v>6.3</v>
      </c>
      <c r="U199" s="19">
        <f t="shared" si="97"/>
        <v>58.9</v>
      </c>
      <c r="W199" s="19">
        <f t="shared" si="98"/>
        <v>-6.3</v>
      </c>
      <c r="X199" s="19">
        <f t="shared" si="99"/>
        <v>58.9</v>
      </c>
      <c r="Y199" s="7">
        <f t="shared" si="100"/>
        <v>0</v>
      </c>
      <c r="Z199" s="7">
        <f t="shared" si="101"/>
        <v>1</v>
      </c>
      <c r="AA199" s="7">
        <f t="shared" si="102"/>
        <v>1</v>
      </c>
      <c r="AB199" s="7">
        <f t="shared" si="103"/>
        <v>1</v>
      </c>
      <c r="AC199" s="19">
        <f t="shared" si="104"/>
        <v>0</v>
      </c>
      <c r="AD199" s="7"/>
      <c r="AE199" s="19">
        <f t="shared" si="105"/>
        <v>0</v>
      </c>
      <c r="AF199" s="19">
        <f t="shared" si="106"/>
        <v>20</v>
      </c>
      <c r="AG199" s="19">
        <f t="shared" si="107"/>
        <v>440</v>
      </c>
      <c r="AH199" s="7">
        <f t="shared" si="108"/>
        <v>1</v>
      </c>
      <c r="AI199" s="19">
        <f t="shared" si="109"/>
        <v>0</v>
      </c>
      <c r="AJ199" s="19">
        <f t="shared" si="110"/>
        <v>0</v>
      </c>
      <c r="AK199" s="19">
        <f t="shared" si="111"/>
        <v>0</v>
      </c>
      <c r="AL199" s="19">
        <f t="shared" si="112"/>
        <v>20</v>
      </c>
      <c r="AM199" s="19">
        <f t="shared" si="113"/>
        <v>780</v>
      </c>
      <c r="AN199" s="25">
        <f>MAX(AM$4:AM199)</f>
        <v>800</v>
      </c>
      <c r="AO199" s="25">
        <f t="shared" ref="AO199:AO262" si="120">AM199-AN199</f>
        <v>-20</v>
      </c>
      <c r="AP199" s="20">
        <f t="shared" si="114"/>
        <v>1</v>
      </c>
      <c r="AR199" s="12">
        <f t="shared" si="119"/>
        <v>420</v>
      </c>
      <c r="AS199" s="12">
        <f t="shared" si="115"/>
        <v>21</v>
      </c>
      <c r="AT199" s="12">
        <f t="shared" si="116"/>
        <v>420</v>
      </c>
      <c r="AU199" s="12">
        <f t="shared" si="117"/>
        <v>14420</v>
      </c>
      <c r="AV199" s="12">
        <f>MAX(AU$4:AU199)</f>
        <v>14880</v>
      </c>
      <c r="AW199" s="8">
        <f t="shared" si="118"/>
        <v>-3.0913978494623656E-2</v>
      </c>
      <c r="AZ199" s="24"/>
    </row>
    <row r="200" spans="1:52" x14ac:dyDescent="0.3">
      <c r="A200" s="1">
        <v>42745</v>
      </c>
      <c r="B200" s="1">
        <v>42746</v>
      </c>
      <c r="C200" s="1" t="s">
        <v>45</v>
      </c>
      <c r="D200" s="3">
        <v>310</v>
      </c>
      <c r="E200" s="3">
        <v>0</v>
      </c>
      <c r="F200" s="3">
        <f t="shared" si="91"/>
        <v>310</v>
      </c>
      <c r="G200" s="20">
        <f t="shared" si="92"/>
        <v>1</v>
      </c>
      <c r="H200" s="3" t="s">
        <v>17</v>
      </c>
      <c r="I200" s="20">
        <v>1</v>
      </c>
      <c r="J200" s="20">
        <v>31</v>
      </c>
      <c r="L200" s="20">
        <f t="shared" si="93"/>
        <v>1</v>
      </c>
      <c r="M200" s="20" t="s">
        <v>21</v>
      </c>
      <c r="N200" s="20">
        <v>7</v>
      </c>
      <c r="O200" s="20">
        <v>105370</v>
      </c>
      <c r="P200" s="20">
        <f t="shared" si="94"/>
        <v>105377</v>
      </c>
      <c r="Q200" s="20">
        <f t="shared" si="95"/>
        <v>105377</v>
      </c>
      <c r="R200" s="20">
        <v>105357</v>
      </c>
      <c r="S200" s="20">
        <v>105662</v>
      </c>
      <c r="T200" s="19">
        <f t="shared" si="96"/>
        <v>2.7</v>
      </c>
      <c r="U200" s="19">
        <f t="shared" si="97"/>
        <v>28.5</v>
      </c>
      <c r="W200" s="19">
        <f t="shared" si="98"/>
        <v>-2.7</v>
      </c>
      <c r="X200" s="19">
        <f t="shared" si="99"/>
        <v>28.5</v>
      </c>
      <c r="Y200" s="7">
        <f t="shared" si="100"/>
        <v>1</v>
      </c>
      <c r="Z200" s="7">
        <f t="shared" si="101"/>
        <v>0</v>
      </c>
      <c r="AA200" s="7">
        <f t="shared" si="102"/>
        <v>1</v>
      </c>
      <c r="AB200" s="7">
        <f t="shared" si="103"/>
        <v>0</v>
      </c>
      <c r="AC200" s="19">
        <f t="shared" si="104"/>
        <v>0</v>
      </c>
      <c r="AD200" s="7"/>
      <c r="AE200" s="19">
        <f t="shared" si="105"/>
        <v>0</v>
      </c>
      <c r="AF200" s="19">
        <f t="shared" si="106"/>
        <v>20</v>
      </c>
      <c r="AG200" s="19">
        <f t="shared" si="107"/>
        <v>460</v>
      </c>
      <c r="AH200" s="7">
        <f t="shared" si="108"/>
        <v>1</v>
      </c>
      <c r="AI200" s="19">
        <f t="shared" si="109"/>
        <v>20</v>
      </c>
      <c r="AJ200" s="19">
        <f t="shared" si="110"/>
        <v>0</v>
      </c>
      <c r="AK200" s="19">
        <f t="shared" si="111"/>
        <v>0</v>
      </c>
      <c r="AL200" s="19">
        <f t="shared" si="112"/>
        <v>0</v>
      </c>
      <c r="AM200" s="19">
        <f t="shared" si="113"/>
        <v>780</v>
      </c>
      <c r="AN200" s="25">
        <f>MAX(AM$4:AM200)</f>
        <v>800</v>
      </c>
      <c r="AO200" s="25">
        <f t="shared" si="120"/>
        <v>-20</v>
      </c>
      <c r="AP200" s="20">
        <f t="shared" si="114"/>
        <v>0</v>
      </c>
      <c r="AR200" s="12">
        <f t="shared" si="119"/>
        <v>420</v>
      </c>
      <c r="AS200" s="12">
        <f t="shared" si="115"/>
        <v>21</v>
      </c>
      <c r="AT200" s="12">
        <f t="shared" si="116"/>
        <v>0</v>
      </c>
      <c r="AU200" s="12">
        <f t="shared" si="117"/>
        <v>14420</v>
      </c>
      <c r="AV200" s="12">
        <f>MAX(AU$4:AU200)</f>
        <v>14880</v>
      </c>
      <c r="AW200" s="8">
        <f t="shared" si="118"/>
        <v>-3.0913978494623656E-2</v>
      </c>
      <c r="AZ200" s="24"/>
    </row>
    <row r="201" spans="1:52" x14ac:dyDescent="0.3">
      <c r="A201" s="1">
        <v>42746</v>
      </c>
      <c r="B201" s="1">
        <v>42746</v>
      </c>
      <c r="C201" s="1" t="s">
        <v>44</v>
      </c>
      <c r="D201" s="3">
        <v>1240</v>
      </c>
      <c r="E201" s="3">
        <v>-200</v>
      </c>
      <c r="F201" s="3">
        <f t="shared" si="91"/>
        <v>1040</v>
      </c>
      <c r="G201" s="20">
        <f t="shared" si="92"/>
        <v>0</v>
      </c>
      <c r="H201" s="3" t="s">
        <v>38</v>
      </c>
      <c r="L201" s="20">
        <f t="shared" si="93"/>
        <v>1</v>
      </c>
      <c r="M201" s="20" t="s">
        <v>20</v>
      </c>
      <c r="N201" s="20">
        <v>7</v>
      </c>
      <c r="O201" s="20">
        <v>116460</v>
      </c>
      <c r="P201" s="20">
        <f t="shared" si="94"/>
        <v>116460</v>
      </c>
      <c r="Q201" s="20">
        <f t="shared" si="95"/>
        <v>116460</v>
      </c>
      <c r="R201" s="20">
        <v>116455</v>
      </c>
      <c r="S201" s="20">
        <v>116053</v>
      </c>
      <c r="T201" s="19">
        <f t="shared" si="96"/>
        <v>0.2</v>
      </c>
      <c r="U201" s="19">
        <f t="shared" si="97"/>
        <v>40</v>
      </c>
      <c r="W201" s="19">
        <f t="shared" si="98"/>
        <v>-0.2</v>
      </c>
      <c r="X201" s="19">
        <f t="shared" si="99"/>
        <v>40</v>
      </c>
      <c r="Y201" s="7">
        <f t="shared" si="100"/>
        <v>0</v>
      </c>
      <c r="Z201" s="7">
        <f t="shared" si="101"/>
        <v>0</v>
      </c>
      <c r="AA201" s="7">
        <f t="shared" si="102"/>
        <v>0</v>
      </c>
      <c r="AB201" s="7">
        <f t="shared" si="103"/>
        <v>0</v>
      </c>
      <c r="AC201" s="19">
        <f t="shared" si="104"/>
        <v>0</v>
      </c>
      <c r="AD201" s="7"/>
      <c r="AE201" s="19">
        <f t="shared" si="105"/>
        <v>0</v>
      </c>
      <c r="AF201" s="19">
        <f t="shared" si="106"/>
        <v>0</v>
      </c>
      <c r="AG201" s="19">
        <f t="shared" si="107"/>
        <v>460</v>
      </c>
      <c r="AH201" s="7">
        <f t="shared" si="108"/>
        <v>0</v>
      </c>
      <c r="AI201" s="19">
        <f t="shared" si="109"/>
        <v>0</v>
      </c>
      <c r="AJ201" s="19">
        <f t="shared" si="110"/>
        <v>0</v>
      </c>
      <c r="AK201" s="19">
        <f t="shared" si="111"/>
        <v>0</v>
      </c>
      <c r="AL201" s="19">
        <f t="shared" si="112"/>
        <v>0</v>
      </c>
      <c r="AM201" s="19">
        <f t="shared" si="113"/>
        <v>780</v>
      </c>
      <c r="AN201" s="25">
        <f>MAX(AM$4:AM201)</f>
        <v>800</v>
      </c>
      <c r="AO201" s="25">
        <f t="shared" si="120"/>
        <v>-20</v>
      </c>
      <c r="AP201" s="20">
        <f t="shared" si="114"/>
        <v>0</v>
      </c>
      <c r="AR201" s="12">
        <f t="shared" si="119"/>
        <v>420</v>
      </c>
      <c r="AS201" s="12">
        <f t="shared" si="115"/>
        <v>21</v>
      </c>
      <c r="AT201" s="12">
        <f t="shared" si="116"/>
        <v>0</v>
      </c>
      <c r="AU201" s="12">
        <f t="shared" si="117"/>
        <v>14420</v>
      </c>
      <c r="AV201" s="12">
        <f>MAX(AU$4:AU201)</f>
        <v>14880</v>
      </c>
      <c r="AW201" s="8">
        <f t="shared" si="118"/>
        <v>-3.0913978494623656E-2</v>
      </c>
      <c r="AY201" s="24"/>
      <c r="AZ201" s="24"/>
    </row>
    <row r="202" spans="1:52" x14ac:dyDescent="0.3">
      <c r="A202" s="1">
        <v>42746</v>
      </c>
      <c r="B202" s="1">
        <v>42746</v>
      </c>
      <c r="C202" s="1" t="s">
        <v>44</v>
      </c>
      <c r="D202" s="3">
        <v>1700</v>
      </c>
      <c r="E202" s="3">
        <v>-200</v>
      </c>
      <c r="F202" s="3">
        <f t="shared" si="91"/>
        <v>1500</v>
      </c>
      <c r="G202" s="20">
        <f t="shared" si="92"/>
        <v>0</v>
      </c>
      <c r="H202" s="3" t="s">
        <v>37</v>
      </c>
      <c r="I202" s="20">
        <v>1</v>
      </c>
      <c r="J202" s="20">
        <v>19</v>
      </c>
      <c r="L202" s="20">
        <f t="shared" si="93"/>
        <v>1</v>
      </c>
      <c r="M202" s="20" t="s">
        <v>21</v>
      </c>
      <c r="N202" s="20">
        <v>8</v>
      </c>
      <c r="O202" s="20">
        <v>73670</v>
      </c>
      <c r="P202" s="20">
        <f t="shared" si="94"/>
        <v>73678</v>
      </c>
      <c r="Q202" s="20">
        <f t="shared" si="95"/>
        <v>73678</v>
      </c>
      <c r="R202" s="20">
        <v>73513</v>
      </c>
      <c r="S202" s="20">
        <v>74710</v>
      </c>
      <c r="T202" s="19">
        <f t="shared" si="96"/>
        <v>17.3</v>
      </c>
      <c r="U202" s="19">
        <f t="shared" si="97"/>
        <v>103.2</v>
      </c>
      <c r="W202" s="19">
        <f t="shared" si="98"/>
        <v>-17.3</v>
      </c>
      <c r="X202" s="19">
        <f t="shared" si="99"/>
        <v>103.2</v>
      </c>
      <c r="Y202" s="7">
        <f t="shared" si="100"/>
        <v>1</v>
      </c>
      <c r="Z202" s="7">
        <f t="shared" si="101"/>
        <v>0</v>
      </c>
      <c r="AA202" s="7">
        <f t="shared" si="102"/>
        <v>1</v>
      </c>
      <c r="AB202" s="7">
        <f t="shared" si="103"/>
        <v>0</v>
      </c>
      <c r="AC202" s="19">
        <f t="shared" si="104"/>
        <v>0</v>
      </c>
      <c r="AD202" s="7"/>
      <c r="AE202" s="19">
        <f t="shared" si="105"/>
        <v>0</v>
      </c>
      <c r="AF202" s="19">
        <f t="shared" si="106"/>
        <v>20</v>
      </c>
      <c r="AG202" s="19">
        <f t="shared" si="107"/>
        <v>480</v>
      </c>
      <c r="AH202" s="7">
        <f t="shared" si="108"/>
        <v>1</v>
      </c>
      <c r="AI202" s="19">
        <f t="shared" si="109"/>
        <v>20</v>
      </c>
      <c r="AJ202" s="19">
        <f t="shared" si="110"/>
        <v>0</v>
      </c>
      <c r="AK202" s="19">
        <f t="shared" si="111"/>
        <v>0</v>
      </c>
      <c r="AL202" s="19">
        <f t="shared" si="112"/>
        <v>0</v>
      </c>
      <c r="AM202" s="19">
        <f t="shared" si="113"/>
        <v>780</v>
      </c>
      <c r="AN202" s="25">
        <f>MAX(AM$4:AM202)</f>
        <v>800</v>
      </c>
      <c r="AO202" s="25">
        <f t="shared" si="120"/>
        <v>-20</v>
      </c>
      <c r="AP202" s="20">
        <f t="shared" si="114"/>
        <v>0</v>
      </c>
      <c r="AR202" s="12">
        <f t="shared" si="119"/>
        <v>420</v>
      </c>
      <c r="AS202" s="12">
        <f t="shared" si="115"/>
        <v>21</v>
      </c>
      <c r="AT202" s="12">
        <f t="shared" si="116"/>
        <v>0</v>
      </c>
      <c r="AU202" s="12">
        <f t="shared" si="117"/>
        <v>14420</v>
      </c>
      <c r="AV202" s="12">
        <f>MAX(AU$4:AU202)</f>
        <v>14880</v>
      </c>
      <c r="AW202" s="8">
        <f t="shared" si="118"/>
        <v>-3.0913978494623656E-2</v>
      </c>
      <c r="AY202" s="24"/>
      <c r="AZ202" s="24"/>
    </row>
    <row r="203" spans="1:52" x14ac:dyDescent="0.3">
      <c r="A203" s="1">
        <v>42745</v>
      </c>
      <c r="B203" s="1">
        <v>42746</v>
      </c>
      <c r="C203" s="1" t="s">
        <v>45</v>
      </c>
      <c r="D203" s="3">
        <v>1515</v>
      </c>
      <c r="E203" s="3">
        <v>0</v>
      </c>
      <c r="F203" s="3">
        <f t="shared" si="91"/>
        <v>1515</v>
      </c>
      <c r="G203" s="20">
        <f t="shared" si="92"/>
        <v>1</v>
      </c>
      <c r="H203" s="3" t="s">
        <v>17</v>
      </c>
      <c r="L203" s="20">
        <f t="shared" si="93"/>
        <v>1</v>
      </c>
      <c r="M203" s="20" t="s">
        <v>21</v>
      </c>
      <c r="N203" s="20">
        <v>7</v>
      </c>
      <c r="O203" s="20">
        <v>104670</v>
      </c>
      <c r="P203" s="20">
        <f t="shared" si="94"/>
        <v>104677</v>
      </c>
      <c r="Q203" s="20">
        <f t="shared" si="95"/>
        <v>104677</v>
      </c>
      <c r="R203" s="20">
        <v>104534</v>
      </c>
      <c r="S203" s="20">
        <v>106841</v>
      </c>
      <c r="T203" s="19">
        <f t="shared" si="96"/>
        <v>15</v>
      </c>
      <c r="U203" s="19">
        <f t="shared" si="97"/>
        <v>216.4</v>
      </c>
      <c r="W203" s="19">
        <f t="shared" si="98"/>
        <v>-15</v>
      </c>
      <c r="X203" s="19">
        <f t="shared" si="99"/>
        <v>216.4</v>
      </c>
      <c r="Y203" s="7">
        <f t="shared" si="100"/>
        <v>1</v>
      </c>
      <c r="Z203" s="7">
        <f t="shared" si="101"/>
        <v>0</v>
      </c>
      <c r="AA203" s="7">
        <f t="shared" si="102"/>
        <v>1</v>
      </c>
      <c r="AB203" s="7">
        <f t="shared" si="103"/>
        <v>1</v>
      </c>
      <c r="AC203" s="19">
        <f t="shared" si="104"/>
        <v>0</v>
      </c>
      <c r="AD203" s="7"/>
      <c r="AE203" s="19">
        <f t="shared" si="105"/>
        <v>0</v>
      </c>
      <c r="AF203" s="19">
        <f t="shared" si="106"/>
        <v>20</v>
      </c>
      <c r="AG203" s="19">
        <f t="shared" si="107"/>
        <v>500</v>
      </c>
      <c r="AH203" s="7">
        <f t="shared" si="108"/>
        <v>1</v>
      </c>
      <c r="AI203" s="19">
        <f t="shared" si="109"/>
        <v>0</v>
      </c>
      <c r="AJ203" s="19">
        <f t="shared" si="110"/>
        <v>0</v>
      </c>
      <c r="AK203" s="19">
        <f t="shared" si="111"/>
        <v>0</v>
      </c>
      <c r="AL203" s="19">
        <f t="shared" si="112"/>
        <v>20</v>
      </c>
      <c r="AM203" s="19">
        <f t="shared" si="113"/>
        <v>800</v>
      </c>
      <c r="AN203" s="25">
        <f>MAX(AM$4:AM203)</f>
        <v>800</v>
      </c>
      <c r="AO203" s="25">
        <f t="shared" si="120"/>
        <v>0</v>
      </c>
      <c r="AP203" s="20">
        <f t="shared" si="114"/>
        <v>1</v>
      </c>
      <c r="AR203" s="12">
        <f t="shared" si="119"/>
        <v>420</v>
      </c>
      <c r="AS203" s="12">
        <f t="shared" si="115"/>
        <v>21</v>
      </c>
      <c r="AT203" s="12">
        <f t="shared" si="116"/>
        <v>420</v>
      </c>
      <c r="AU203" s="12">
        <f t="shared" si="117"/>
        <v>14840</v>
      </c>
      <c r="AV203" s="12">
        <f>MAX(AU$4:AU203)</f>
        <v>14880</v>
      </c>
      <c r="AW203" s="8">
        <f t="shared" si="118"/>
        <v>-2.6881720430107529E-3</v>
      </c>
      <c r="AY203" s="24"/>
      <c r="AZ203" s="24"/>
    </row>
    <row r="204" spans="1:52" x14ac:dyDescent="0.3">
      <c r="A204" s="1">
        <v>42746</v>
      </c>
      <c r="B204" s="1">
        <v>42746</v>
      </c>
      <c r="C204" s="1" t="s">
        <v>44</v>
      </c>
      <c r="D204" s="3">
        <v>1730</v>
      </c>
      <c r="E204" s="3">
        <v>-200</v>
      </c>
      <c r="F204" s="3">
        <f t="shared" si="91"/>
        <v>1530</v>
      </c>
      <c r="G204" s="20">
        <f t="shared" si="92"/>
        <v>0</v>
      </c>
      <c r="H204" s="3" t="s">
        <v>43</v>
      </c>
      <c r="K204" s="20">
        <v>1</v>
      </c>
      <c r="L204" s="20">
        <f t="shared" si="93"/>
        <v>1</v>
      </c>
      <c r="M204" s="20" t="s">
        <v>20</v>
      </c>
      <c r="N204" s="20">
        <v>10</v>
      </c>
      <c r="O204" s="20">
        <v>132940</v>
      </c>
      <c r="P204" s="20">
        <f t="shared" si="94"/>
        <v>132940</v>
      </c>
      <c r="Q204" s="20">
        <f t="shared" si="95"/>
        <v>132940</v>
      </c>
      <c r="R204" s="20">
        <v>132933</v>
      </c>
      <c r="S204" s="20">
        <v>131185</v>
      </c>
      <c r="T204" s="19">
        <f t="shared" si="96"/>
        <v>0.3</v>
      </c>
      <c r="U204" s="19">
        <f t="shared" si="97"/>
        <v>174.5</v>
      </c>
      <c r="W204" s="19">
        <f t="shared" si="98"/>
        <v>-0.3</v>
      </c>
      <c r="X204" s="19">
        <f t="shared" si="99"/>
        <v>174.5</v>
      </c>
      <c r="Y204" s="7">
        <f t="shared" si="100"/>
        <v>0</v>
      </c>
      <c r="Z204" s="7">
        <f t="shared" si="101"/>
        <v>0</v>
      </c>
      <c r="AA204" s="7">
        <f t="shared" si="102"/>
        <v>0</v>
      </c>
      <c r="AB204" s="7">
        <f t="shared" si="103"/>
        <v>0</v>
      </c>
      <c r="AC204" s="19">
        <f t="shared" si="104"/>
        <v>0</v>
      </c>
      <c r="AD204" s="7"/>
      <c r="AE204" s="19">
        <f t="shared" si="105"/>
        <v>0</v>
      </c>
      <c r="AF204" s="19">
        <f t="shared" si="106"/>
        <v>0</v>
      </c>
      <c r="AG204" s="19">
        <f t="shared" si="107"/>
        <v>500</v>
      </c>
      <c r="AH204" s="7">
        <f t="shared" si="108"/>
        <v>0</v>
      </c>
      <c r="AI204" s="19">
        <f t="shared" si="109"/>
        <v>0</v>
      </c>
      <c r="AJ204" s="19">
        <f t="shared" si="110"/>
        <v>0</v>
      </c>
      <c r="AK204" s="19">
        <f t="shared" si="111"/>
        <v>0</v>
      </c>
      <c r="AL204" s="19">
        <f t="shared" si="112"/>
        <v>0</v>
      </c>
      <c r="AM204" s="19">
        <f t="shared" si="113"/>
        <v>800</v>
      </c>
      <c r="AN204" s="25">
        <f>MAX(AM$4:AM204)</f>
        <v>800</v>
      </c>
      <c r="AO204" s="25">
        <f t="shared" si="120"/>
        <v>0</v>
      </c>
      <c r="AP204" s="20">
        <f t="shared" si="114"/>
        <v>0</v>
      </c>
      <c r="AR204" s="12">
        <f t="shared" si="119"/>
        <v>420</v>
      </c>
      <c r="AS204" s="12">
        <f t="shared" si="115"/>
        <v>21</v>
      </c>
      <c r="AT204" s="12">
        <f t="shared" si="116"/>
        <v>0</v>
      </c>
      <c r="AU204" s="12">
        <f t="shared" si="117"/>
        <v>14840</v>
      </c>
      <c r="AV204" s="12">
        <f>MAX(AU$4:AU204)</f>
        <v>14880</v>
      </c>
      <c r="AW204" s="8">
        <f t="shared" si="118"/>
        <v>-2.6881720430107529E-3</v>
      </c>
      <c r="AY204" s="24"/>
      <c r="AZ204" s="24"/>
    </row>
    <row r="205" spans="1:52" x14ac:dyDescent="0.3">
      <c r="A205" s="1">
        <v>42747</v>
      </c>
      <c r="B205" s="1">
        <v>42748</v>
      </c>
      <c r="C205" s="1" t="s">
        <v>44</v>
      </c>
      <c r="D205" s="3">
        <v>255</v>
      </c>
      <c r="E205" s="3">
        <v>-200</v>
      </c>
      <c r="F205" s="3">
        <f t="shared" si="91"/>
        <v>55</v>
      </c>
      <c r="G205" s="20">
        <f t="shared" si="92"/>
        <v>1</v>
      </c>
      <c r="H205" s="3" t="s">
        <v>38</v>
      </c>
      <c r="K205" s="20">
        <v>1</v>
      </c>
      <c r="L205" s="20">
        <f t="shared" si="93"/>
        <v>1</v>
      </c>
      <c r="M205" s="20" t="s">
        <v>20</v>
      </c>
      <c r="N205" s="20">
        <v>7</v>
      </c>
      <c r="O205" s="20">
        <v>115060</v>
      </c>
      <c r="P205" s="20">
        <f t="shared" si="94"/>
        <v>115060</v>
      </c>
      <c r="Q205" s="20">
        <f t="shared" si="95"/>
        <v>115060</v>
      </c>
      <c r="R205" s="20">
        <v>115108</v>
      </c>
      <c r="S205" s="20">
        <v>114808</v>
      </c>
      <c r="T205" s="19">
        <f t="shared" si="96"/>
        <v>5.5</v>
      </c>
      <c r="U205" s="19">
        <f t="shared" si="97"/>
        <v>24.5</v>
      </c>
      <c r="W205" s="19">
        <f t="shared" si="98"/>
        <v>-5.5</v>
      </c>
      <c r="X205" s="19">
        <f t="shared" si="99"/>
        <v>24.5</v>
      </c>
      <c r="Y205" s="7">
        <f t="shared" si="100"/>
        <v>0</v>
      </c>
      <c r="Z205" s="7">
        <f t="shared" si="101"/>
        <v>1</v>
      </c>
      <c r="AA205" s="7">
        <f t="shared" si="102"/>
        <v>1</v>
      </c>
      <c r="AB205" s="7">
        <f t="shared" si="103"/>
        <v>0</v>
      </c>
      <c r="AC205" s="19">
        <f t="shared" si="104"/>
        <v>0</v>
      </c>
      <c r="AD205" s="7"/>
      <c r="AE205" s="19">
        <f t="shared" si="105"/>
        <v>0</v>
      </c>
      <c r="AF205" s="19">
        <f t="shared" si="106"/>
        <v>20</v>
      </c>
      <c r="AG205" s="19">
        <f t="shared" si="107"/>
        <v>520</v>
      </c>
      <c r="AH205" s="7">
        <f t="shared" si="108"/>
        <v>1</v>
      </c>
      <c r="AI205" s="19">
        <f t="shared" si="109"/>
        <v>0</v>
      </c>
      <c r="AJ205" s="19">
        <f t="shared" si="110"/>
        <v>20</v>
      </c>
      <c r="AK205" s="19">
        <f t="shared" si="111"/>
        <v>0</v>
      </c>
      <c r="AL205" s="19">
        <f t="shared" si="112"/>
        <v>0</v>
      </c>
      <c r="AM205" s="19">
        <f t="shared" si="113"/>
        <v>800</v>
      </c>
      <c r="AN205" s="25">
        <f>MAX(AM$4:AM205)</f>
        <v>800</v>
      </c>
      <c r="AO205" s="25">
        <f t="shared" si="120"/>
        <v>0</v>
      </c>
      <c r="AP205" s="20">
        <f t="shared" si="114"/>
        <v>0</v>
      </c>
      <c r="AR205" s="12">
        <f t="shared" si="119"/>
        <v>445.2</v>
      </c>
      <c r="AS205" s="12">
        <f t="shared" si="115"/>
        <v>22</v>
      </c>
      <c r="AT205" s="12">
        <f t="shared" si="116"/>
        <v>0</v>
      </c>
      <c r="AU205" s="12">
        <f t="shared" si="117"/>
        <v>14840</v>
      </c>
      <c r="AV205" s="12">
        <f>MAX(AU$4:AU205)</f>
        <v>14880</v>
      </c>
      <c r="AW205" s="8">
        <f t="shared" si="118"/>
        <v>-2.6881720430107529E-3</v>
      </c>
      <c r="AZ205" s="24"/>
    </row>
    <row r="206" spans="1:52" x14ac:dyDescent="0.3">
      <c r="A206" s="1">
        <v>42747</v>
      </c>
      <c r="B206" s="1">
        <v>42748</v>
      </c>
      <c r="C206" s="1" t="s">
        <v>45</v>
      </c>
      <c r="D206" s="3">
        <v>255</v>
      </c>
      <c r="E206" s="3">
        <v>0</v>
      </c>
      <c r="F206" s="3">
        <f t="shared" si="91"/>
        <v>255</v>
      </c>
      <c r="G206" s="20">
        <f t="shared" si="92"/>
        <v>1</v>
      </c>
      <c r="H206" s="3" t="s">
        <v>17</v>
      </c>
      <c r="I206" s="20">
        <v>1</v>
      </c>
      <c r="J206" s="20">
        <v>66</v>
      </c>
      <c r="L206" s="20">
        <f t="shared" si="93"/>
        <v>1</v>
      </c>
      <c r="M206" s="20" t="s">
        <v>21</v>
      </c>
      <c r="N206" s="20">
        <v>7</v>
      </c>
      <c r="O206" s="20">
        <v>106030</v>
      </c>
      <c r="P206" s="20">
        <f t="shared" si="94"/>
        <v>106037</v>
      </c>
      <c r="Q206" s="20">
        <f t="shared" si="95"/>
        <v>106037</v>
      </c>
      <c r="R206" s="20">
        <v>106030</v>
      </c>
      <c r="S206" s="20">
        <v>106740</v>
      </c>
      <c r="T206" s="19">
        <f t="shared" si="96"/>
        <v>1.4</v>
      </c>
      <c r="U206" s="19">
        <f t="shared" si="97"/>
        <v>70.3</v>
      </c>
      <c r="W206" s="19">
        <f t="shared" si="98"/>
        <v>-1.4</v>
      </c>
      <c r="X206" s="19">
        <f t="shared" si="99"/>
        <v>70.3</v>
      </c>
      <c r="Y206" s="7">
        <f t="shared" si="100"/>
        <v>1</v>
      </c>
      <c r="Z206" s="7">
        <f t="shared" si="101"/>
        <v>0</v>
      </c>
      <c r="AA206" s="7">
        <f t="shared" si="102"/>
        <v>1</v>
      </c>
      <c r="AB206" s="7">
        <f t="shared" si="103"/>
        <v>0</v>
      </c>
      <c r="AC206" s="19">
        <f t="shared" si="104"/>
        <v>0</v>
      </c>
      <c r="AD206" s="7"/>
      <c r="AE206" s="19">
        <f t="shared" si="105"/>
        <v>0</v>
      </c>
      <c r="AF206" s="19">
        <f t="shared" si="106"/>
        <v>20</v>
      </c>
      <c r="AG206" s="19">
        <f t="shared" si="107"/>
        <v>540</v>
      </c>
      <c r="AH206" s="7">
        <f t="shared" si="108"/>
        <v>1</v>
      </c>
      <c r="AI206" s="19">
        <f t="shared" si="109"/>
        <v>20</v>
      </c>
      <c r="AJ206" s="19">
        <f t="shared" si="110"/>
        <v>0</v>
      </c>
      <c r="AK206" s="19">
        <f t="shared" si="111"/>
        <v>0</v>
      </c>
      <c r="AL206" s="19">
        <f t="shared" si="112"/>
        <v>0</v>
      </c>
      <c r="AM206" s="19">
        <f t="shared" si="113"/>
        <v>800</v>
      </c>
      <c r="AN206" s="25">
        <f>MAX(AM$4:AM206)</f>
        <v>800</v>
      </c>
      <c r="AO206" s="25">
        <f t="shared" si="120"/>
        <v>0</v>
      </c>
      <c r="AP206" s="20">
        <f t="shared" si="114"/>
        <v>0</v>
      </c>
      <c r="AR206" s="12">
        <f t="shared" si="119"/>
        <v>445.2</v>
      </c>
      <c r="AS206" s="12">
        <f t="shared" si="115"/>
        <v>22</v>
      </c>
      <c r="AT206" s="12">
        <f t="shared" si="116"/>
        <v>0</v>
      </c>
      <c r="AU206" s="12">
        <f t="shared" si="117"/>
        <v>14840</v>
      </c>
      <c r="AV206" s="12">
        <f>MAX(AU$4:AU206)</f>
        <v>14880</v>
      </c>
      <c r="AW206" s="8">
        <f t="shared" si="118"/>
        <v>-2.6881720430107529E-3</v>
      </c>
      <c r="AZ206" s="24"/>
    </row>
    <row r="207" spans="1:52" x14ac:dyDescent="0.3">
      <c r="A207" s="1">
        <v>42748</v>
      </c>
      <c r="B207" s="1">
        <v>42748</v>
      </c>
      <c r="C207" s="1" t="s">
        <v>45</v>
      </c>
      <c r="D207" s="3">
        <v>1120</v>
      </c>
      <c r="E207" s="3">
        <v>0</v>
      </c>
      <c r="F207" s="3">
        <f t="shared" si="91"/>
        <v>1120</v>
      </c>
      <c r="G207" s="20">
        <f t="shared" si="92"/>
        <v>0</v>
      </c>
      <c r="H207" s="3" t="s">
        <v>17</v>
      </c>
      <c r="I207" s="20">
        <v>1</v>
      </c>
      <c r="J207" s="20">
        <v>11</v>
      </c>
      <c r="L207" s="20">
        <f t="shared" si="93"/>
        <v>1</v>
      </c>
      <c r="M207" s="20" t="s">
        <v>20</v>
      </c>
      <c r="N207" s="20">
        <v>7</v>
      </c>
      <c r="O207" s="20">
        <v>106590</v>
      </c>
      <c r="P207" s="20">
        <f t="shared" si="94"/>
        <v>106590</v>
      </c>
      <c r="Q207" s="20">
        <f t="shared" si="95"/>
        <v>106590</v>
      </c>
      <c r="R207" s="20">
        <v>106740</v>
      </c>
      <c r="S207" s="20">
        <v>106198</v>
      </c>
      <c r="T207" s="19">
        <f t="shared" si="96"/>
        <v>15.7</v>
      </c>
      <c r="U207" s="19">
        <f t="shared" si="97"/>
        <v>38.5</v>
      </c>
      <c r="W207" s="19">
        <f t="shared" si="98"/>
        <v>-15.7</v>
      </c>
      <c r="X207" s="19">
        <f t="shared" si="99"/>
        <v>38.5</v>
      </c>
      <c r="Y207" s="7">
        <f t="shared" si="100"/>
        <v>0</v>
      </c>
      <c r="Z207" s="7">
        <f t="shared" si="101"/>
        <v>1</v>
      </c>
      <c r="AA207" s="7">
        <f t="shared" si="102"/>
        <v>1</v>
      </c>
      <c r="AB207" s="7">
        <f t="shared" si="103"/>
        <v>0</v>
      </c>
      <c r="AC207" s="19">
        <f t="shared" si="104"/>
        <v>0</v>
      </c>
      <c r="AD207" s="7"/>
      <c r="AE207" s="19">
        <f t="shared" si="105"/>
        <v>0</v>
      </c>
      <c r="AF207" s="19">
        <f t="shared" si="106"/>
        <v>20</v>
      </c>
      <c r="AG207" s="19">
        <f t="shared" si="107"/>
        <v>560</v>
      </c>
      <c r="AH207" s="7">
        <f t="shared" si="108"/>
        <v>1</v>
      </c>
      <c r="AI207" s="19">
        <f t="shared" si="109"/>
        <v>20</v>
      </c>
      <c r="AJ207" s="19">
        <f t="shared" si="110"/>
        <v>0</v>
      </c>
      <c r="AK207" s="19">
        <f t="shared" si="111"/>
        <v>0</v>
      </c>
      <c r="AL207" s="19">
        <f t="shared" si="112"/>
        <v>0</v>
      </c>
      <c r="AM207" s="19">
        <f t="shared" si="113"/>
        <v>800</v>
      </c>
      <c r="AN207" s="25">
        <f>MAX(AM$4:AM207)</f>
        <v>800</v>
      </c>
      <c r="AO207" s="25">
        <f t="shared" si="120"/>
        <v>0</v>
      </c>
      <c r="AP207" s="20">
        <f t="shared" si="114"/>
        <v>0</v>
      </c>
      <c r="AR207" s="12">
        <f t="shared" si="119"/>
        <v>445.2</v>
      </c>
      <c r="AS207" s="12">
        <f t="shared" si="115"/>
        <v>22</v>
      </c>
      <c r="AT207" s="12">
        <f t="shared" si="116"/>
        <v>0</v>
      </c>
      <c r="AU207" s="12">
        <f t="shared" si="117"/>
        <v>14840</v>
      </c>
      <c r="AV207" s="12">
        <f>MAX(AU$4:AU207)</f>
        <v>14880</v>
      </c>
      <c r="AW207" s="8">
        <f t="shared" si="118"/>
        <v>-2.6881720430107529E-3</v>
      </c>
      <c r="AY207" s="24"/>
      <c r="AZ207" s="24"/>
    </row>
    <row r="208" spans="1:52" x14ac:dyDescent="0.3">
      <c r="A208" s="1">
        <v>42748</v>
      </c>
      <c r="B208" s="1">
        <v>42748</v>
      </c>
      <c r="C208" s="1" t="s">
        <v>44</v>
      </c>
      <c r="D208" s="3">
        <v>1520</v>
      </c>
      <c r="E208" s="3">
        <v>-200</v>
      </c>
      <c r="F208" s="3">
        <f t="shared" si="91"/>
        <v>1320</v>
      </c>
      <c r="G208" s="20">
        <f t="shared" si="92"/>
        <v>0</v>
      </c>
      <c r="H208" s="3" t="s">
        <v>38</v>
      </c>
      <c r="K208" s="20">
        <v>1</v>
      </c>
      <c r="L208" s="20">
        <f t="shared" si="93"/>
        <v>1</v>
      </c>
      <c r="M208" s="20" t="s">
        <v>21</v>
      </c>
      <c r="N208" s="20">
        <v>7</v>
      </c>
      <c r="O208" s="20">
        <v>114280</v>
      </c>
      <c r="P208" s="20">
        <f t="shared" si="94"/>
        <v>114287</v>
      </c>
      <c r="Q208" s="20">
        <f t="shared" si="95"/>
        <v>114287</v>
      </c>
      <c r="R208" s="20">
        <v>114177</v>
      </c>
      <c r="S208" s="20">
        <v>115438</v>
      </c>
      <c r="T208" s="19">
        <f t="shared" si="96"/>
        <v>11.7</v>
      </c>
      <c r="U208" s="19">
        <f t="shared" si="97"/>
        <v>115.1</v>
      </c>
      <c r="W208" s="19">
        <f t="shared" si="98"/>
        <v>-11.7</v>
      </c>
      <c r="X208" s="19">
        <f t="shared" si="99"/>
        <v>115.1</v>
      </c>
      <c r="Y208" s="7">
        <f t="shared" si="100"/>
        <v>1</v>
      </c>
      <c r="Z208" s="7">
        <f t="shared" si="101"/>
        <v>0</v>
      </c>
      <c r="AA208" s="7">
        <f t="shared" si="102"/>
        <v>1</v>
      </c>
      <c r="AB208" s="7">
        <f t="shared" si="103"/>
        <v>0</v>
      </c>
      <c r="AC208" s="19">
        <f t="shared" si="104"/>
        <v>0</v>
      </c>
      <c r="AD208" s="7"/>
      <c r="AE208" s="19">
        <f t="shared" si="105"/>
        <v>0</v>
      </c>
      <c r="AF208" s="19">
        <f t="shared" si="106"/>
        <v>20</v>
      </c>
      <c r="AG208" s="19">
        <f t="shared" si="107"/>
        <v>580</v>
      </c>
      <c r="AH208" s="7">
        <f t="shared" si="108"/>
        <v>1</v>
      </c>
      <c r="AI208" s="19">
        <f t="shared" si="109"/>
        <v>0</v>
      </c>
      <c r="AJ208" s="19">
        <f t="shared" si="110"/>
        <v>20</v>
      </c>
      <c r="AK208" s="19">
        <f t="shared" si="111"/>
        <v>0</v>
      </c>
      <c r="AL208" s="19">
        <f t="shared" si="112"/>
        <v>0</v>
      </c>
      <c r="AM208" s="19">
        <f t="shared" si="113"/>
        <v>800</v>
      </c>
      <c r="AN208" s="25">
        <f>MAX(AM$4:AM208)</f>
        <v>800</v>
      </c>
      <c r="AO208" s="25">
        <f t="shared" si="120"/>
        <v>0</v>
      </c>
      <c r="AP208" s="20">
        <f t="shared" si="114"/>
        <v>0</v>
      </c>
      <c r="AR208" s="12">
        <f t="shared" si="119"/>
        <v>445.2</v>
      </c>
      <c r="AS208" s="12">
        <f t="shared" si="115"/>
        <v>22</v>
      </c>
      <c r="AT208" s="12">
        <f t="shared" si="116"/>
        <v>0</v>
      </c>
      <c r="AU208" s="12">
        <f t="shared" si="117"/>
        <v>14840</v>
      </c>
      <c r="AV208" s="12">
        <f>MAX(AU$4:AU208)</f>
        <v>14880</v>
      </c>
      <c r="AW208" s="8">
        <f t="shared" si="118"/>
        <v>-2.6881720430107529E-3</v>
      </c>
      <c r="AY208" s="24"/>
      <c r="AZ208" s="24"/>
    </row>
    <row r="209" spans="1:52" x14ac:dyDescent="0.3">
      <c r="A209" s="1">
        <v>42748</v>
      </c>
      <c r="B209" s="1">
        <v>42748</v>
      </c>
      <c r="C209" s="1" t="s">
        <v>44</v>
      </c>
      <c r="D209" s="3">
        <v>1615</v>
      </c>
      <c r="E209" s="3">
        <v>-200</v>
      </c>
      <c r="F209" s="3">
        <f t="shared" si="91"/>
        <v>1415</v>
      </c>
      <c r="G209" s="20">
        <f t="shared" si="92"/>
        <v>0</v>
      </c>
      <c r="H209" s="3" t="s">
        <v>37</v>
      </c>
      <c r="L209" s="20">
        <f t="shared" si="93"/>
        <v>1</v>
      </c>
      <c r="M209" s="20" t="s">
        <v>21</v>
      </c>
      <c r="N209" s="20">
        <v>8</v>
      </c>
      <c r="O209" s="20">
        <v>74630</v>
      </c>
      <c r="P209" s="20">
        <f t="shared" si="94"/>
        <v>74638</v>
      </c>
      <c r="Q209" s="20">
        <f t="shared" si="95"/>
        <v>74638</v>
      </c>
      <c r="R209" s="20">
        <v>74484</v>
      </c>
      <c r="S209" s="20">
        <v>75039</v>
      </c>
      <c r="T209" s="19">
        <f t="shared" si="96"/>
        <v>16.2</v>
      </c>
      <c r="U209" s="19">
        <f t="shared" si="97"/>
        <v>40.1</v>
      </c>
      <c r="W209" s="19">
        <f t="shared" si="98"/>
        <v>-16.2</v>
      </c>
      <c r="X209" s="19">
        <f t="shared" si="99"/>
        <v>40.1</v>
      </c>
      <c r="Y209" s="7">
        <f t="shared" si="100"/>
        <v>1</v>
      </c>
      <c r="Z209" s="7">
        <f t="shared" si="101"/>
        <v>0</v>
      </c>
      <c r="AA209" s="7">
        <f t="shared" si="102"/>
        <v>1</v>
      </c>
      <c r="AB209" s="7">
        <f t="shared" si="103"/>
        <v>1</v>
      </c>
      <c r="AC209" s="19">
        <f t="shared" si="104"/>
        <v>0</v>
      </c>
      <c r="AD209" s="7"/>
      <c r="AE209" s="19">
        <f t="shared" si="105"/>
        <v>0</v>
      </c>
      <c r="AF209" s="19">
        <f t="shared" si="106"/>
        <v>20</v>
      </c>
      <c r="AG209" s="19">
        <f t="shared" si="107"/>
        <v>600</v>
      </c>
      <c r="AH209" s="7">
        <f t="shared" si="108"/>
        <v>1</v>
      </c>
      <c r="AI209" s="19">
        <f t="shared" si="109"/>
        <v>0</v>
      </c>
      <c r="AJ209" s="19">
        <f t="shared" si="110"/>
        <v>0</v>
      </c>
      <c r="AK209" s="19">
        <f t="shared" si="111"/>
        <v>0</v>
      </c>
      <c r="AL209" s="19">
        <f t="shared" si="112"/>
        <v>20</v>
      </c>
      <c r="AM209" s="19">
        <f t="shared" si="113"/>
        <v>820</v>
      </c>
      <c r="AN209" s="25">
        <f>MAX(AM$4:AM209)</f>
        <v>820</v>
      </c>
      <c r="AO209" s="25">
        <f t="shared" si="120"/>
        <v>0</v>
      </c>
      <c r="AP209" s="20">
        <f t="shared" si="114"/>
        <v>1</v>
      </c>
      <c r="AR209" s="12">
        <f t="shared" si="119"/>
        <v>445.2</v>
      </c>
      <c r="AS209" s="12">
        <f t="shared" si="115"/>
        <v>22</v>
      </c>
      <c r="AT209" s="12">
        <f t="shared" si="116"/>
        <v>440</v>
      </c>
      <c r="AU209" s="12">
        <f t="shared" si="117"/>
        <v>15280</v>
      </c>
      <c r="AV209" s="12">
        <f>MAX(AU$4:AU209)</f>
        <v>15280</v>
      </c>
      <c r="AW209" s="8">
        <f t="shared" si="118"/>
        <v>0</v>
      </c>
      <c r="AY209" s="24"/>
      <c r="AZ209" s="24"/>
    </row>
    <row r="210" spans="1:52" x14ac:dyDescent="0.3">
      <c r="A210" s="1">
        <v>42748</v>
      </c>
      <c r="B210" s="1">
        <v>42751</v>
      </c>
      <c r="C210" s="1" t="s">
        <v>44</v>
      </c>
      <c r="D210" s="3">
        <v>430</v>
      </c>
      <c r="E210" s="3">
        <v>-200</v>
      </c>
      <c r="F210" s="3">
        <f t="shared" si="91"/>
        <v>230</v>
      </c>
      <c r="G210" s="20">
        <f t="shared" si="92"/>
        <v>3</v>
      </c>
      <c r="H210" s="3" t="s">
        <v>38</v>
      </c>
      <c r="I210" s="20">
        <v>1</v>
      </c>
      <c r="J210" s="20">
        <v>35</v>
      </c>
      <c r="L210" s="20">
        <f t="shared" si="93"/>
        <v>1</v>
      </c>
      <c r="M210" s="20" t="s">
        <v>21</v>
      </c>
      <c r="N210" s="20">
        <v>7</v>
      </c>
      <c r="O210" s="20">
        <v>114030</v>
      </c>
      <c r="P210" s="20">
        <f t="shared" si="94"/>
        <v>114037</v>
      </c>
      <c r="Q210" s="20">
        <f t="shared" si="95"/>
        <v>114037</v>
      </c>
      <c r="R210" s="20">
        <v>113966</v>
      </c>
      <c r="S210" s="20">
        <v>114310</v>
      </c>
      <c r="T210" s="19">
        <f t="shared" si="96"/>
        <v>7.8</v>
      </c>
      <c r="U210" s="19">
        <f t="shared" si="97"/>
        <v>27.3</v>
      </c>
      <c r="W210" s="19">
        <f t="shared" si="98"/>
        <v>-7.8</v>
      </c>
      <c r="X210" s="19">
        <f t="shared" si="99"/>
        <v>27.3</v>
      </c>
      <c r="Y210" s="7">
        <f t="shared" si="100"/>
        <v>1</v>
      </c>
      <c r="Z210" s="7">
        <f t="shared" si="101"/>
        <v>0</v>
      </c>
      <c r="AA210" s="7">
        <f t="shared" si="102"/>
        <v>1</v>
      </c>
      <c r="AB210" s="7">
        <f t="shared" si="103"/>
        <v>0</v>
      </c>
      <c r="AC210" s="19">
        <f t="shared" si="104"/>
        <v>0</v>
      </c>
      <c r="AD210" s="7"/>
      <c r="AE210" s="19">
        <f t="shared" si="105"/>
        <v>0</v>
      </c>
      <c r="AF210" s="19">
        <f t="shared" si="106"/>
        <v>20</v>
      </c>
      <c r="AG210" s="19">
        <f t="shared" si="107"/>
        <v>620</v>
      </c>
      <c r="AH210" s="7">
        <f t="shared" si="108"/>
        <v>1</v>
      </c>
      <c r="AI210" s="19">
        <f t="shared" si="109"/>
        <v>20</v>
      </c>
      <c r="AJ210" s="19">
        <f t="shared" si="110"/>
        <v>0</v>
      </c>
      <c r="AK210" s="19">
        <f t="shared" si="111"/>
        <v>0</v>
      </c>
      <c r="AL210" s="19">
        <f t="shared" si="112"/>
        <v>0</v>
      </c>
      <c r="AM210" s="19">
        <f t="shared" si="113"/>
        <v>820</v>
      </c>
      <c r="AN210" s="25">
        <f>MAX(AM$4:AM210)</f>
        <v>820</v>
      </c>
      <c r="AO210" s="25">
        <f t="shared" si="120"/>
        <v>0</v>
      </c>
      <c r="AP210" s="20">
        <f t="shared" si="114"/>
        <v>0</v>
      </c>
      <c r="AR210" s="12">
        <f t="shared" si="119"/>
        <v>458.4</v>
      </c>
      <c r="AS210" s="12">
        <f t="shared" si="115"/>
        <v>22</v>
      </c>
      <c r="AT210" s="12">
        <f t="shared" si="116"/>
        <v>0</v>
      </c>
      <c r="AU210" s="12">
        <f t="shared" si="117"/>
        <v>15280</v>
      </c>
      <c r="AV210" s="12">
        <f>MAX(AU$4:AU210)</f>
        <v>15280</v>
      </c>
      <c r="AW210" s="8">
        <f t="shared" si="118"/>
        <v>0</v>
      </c>
      <c r="AZ210" s="24"/>
    </row>
    <row r="211" spans="1:52" x14ac:dyDescent="0.3">
      <c r="A211" s="1">
        <v>42748</v>
      </c>
      <c r="B211" s="1">
        <v>42751</v>
      </c>
      <c r="C211" s="1" t="s">
        <v>44</v>
      </c>
      <c r="D211" s="3">
        <v>1055</v>
      </c>
      <c r="E211" s="3">
        <v>-200</v>
      </c>
      <c r="F211" s="3">
        <f t="shared" si="91"/>
        <v>855</v>
      </c>
      <c r="G211" s="20">
        <f t="shared" si="92"/>
        <v>3</v>
      </c>
      <c r="H211" s="3" t="s">
        <v>17</v>
      </c>
      <c r="L211" s="20">
        <f t="shared" si="93"/>
        <v>1</v>
      </c>
      <c r="M211" s="20" t="s">
        <v>21</v>
      </c>
      <c r="N211" s="20">
        <v>7</v>
      </c>
      <c r="O211" s="20">
        <v>105860</v>
      </c>
      <c r="P211" s="20">
        <f t="shared" si="94"/>
        <v>105867</v>
      </c>
      <c r="Q211" s="20">
        <f t="shared" si="95"/>
        <v>105867</v>
      </c>
      <c r="R211" s="20">
        <v>105789</v>
      </c>
      <c r="S211" s="20">
        <v>107187</v>
      </c>
      <c r="T211" s="19">
        <f t="shared" si="96"/>
        <v>8.5</v>
      </c>
      <c r="U211" s="19">
        <f t="shared" si="97"/>
        <v>132</v>
      </c>
      <c r="W211" s="19">
        <f t="shared" si="98"/>
        <v>-8.5</v>
      </c>
      <c r="X211" s="19">
        <f t="shared" si="99"/>
        <v>132</v>
      </c>
      <c r="Y211" s="7">
        <f t="shared" si="100"/>
        <v>1</v>
      </c>
      <c r="Z211" s="7">
        <f t="shared" si="101"/>
        <v>0</v>
      </c>
      <c r="AA211" s="7">
        <f t="shared" si="102"/>
        <v>1</v>
      </c>
      <c r="AB211" s="7">
        <f t="shared" si="103"/>
        <v>1</v>
      </c>
      <c r="AC211" s="19">
        <f t="shared" si="104"/>
        <v>0</v>
      </c>
      <c r="AD211" s="7"/>
      <c r="AE211" s="19">
        <f t="shared" si="105"/>
        <v>0</v>
      </c>
      <c r="AF211" s="19">
        <f t="shared" si="106"/>
        <v>20</v>
      </c>
      <c r="AG211" s="19">
        <f t="shared" si="107"/>
        <v>640</v>
      </c>
      <c r="AH211" s="7">
        <f t="shared" si="108"/>
        <v>1</v>
      </c>
      <c r="AI211" s="19">
        <f t="shared" si="109"/>
        <v>0</v>
      </c>
      <c r="AJ211" s="19">
        <f t="shared" si="110"/>
        <v>0</v>
      </c>
      <c r="AK211" s="19">
        <f t="shared" si="111"/>
        <v>0</v>
      </c>
      <c r="AL211" s="19">
        <f t="shared" si="112"/>
        <v>20</v>
      </c>
      <c r="AM211" s="19">
        <f t="shared" si="113"/>
        <v>840</v>
      </c>
      <c r="AN211" s="25">
        <f>MAX(AM$4:AM211)</f>
        <v>840</v>
      </c>
      <c r="AO211" s="25">
        <f t="shared" si="120"/>
        <v>0</v>
      </c>
      <c r="AP211" s="20">
        <f t="shared" si="114"/>
        <v>1</v>
      </c>
      <c r="AR211" s="12">
        <f t="shared" si="119"/>
        <v>458.4</v>
      </c>
      <c r="AS211" s="12">
        <f t="shared" si="115"/>
        <v>22</v>
      </c>
      <c r="AT211" s="12">
        <f t="shared" si="116"/>
        <v>440</v>
      </c>
      <c r="AU211" s="12">
        <f t="shared" si="117"/>
        <v>15720</v>
      </c>
      <c r="AV211" s="12">
        <f>MAX(AU$4:AU211)</f>
        <v>15720</v>
      </c>
      <c r="AW211" s="8">
        <f t="shared" si="118"/>
        <v>0</v>
      </c>
      <c r="AY211" s="24"/>
      <c r="AZ211" s="24"/>
    </row>
    <row r="212" spans="1:52" x14ac:dyDescent="0.3">
      <c r="A212" s="1">
        <v>42748</v>
      </c>
      <c r="B212" s="1">
        <v>42751</v>
      </c>
      <c r="C212" s="1" t="s">
        <v>44</v>
      </c>
      <c r="D212" s="3">
        <v>2200</v>
      </c>
      <c r="E212" s="3">
        <v>-200</v>
      </c>
      <c r="F212" s="3">
        <f t="shared" si="91"/>
        <v>2000</v>
      </c>
      <c r="G212" s="20">
        <f t="shared" si="92"/>
        <v>3</v>
      </c>
      <c r="H212" s="3" t="s">
        <v>43</v>
      </c>
      <c r="I212" s="20">
        <v>1</v>
      </c>
      <c r="J212" s="20">
        <v>26</v>
      </c>
      <c r="L212" s="20">
        <f t="shared" si="93"/>
        <v>1</v>
      </c>
      <c r="M212" s="20" t="s">
        <v>20</v>
      </c>
      <c r="N212" s="20">
        <v>10</v>
      </c>
      <c r="O212" s="20">
        <v>131780</v>
      </c>
      <c r="P212" s="20">
        <f t="shared" si="94"/>
        <v>131780</v>
      </c>
      <c r="Q212" s="20">
        <f t="shared" si="95"/>
        <v>131780</v>
      </c>
      <c r="R212" s="20">
        <v>131873</v>
      </c>
      <c r="S212" s="20">
        <v>130177</v>
      </c>
      <c r="T212" s="19">
        <f t="shared" si="96"/>
        <v>10.3</v>
      </c>
      <c r="U212" s="19">
        <f t="shared" si="97"/>
        <v>159.30000000000001</v>
      </c>
      <c r="W212" s="19">
        <f t="shared" si="98"/>
        <v>-10.3</v>
      </c>
      <c r="X212" s="19">
        <f t="shared" si="99"/>
        <v>159.30000000000001</v>
      </c>
      <c r="Y212" s="7">
        <f t="shared" si="100"/>
        <v>0</v>
      </c>
      <c r="Z212" s="7">
        <f t="shared" si="101"/>
        <v>1</v>
      </c>
      <c r="AA212" s="7">
        <f t="shared" si="102"/>
        <v>1</v>
      </c>
      <c r="AB212" s="7">
        <f t="shared" si="103"/>
        <v>0</v>
      </c>
      <c r="AC212" s="19">
        <f t="shared" si="104"/>
        <v>0</v>
      </c>
      <c r="AD212" s="7"/>
      <c r="AE212" s="19">
        <f t="shared" si="105"/>
        <v>0</v>
      </c>
      <c r="AF212" s="19">
        <f t="shared" si="106"/>
        <v>20</v>
      </c>
      <c r="AG212" s="19">
        <f t="shared" si="107"/>
        <v>660</v>
      </c>
      <c r="AH212" s="7">
        <f t="shared" si="108"/>
        <v>1</v>
      </c>
      <c r="AI212" s="19">
        <f t="shared" si="109"/>
        <v>20</v>
      </c>
      <c r="AJ212" s="19">
        <f t="shared" si="110"/>
        <v>0</v>
      </c>
      <c r="AK212" s="19">
        <f t="shared" si="111"/>
        <v>0</v>
      </c>
      <c r="AL212" s="19">
        <f t="shared" si="112"/>
        <v>0</v>
      </c>
      <c r="AM212" s="19">
        <f t="shared" si="113"/>
        <v>840</v>
      </c>
      <c r="AN212" s="25">
        <f>MAX(AM$4:AM212)</f>
        <v>840</v>
      </c>
      <c r="AO212" s="25">
        <f t="shared" si="120"/>
        <v>0</v>
      </c>
      <c r="AP212" s="20">
        <f t="shared" si="114"/>
        <v>0</v>
      </c>
      <c r="AR212" s="12">
        <f t="shared" si="119"/>
        <v>458.4</v>
      </c>
      <c r="AS212" s="12">
        <f t="shared" si="115"/>
        <v>22</v>
      </c>
      <c r="AT212" s="12">
        <f t="shared" si="116"/>
        <v>0</v>
      </c>
      <c r="AU212" s="12">
        <f t="shared" si="117"/>
        <v>15720</v>
      </c>
      <c r="AV212" s="12">
        <f>MAX(AU$4:AU212)</f>
        <v>15720</v>
      </c>
      <c r="AW212" s="8">
        <f t="shared" si="118"/>
        <v>0</v>
      </c>
      <c r="AZ212" s="24"/>
    </row>
    <row r="213" spans="1:52" x14ac:dyDescent="0.3">
      <c r="A213" s="1">
        <v>42752</v>
      </c>
      <c r="B213" s="1">
        <v>42752</v>
      </c>
      <c r="C213" s="1" t="s">
        <v>44</v>
      </c>
      <c r="D213" s="3">
        <v>800</v>
      </c>
      <c r="E213" s="3">
        <v>-200</v>
      </c>
      <c r="F213" s="3">
        <f t="shared" si="91"/>
        <v>600</v>
      </c>
      <c r="G213" s="20">
        <f t="shared" si="92"/>
        <v>0</v>
      </c>
      <c r="H213" s="3" t="s">
        <v>17</v>
      </c>
      <c r="L213" s="20">
        <f t="shared" si="93"/>
        <v>1</v>
      </c>
      <c r="M213" s="20" t="s">
        <v>20</v>
      </c>
      <c r="N213" s="20">
        <v>7</v>
      </c>
      <c r="O213" s="20">
        <v>106590</v>
      </c>
      <c r="P213" s="20">
        <f t="shared" si="94"/>
        <v>106590</v>
      </c>
      <c r="Q213" s="20">
        <f t="shared" si="95"/>
        <v>106590</v>
      </c>
      <c r="R213" s="20">
        <v>106650</v>
      </c>
      <c r="S213" s="20">
        <v>106395</v>
      </c>
      <c r="T213" s="19">
        <f t="shared" si="96"/>
        <v>6.7</v>
      </c>
      <c r="U213" s="19">
        <f t="shared" si="97"/>
        <v>18.8</v>
      </c>
      <c r="W213" s="19">
        <f t="shared" si="98"/>
        <v>-6.7</v>
      </c>
      <c r="X213" s="19">
        <f t="shared" si="99"/>
        <v>18.8</v>
      </c>
      <c r="Y213" s="7">
        <f t="shared" si="100"/>
        <v>0</v>
      </c>
      <c r="Z213" s="7">
        <f t="shared" si="101"/>
        <v>1</v>
      </c>
      <c r="AA213" s="7">
        <f t="shared" si="102"/>
        <v>1</v>
      </c>
      <c r="AB213" s="7">
        <f t="shared" si="103"/>
        <v>1</v>
      </c>
      <c r="AC213" s="19">
        <f t="shared" si="104"/>
        <v>0</v>
      </c>
      <c r="AD213" s="7"/>
      <c r="AE213" s="19">
        <f t="shared" si="105"/>
        <v>-20</v>
      </c>
      <c r="AF213" s="19">
        <f t="shared" si="106"/>
        <v>-20</v>
      </c>
      <c r="AG213" s="19">
        <f t="shared" si="107"/>
        <v>640</v>
      </c>
      <c r="AH213" s="7">
        <f t="shared" si="108"/>
        <v>0</v>
      </c>
      <c r="AI213" s="19">
        <f t="shared" si="109"/>
        <v>0</v>
      </c>
      <c r="AJ213" s="19">
        <f t="shared" si="110"/>
        <v>0</v>
      </c>
      <c r="AK213" s="19">
        <f t="shared" si="111"/>
        <v>0</v>
      </c>
      <c r="AL213" s="19">
        <f t="shared" si="112"/>
        <v>-20</v>
      </c>
      <c r="AM213" s="19">
        <f t="shared" si="113"/>
        <v>820</v>
      </c>
      <c r="AN213" s="25">
        <f>MAX(AM$4:AM213)</f>
        <v>840</v>
      </c>
      <c r="AO213" s="25">
        <f t="shared" si="120"/>
        <v>-20</v>
      </c>
      <c r="AP213" s="20">
        <f t="shared" si="114"/>
        <v>0</v>
      </c>
      <c r="AR213" s="12">
        <f t="shared" si="119"/>
        <v>471.59999999999997</v>
      </c>
      <c r="AS213" s="12">
        <f t="shared" si="115"/>
        <v>23</v>
      </c>
      <c r="AT213" s="12">
        <f t="shared" si="116"/>
        <v>-460</v>
      </c>
      <c r="AU213" s="12">
        <f t="shared" si="117"/>
        <v>15260</v>
      </c>
      <c r="AV213" s="12">
        <f>MAX(AU$4:AU213)</f>
        <v>15720</v>
      </c>
      <c r="AW213" s="8">
        <f t="shared" si="118"/>
        <v>-2.9262086513994912E-2</v>
      </c>
      <c r="AZ213" s="24"/>
    </row>
    <row r="214" spans="1:52" x14ac:dyDescent="0.3">
      <c r="A214" s="1">
        <v>42748</v>
      </c>
      <c r="B214" s="1">
        <v>42752</v>
      </c>
      <c r="C214" s="1" t="s">
        <v>44</v>
      </c>
      <c r="D214" s="3">
        <v>955</v>
      </c>
      <c r="E214" s="3">
        <v>-200</v>
      </c>
      <c r="F214" s="3">
        <f t="shared" si="91"/>
        <v>755</v>
      </c>
      <c r="G214" s="20">
        <f t="shared" si="92"/>
        <v>4</v>
      </c>
      <c r="H214" s="3" t="s">
        <v>43</v>
      </c>
      <c r="I214" s="20">
        <v>1</v>
      </c>
      <c r="J214" s="20">
        <v>15</v>
      </c>
      <c r="L214" s="20">
        <f t="shared" si="93"/>
        <v>1</v>
      </c>
      <c r="M214" s="20" t="s">
        <v>21</v>
      </c>
      <c r="N214" s="20">
        <v>10</v>
      </c>
      <c r="O214" s="20">
        <v>130930</v>
      </c>
      <c r="P214" s="20">
        <f t="shared" si="94"/>
        <v>130940</v>
      </c>
      <c r="Q214" s="20">
        <f t="shared" si="95"/>
        <v>130940</v>
      </c>
      <c r="R214" s="20">
        <v>130177</v>
      </c>
      <c r="S214" s="20">
        <v>131194</v>
      </c>
      <c r="T214" s="19">
        <f t="shared" si="96"/>
        <v>77.3</v>
      </c>
      <c r="U214" s="19">
        <f t="shared" si="97"/>
        <v>25.4</v>
      </c>
      <c r="W214" s="19">
        <f t="shared" si="98"/>
        <v>-77.3</v>
      </c>
      <c r="X214" s="19">
        <f t="shared" si="99"/>
        <v>25.4</v>
      </c>
      <c r="Y214" s="7">
        <f t="shared" si="100"/>
        <v>1</v>
      </c>
      <c r="Z214" s="7">
        <f t="shared" si="101"/>
        <v>0</v>
      </c>
      <c r="AA214" s="7">
        <f t="shared" si="102"/>
        <v>1</v>
      </c>
      <c r="AB214" s="7">
        <f t="shared" si="103"/>
        <v>0</v>
      </c>
      <c r="AC214" s="19">
        <f t="shared" si="104"/>
        <v>-20</v>
      </c>
      <c r="AD214" s="7"/>
      <c r="AE214" s="19">
        <f t="shared" si="105"/>
        <v>-20</v>
      </c>
      <c r="AF214" s="19">
        <f t="shared" si="106"/>
        <v>-20</v>
      </c>
      <c r="AG214" s="19">
        <f t="shared" si="107"/>
        <v>620</v>
      </c>
      <c r="AH214" s="7">
        <f t="shared" si="108"/>
        <v>0</v>
      </c>
      <c r="AI214" s="19">
        <f t="shared" si="109"/>
        <v>-20</v>
      </c>
      <c r="AJ214" s="19">
        <f t="shared" si="110"/>
        <v>0</v>
      </c>
      <c r="AK214" s="19">
        <f t="shared" si="111"/>
        <v>0</v>
      </c>
      <c r="AL214" s="19">
        <f t="shared" si="112"/>
        <v>0</v>
      </c>
      <c r="AM214" s="19">
        <f t="shared" si="113"/>
        <v>820</v>
      </c>
      <c r="AN214" s="25">
        <f>MAX(AM$4:AM214)</f>
        <v>840</v>
      </c>
      <c r="AO214" s="25">
        <f t="shared" si="120"/>
        <v>-20</v>
      </c>
      <c r="AP214" s="20">
        <f t="shared" si="114"/>
        <v>0</v>
      </c>
      <c r="AR214" s="12">
        <f t="shared" si="119"/>
        <v>471.59999999999997</v>
      </c>
      <c r="AS214" s="12">
        <f t="shared" si="115"/>
        <v>23</v>
      </c>
      <c r="AT214" s="12">
        <f t="shared" si="116"/>
        <v>0</v>
      </c>
      <c r="AU214" s="12">
        <f t="shared" si="117"/>
        <v>15260</v>
      </c>
      <c r="AV214" s="12">
        <f>MAX(AU$4:AU214)</f>
        <v>15720</v>
      </c>
      <c r="AW214" s="8">
        <f t="shared" si="118"/>
        <v>-2.9262086513994912E-2</v>
      </c>
      <c r="AZ214" s="24"/>
    </row>
    <row r="215" spans="1:52" x14ac:dyDescent="0.3">
      <c r="A215" s="1">
        <v>42748</v>
      </c>
      <c r="B215" s="1">
        <v>42752</v>
      </c>
      <c r="C215" s="1" t="s">
        <v>44</v>
      </c>
      <c r="D215" s="3">
        <v>1050</v>
      </c>
      <c r="E215" s="3">
        <v>-200</v>
      </c>
      <c r="F215" s="3">
        <f t="shared" si="91"/>
        <v>850</v>
      </c>
      <c r="G215" s="20">
        <f t="shared" si="92"/>
        <v>4</v>
      </c>
      <c r="H215" s="3" t="s">
        <v>43</v>
      </c>
      <c r="I215" s="20">
        <v>1</v>
      </c>
      <c r="J215" s="20">
        <v>11</v>
      </c>
      <c r="L215" s="20">
        <f t="shared" si="93"/>
        <v>1</v>
      </c>
      <c r="M215" s="20" t="s">
        <v>21</v>
      </c>
      <c r="N215" s="20">
        <v>10</v>
      </c>
      <c r="O215" s="20">
        <v>130630</v>
      </c>
      <c r="P215" s="20">
        <f t="shared" si="94"/>
        <v>130640</v>
      </c>
      <c r="Q215" s="20">
        <f t="shared" si="95"/>
        <v>130640</v>
      </c>
      <c r="R215" s="20">
        <v>130621</v>
      </c>
      <c r="S215" s="20">
        <v>130854</v>
      </c>
      <c r="T215" s="19">
        <f t="shared" si="96"/>
        <v>2.9</v>
      </c>
      <c r="U215" s="19">
        <f t="shared" si="97"/>
        <v>21.4</v>
      </c>
      <c r="W215" s="19">
        <f t="shared" si="98"/>
        <v>-2.9</v>
      </c>
      <c r="X215" s="19">
        <f t="shared" si="99"/>
        <v>21.4</v>
      </c>
      <c r="Y215" s="7">
        <f t="shared" si="100"/>
        <v>1</v>
      </c>
      <c r="Z215" s="7">
        <f t="shared" si="101"/>
        <v>0</v>
      </c>
      <c r="AA215" s="7">
        <f t="shared" si="102"/>
        <v>1</v>
      </c>
      <c r="AB215" s="7">
        <f t="shared" si="103"/>
        <v>0</v>
      </c>
      <c r="AC215" s="19">
        <f t="shared" si="104"/>
        <v>0</v>
      </c>
      <c r="AD215" s="7"/>
      <c r="AE215" s="19">
        <f t="shared" si="105"/>
        <v>0</v>
      </c>
      <c r="AF215" s="19">
        <f t="shared" si="106"/>
        <v>20</v>
      </c>
      <c r="AG215" s="19">
        <f t="shared" si="107"/>
        <v>640</v>
      </c>
      <c r="AH215" s="7">
        <f t="shared" si="108"/>
        <v>1</v>
      </c>
      <c r="AI215" s="19">
        <f t="shared" si="109"/>
        <v>20</v>
      </c>
      <c r="AJ215" s="19">
        <f t="shared" si="110"/>
        <v>0</v>
      </c>
      <c r="AK215" s="19">
        <f t="shared" si="111"/>
        <v>0</v>
      </c>
      <c r="AL215" s="19">
        <f t="shared" si="112"/>
        <v>0</v>
      </c>
      <c r="AM215" s="19">
        <f t="shared" si="113"/>
        <v>820</v>
      </c>
      <c r="AN215" s="25">
        <f>MAX(AM$4:AM215)</f>
        <v>840</v>
      </c>
      <c r="AO215" s="25">
        <f t="shared" si="120"/>
        <v>-20</v>
      </c>
      <c r="AP215" s="20">
        <f t="shared" si="114"/>
        <v>0</v>
      </c>
      <c r="AR215" s="12">
        <f t="shared" si="119"/>
        <v>471.59999999999997</v>
      </c>
      <c r="AS215" s="12">
        <f t="shared" si="115"/>
        <v>23</v>
      </c>
      <c r="AT215" s="12">
        <f t="shared" si="116"/>
        <v>0</v>
      </c>
      <c r="AU215" s="12">
        <f t="shared" si="117"/>
        <v>15260</v>
      </c>
      <c r="AV215" s="12">
        <f>MAX(AU$4:AU215)</f>
        <v>15720</v>
      </c>
      <c r="AW215" s="8">
        <f t="shared" si="118"/>
        <v>-2.9262086513994912E-2</v>
      </c>
      <c r="AY215" s="24"/>
      <c r="AZ215" s="24"/>
    </row>
    <row r="216" spans="1:52" x14ac:dyDescent="0.3">
      <c r="A216" s="1">
        <v>42753</v>
      </c>
      <c r="B216" s="1">
        <v>42753</v>
      </c>
      <c r="C216" s="1" t="s">
        <v>44</v>
      </c>
      <c r="D216" s="3">
        <v>1500</v>
      </c>
      <c r="E216" s="3">
        <v>-200</v>
      </c>
      <c r="F216" s="3">
        <f t="shared" si="91"/>
        <v>1300</v>
      </c>
      <c r="G216" s="20">
        <f t="shared" si="92"/>
        <v>0</v>
      </c>
      <c r="H216" s="3" t="s">
        <v>17</v>
      </c>
      <c r="K216" s="20">
        <v>1</v>
      </c>
      <c r="L216" s="20">
        <f t="shared" si="93"/>
        <v>1</v>
      </c>
      <c r="M216" s="20" t="s">
        <v>21</v>
      </c>
      <c r="N216" s="20">
        <v>7</v>
      </c>
      <c r="O216" s="20">
        <v>106640</v>
      </c>
      <c r="P216" s="20">
        <f t="shared" si="94"/>
        <v>106647</v>
      </c>
      <c r="Q216" s="20">
        <f t="shared" si="95"/>
        <v>106647</v>
      </c>
      <c r="R216" s="20">
        <v>106548</v>
      </c>
      <c r="S216" s="20">
        <v>107022</v>
      </c>
      <c r="T216" s="19">
        <f t="shared" si="96"/>
        <v>10.6</v>
      </c>
      <c r="U216" s="19">
        <f t="shared" si="97"/>
        <v>37.5</v>
      </c>
      <c r="W216" s="19">
        <f t="shared" si="98"/>
        <v>-10.6</v>
      </c>
      <c r="X216" s="19">
        <f t="shared" si="99"/>
        <v>37.5</v>
      </c>
      <c r="Y216" s="7">
        <f t="shared" si="100"/>
        <v>1</v>
      </c>
      <c r="Z216" s="7">
        <f t="shared" si="101"/>
        <v>0</v>
      </c>
      <c r="AA216" s="7">
        <f t="shared" si="102"/>
        <v>1</v>
      </c>
      <c r="AB216" s="7">
        <f t="shared" si="103"/>
        <v>0</v>
      </c>
      <c r="AC216" s="19">
        <f t="shared" si="104"/>
        <v>0</v>
      </c>
      <c r="AD216" s="7"/>
      <c r="AE216" s="19">
        <f t="shared" si="105"/>
        <v>0</v>
      </c>
      <c r="AF216" s="19">
        <f t="shared" si="106"/>
        <v>20</v>
      </c>
      <c r="AG216" s="19">
        <f t="shared" si="107"/>
        <v>660</v>
      </c>
      <c r="AH216" s="7">
        <f t="shared" si="108"/>
        <v>1</v>
      </c>
      <c r="AI216" s="19">
        <f t="shared" si="109"/>
        <v>0</v>
      </c>
      <c r="AJ216" s="19">
        <f t="shared" si="110"/>
        <v>20</v>
      </c>
      <c r="AK216" s="19">
        <f t="shared" si="111"/>
        <v>0</v>
      </c>
      <c r="AL216" s="19">
        <f t="shared" si="112"/>
        <v>0</v>
      </c>
      <c r="AM216" s="19">
        <f t="shared" si="113"/>
        <v>820</v>
      </c>
      <c r="AN216" s="25">
        <f>MAX(AM$4:AM216)</f>
        <v>840</v>
      </c>
      <c r="AO216" s="25">
        <f t="shared" si="120"/>
        <v>-20</v>
      </c>
      <c r="AP216" s="20">
        <f t="shared" si="114"/>
        <v>0</v>
      </c>
      <c r="AR216" s="12">
        <f t="shared" si="119"/>
        <v>457.8</v>
      </c>
      <c r="AS216" s="12">
        <f t="shared" si="115"/>
        <v>22</v>
      </c>
      <c r="AT216" s="12">
        <f t="shared" si="116"/>
        <v>0</v>
      </c>
      <c r="AU216" s="12">
        <f t="shared" si="117"/>
        <v>15260</v>
      </c>
      <c r="AV216" s="12">
        <f>MAX(AU$4:AU216)</f>
        <v>15720</v>
      </c>
      <c r="AW216" s="8">
        <f t="shared" si="118"/>
        <v>-2.9262086513994912E-2</v>
      </c>
      <c r="AY216" s="24"/>
      <c r="AZ216" s="24"/>
    </row>
    <row r="217" spans="1:52" x14ac:dyDescent="0.3">
      <c r="A217" s="1">
        <v>42753</v>
      </c>
      <c r="B217" s="1">
        <v>42753</v>
      </c>
      <c r="C217" s="1" t="s">
        <v>44</v>
      </c>
      <c r="D217" s="3">
        <v>1510</v>
      </c>
      <c r="E217" s="3">
        <v>-200</v>
      </c>
      <c r="F217" s="3">
        <f t="shared" si="91"/>
        <v>1310</v>
      </c>
      <c r="G217" s="20">
        <f t="shared" si="92"/>
        <v>0</v>
      </c>
      <c r="H217" s="3" t="s">
        <v>43</v>
      </c>
      <c r="I217" s="20">
        <v>1</v>
      </c>
      <c r="J217" s="20">
        <v>16</v>
      </c>
      <c r="K217" s="20">
        <v>1</v>
      </c>
      <c r="L217" s="20">
        <f t="shared" si="93"/>
        <v>1</v>
      </c>
      <c r="M217" s="20" t="s">
        <v>20</v>
      </c>
      <c r="N217" s="20">
        <v>10</v>
      </c>
      <c r="O217" s="20">
        <v>131130</v>
      </c>
      <c r="P217" s="20">
        <f t="shared" si="94"/>
        <v>131130</v>
      </c>
      <c r="Q217" s="20">
        <f t="shared" si="95"/>
        <v>131130</v>
      </c>
      <c r="R217" s="20">
        <v>131194</v>
      </c>
      <c r="S217" s="20">
        <v>130545</v>
      </c>
      <c r="T217" s="19">
        <f t="shared" si="96"/>
        <v>7.4</v>
      </c>
      <c r="U217" s="19">
        <f t="shared" si="97"/>
        <v>57.5</v>
      </c>
      <c r="W217" s="19">
        <f t="shared" si="98"/>
        <v>-7.4</v>
      </c>
      <c r="X217" s="19">
        <f t="shared" si="99"/>
        <v>57.5</v>
      </c>
      <c r="Y217" s="7">
        <f t="shared" si="100"/>
        <v>0</v>
      </c>
      <c r="Z217" s="7">
        <f t="shared" si="101"/>
        <v>1</v>
      </c>
      <c r="AA217" s="7">
        <f t="shared" si="102"/>
        <v>1</v>
      </c>
      <c r="AB217" s="7">
        <f t="shared" si="103"/>
        <v>0</v>
      </c>
      <c r="AC217" s="19">
        <f t="shared" si="104"/>
        <v>0</v>
      </c>
      <c r="AD217" s="7"/>
      <c r="AE217" s="19">
        <f t="shared" si="105"/>
        <v>0</v>
      </c>
      <c r="AF217" s="19">
        <f t="shared" si="106"/>
        <v>20</v>
      </c>
      <c r="AG217" s="19">
        <f t="shared" si="107"/>
        <v>680</v>
      </c>
      <c r="AH217" s="7">
        <f t="shared" si="108"/>
        <v>1</v>
      </c>
      <c r="AI217" s="19">
        <f t="shared" si="109"/>
        <v>20</v>
      </c>
      <c r="AJ217" s="19">
        <f t="shared" si="110"/>
        <v>20</v>
      </c>
      <c r="AK217" s="19">
        <f t="shared" si="111"/>
        <v>0</v>
      </c>
      <c r="AL217" s="19">
        <f t="shared" si="112"/>
        <v>0</v>
      </c>
      <c r="AM217" s="19">
        <f t="shared" si="113"/>
        <v>820</v>
      </c>
      <c r="AN217" s="25">
        <f>MAX(AM$4:AM217)</f>
        <v>840</v>
      </c>
      <c r="AO217" s="25">
        <f t="shared" si="120"/>
        <v>-20</v>
      </c>
      <c r="AP217" s="20">
        <f t="shared" si="114"/>
        <v>0</v>
      </c>
      <c r="AR217" s="12">
        <f t="shared" si="119"/>
        <v>457.8</v>
      </c>
      <c r="AS217" s="12">
        <f t="shared" si="115"/>
        <v>22</v>
      </c>
      <c r="AT217" s="12">
        <f t="shared" si="116"/>
        <v>0</v>
      </c>
      <c r="AU217" s="12">
        <f t="shared" si="117"/>
        <v>15260</v>
      </c>
      <c r="AV217" s="12">
        <f>MAX(AU$4:AU217)</f>
        <v>15720</v>
      </c>
      <c r="AW217" s="8">
        <f t="shared" si="118"/>
        <v>-2.9262086513994912E-2</v>
      </c>
      <c r="AY217" s="24"/>
      <c r="AZ217" s="24"/>
    </row>
    <row r="218" spans="1:52" x14ac:dyDescent="0.3">
      <c r="A218" s="1">
        <v>42753</v>
      </c>
      <c r="B218" s="1">
        <v>42753</v>
      </c>
      <c r="C218" s="1" t="s">
        <v>44</v>
      </c>
      <c r="D218" s="3">
        <v>1935</v>
      </c>
      <c r="E218" s="3">
        <v>-200</v>
      </c>
      <c r="F218" s="3">
        <f t="shared" si="91"/>
        <v>1735</v>
      </c>
      <c r="G218" s="20">
        <f t="shared" si="92"/>
        <v>0</v>
      </c>
      <c r="H218" s="3" t="s">
        <v>43</v>
      </c>
      <c r="I218" s="20">
        <v>1</v>
      </c>
      <c r="J218" s="20">
        <v>11</v>
      </c>
      <c r="K218" s="20">
        <v>1</v>
      </c>
      <c r="L218" s="20">
        <f t="shared" si="93"/>
        <v>1</v>
      </c>
      <c r="M218" s="20" t="s">
        <v>20</v>
      </c>
      <c r="N218" s="20">
        <v>10</v>
      </c>
      <c r="O218" s="20">
        <v>132150</v>
      </c>
      <c r="P218" s="20">
        <f t="shared" si="94"/>
        <v>132150</v>
      </c>
      <c r="Q218" s="20">
        <f t="shared" si="95"/>
        <v>132150</v>
      </c>
      <c r="R218" s="20">
        <v>132345</v>
      </c>
      <c r="S218" s="20">
        <v>132069</v>
      </c>
      <c r="T218" s="19">
        <f t="shared" si="96"/>
        <v>20.5</v>
      </c>
      <c r="U218" s="19">
        <f t="shared" si="97"/>
        <v>7.1</v>
      </c>
      <c r="W218" s="19">
        <f t="shared" si="98"/>
        <v>-20.5</v>
      </c>
      <c r="X218" s="19">
        <f t="shared" si="99"/>
        <v>7.1</v>
      </c>
      <c r="Y218" s="7">
        <f t="shared" si="100"/>
        <v>0</v>
      </c>
      <c r="Z218" s="7">
        <f t="shared" si="101"/>
        <v>1</v>
      </c>
      <c r="AA218" s="7">
        <f t="shared" si="102"/>
        <v>1</v>
      </c>
      <c r="AB218" s="7">
        <f t="shared" si="103"/>
        <v>0</v>
      </c>
      <c r="AC218" s="19">
        <f t="shared" si="104"/>
        <v>-20</v>
      </c>
      <c r="AD218" s="7"/>
      <c r="AE218" s="19">
        <f t="shared" si="105"/>
        <v>-20</v>
      </c>
      <c r="AF218" s="19">
        <f t="shared" si="106"/>
        <v>-20</v>
      </c>
      <c r="AG218" s="19">
        <f t="shared" si="107"/>
        <v>660</v>
      </c>
      <c r="AH218" s="7">
        <f t="shared" si="108"/>
        <v>0</v>
      </c>
      <c r="AI218" s="19">
        <f t="shared" si="109"/>
        <v>-20</v>
      </c>
      <c r="AJ218" s="19">
        <f t="shared" si="110"/>
        <v>-20</v>
      </c>
      <c r="AK218" s="19">
        <f t="shared" si="111"/>
        <v>0</v>
      </c>
      <c r="AL218" s="19">
        <f t="shared" si="112"/>
        <v>0</v>
      </c>
      <c r="AM218" s="19">
        <f t="shared" si="113"/>
        <v>820</v>
      </c>
      <c r="AN218" s="25">
        <f>MAX(AM$4:AM218)</f>
        <v>840</v>
      </c>
      <c r="AO218" s="25">
        <f t="shared" si="120"/>
        <v>-20</v>
      </c>
      <c r="AP218" s="20">
        <f t="shared" si="114"/>
        <v>0</v>
      </c>
      <c r="AR218" s="12">
        <f t="shared" si="119"/>
        <v>457.8</v>
      </c>
      <c r="AS218" s="12">
        <f t="shared" si="115"/>
        <v>22</v>
      </c>
      <c r="AT218" s="12">
        <f t="shared" si="116"/>
        <v>0</v>
      </c>
      <c r="AU218" s="12">
        <f t="shared" si="117"/>
        <v>15260</v>
      </c>
      <c r="AV218" s="12">
        <f>MAX(AU$4:AU218)</f>
        <v>15720</v>
      </c>
      <c r="AW218" s="8">
        <f t="shared" si="118"/>
        <v>-2.9262086513994912E-2</v>
      </c>
      <c r="AZ218" s="24"/>
    </row>
    <row r="219" spans="1:52" x14ac:dyDescent="0.3">
      <c r="A219" s="1">
        <v>42753</v>
      </c>
      <c r="B219" s="1">
        <v>42753</v>
      </c>
      <c r="C219" s="1" t="s">
        <v>44</v>
      </c>
      <c r="D219" s="3">
        <v>2205</v>
      </c>
      <c r="E219" s="3">
        <v>-200</v>
      </c>
      <c r="F219" s="3">
        <f t="shared" si="91"/>
        <v>2005</v>
      </c>
      <c r="G219" s="20">
        <f t="shared" si="92"/>
        <v>0</v>
      </c>
      <c r="H219" s="3" t="s">
        <v>38</v>
      </c>
      <c r="K219" s="20">
        <v>1</v>
      </c>
      <c r="L219" s="20">
        <f t="shared" si="93"/>
        <v>1</v>
      </c>
      <c r="M219" s="20" t="s">
        <v>20</v>
      </c>
      <c r="N219" s="20">
        <v>7</v>
      </c>
      <c r="O219" s="20">
        <v>114060</v>
      </c>
      <c r="P219" s="20">
        <f t="shared" si="94"/>
        <v>114060</v>
      </c>
      <c r="Q219" s="20">
        <f t="shared" si="95"/>
        <v>114060</v>
      </c>
      <c r="R219" s="20">
        <v>114114</v>
      </c>
      <c r="S219" s="20">
        <v>113920</v>
      </c>
      <c r="T219" s="19">
        <f t="shared" si="96"/>
        <v>6.1</v>
      </c>
      <c r="U219" s="19">
        <f t="shared" si="97"/>
        <v>13.3</v>
      </c>
      <c r="W219" s="19">
        <f t="shared" si="98"/>
        <v>-6.1</v>
      </c>
      <c r="X219" s="19">
        <f t="shared" si="99"/>
        <v>13.3</v>
      </c>
      <c r="Y219" s="7">
        <f t="shared" si="100"/>
        <v>0</v>
      </c>
      <c r="Z219" s="7">
        <f t="shared" si="101"/>
        <v>1</v>
      </c>
      <c r="AA219" s="7">
        <f t="shared" si="102"/>
        <v>1</v>
      </c>
      <c r="AB219" s="7">
        <f t="shared" si="103"/>
        <v>0</v>
      </c>
      <c r="AC219" s="19">
        <f t="shared" si="104"/>
        <v>0</v>
      </c>
      <c r="AD219" s="7"/>
      <c r="AE219" s="19">
        <f t="shared" si="105"/>
        <v>-20</v>
      </c>
      <c r="AF219" s="19">
        <f t="shared" si="106"/>
        <v>-20</v>
      </c>
      <c r="AG219" s="19">
        <f t="shared" si="107"/>
        <v>640</v>
      </c>
      <c r="AH219" s="7">
        <f t="shared" si="108"/>
        <v>0</v>
      </c>
      <c r="AI219" s="19">
        <f t="shared" si="109"/>
        <v>0</v>
      </c>
      <c r="AJ219" s="19">
        <f t="shared" si="110"/>
        <v>-20</v>
      </c>
      <c r="AK219" s="19">
        <f t="shared" si="111"/>
        <v>0</v>
      </c>
      <c r="AL219" s="19">
        <f t="shared" si="112"/>
        <v>0</v>
      </c>
      <c r="AM219" s="19">
        <f t="shared" si="113"/>
        <v>820</v>
      </c>
      <c r="AN219" s="25">
        <f>MAX(AM$4:AM219)</f>
        <v>840</v>
      </c>
      <c r="AO219" s="25">
        <f t="shared" si="120"/>
        <v>-20</v>
      </c>
      <c r="AP219" s="20">
        <f t="shared" si="114"/>
        <v>0</v>
      </c>
      <c r="AR219" s="12">
        <f t="shared" si="119"/>
        <v>457.8</v>
      </c>
      <c r="AS219" s="12">
        <f t="shared" si="115"/>
        <v>22</v>
      </c>
      <c r="AT219" s="12">
        <f t="shared" si="116"/>
        <v>0</v>
      </c>
      <c r="AU219" s="12">
        <f t="shared" si="117"/>
        <v>15260</v>
      </c>
      <c r="AV219" s="12">
        <f>MAX(AU$4:AU219)</f>
        <v>15720</v>
      </c>
      <c r="AW219" s="8">
        <f t="shared" si="118"/>
        <v>-2.9262086513994912E-2</v>
      </c>
      <c r="AZ219" s="24"/>
    </row>
    <row r="220" spans="1:52" x14ac:dyDescent="0.3">
      <c r="A220" s="1">
        <v>42753</v>
      </c>
      <c r="B220" s="1">
        <v>42753</v>
      </c>
      <c r="C220" s="1" t="s">
        <v>44</v>
      </c>
      <c r="D220" s="3">
        <v>2205</v>
      </c>
      <c r="E220" s="3">
        <v>-200</v>
      </c>
      <c r="F220" s="3">
        <f t="shared" si="91"/>
        <v>2005</v>
      </c>
      <c r="G220" s="20">
        <f t="shared" si="92"/>
        <v>0</v>
      </c>
      <c r="H220" s="3" t="s">
        <v>17</v>
      </c>
      <c r="K220" s="20">
        <v>1</v>
      </c>
      <c r="L220" s="20">
        <f t="shared" si="93"/>
        <v>1</v>
      </c>
      <c r="M220" s="20" t="s">
        <v>21</v>
      </c>
      <c r="N220" s="20">
        <v>7</v>
      </c>
      <c r="O220" s="20">
        <v>106450</v>
      </c>
      <c r="P220" s="20">
        <f t="shared" si="94"/>
        <v>106457</v>
      </c>
      <c r="Q220" s="20">
        <f t="shared" si="95"/>
        <v>106457</v>
      </c>
      <c r="R220" s="20">
        <v>106215</v>
      </c>
      <c r="S220" s="20">
        <v>106760</v>
      </c>
      <c r="T220" s="19">
        <f t="shared" si="96"/>
        <v>24.9</v>
      </c>
      <c r="U220" s="19">
        <f t="shared" si="97"/>
        <v>30.3</v>
      </c>
      <c r="W220" s="19">
        <f t="shared" si="98"/>
        <v>-24.9</v>
      </c>
      <c r="X220" s="19">
        <f t="shared" si="99"/>
        <v>30.3</v>
      </c>
      <c r="Y220" s="7">
        <f t="shared" si="100"/>
        <v>1</v>
      </c>
      <c r="Z220" s="7">
        <f t="shared" si="101"/>
        <v>0</v>
      </c>
      <c r="AA220" s="7">
        <f t="shared" si="102"/>
        <v>1</v>
      </c>
      <c r="AB220" s="7">
        <f t="shared" si="103"/>
        <v>0</v>
      </c>
      <c r="AC220" s="19">
        <f t="shared" si="104"/>
        <v>-20</v>
      </c>
      <c r="AD220" s="7"/>
      <c r="AE220" s="19">
        <f t="shared" si="105"/>
        <v>-20</v>
      </c>
      <c r="AF220" s="19">
        <f t="shared" si="106"/>
        <v>-20</v>
      </c>
      <c r="AG220" s="19">
        <f t="shared" si="107"/>
        <v>620</v>
      </c>
      <c r="AH220" s="7">
        <f t="shared" si="108"/>
        <v>0</v>
      </c>
      <c r="AI220" s="19">
        <f t="shared" si="109"/>
        <v>0</v>
      </c>
      <c r="AJ220" s="19">
        <f t="shared" si="110"/>
        <v>-20</v>
      </c>
      <c r="AK220" s="19">
        <f t="shared" si="111"/>
        <v>0</v>
      </c>
      <c r="AL220" s="19">
        <f t="shared" si="112"/>
        <v>0</v>
      </c>
      <c r="AM220" s="19">
        <f t="shared" si="113"/>
        <v>820</v>
      </c>
      <c r="AN220" s="25">
        <f>MAX(AM$4:AM220)</f>
        <v>840</v>
      </c>
      <c r="AO220" s="25">
        <f t="shared" si="120"/>
        <v>-20</v>
      </c>
      <c r="AP220" s="20">
        <f t="shared" si="114"/>
        <v>0</v>
      </c>
      <c r="AR220" s="12">
        <f t="shared" si="119"/>
        <v>457.8</v>
      </c>
      <c r="AS220" s="12">
        <f t="shared" si="115"/>
        <v>22</v>
      </c>
      <c r="AT220" s="12">
        <f t="shared" si="116"/>
        <v>0</v>
      </c>
      <c r="AU220" s="12">
        <f t="shared" si="117"/>
        <v>15260</v>
      </c>
      <c r="AV220" s="12">
        <f>MAX(AU$4:AU220)</f>
        <v>15720</v>
      </c>
      <c r="AW220" s="8">
        <f t="shared" si="118"/>
        <v>-2.9262086513994912E-2</v>
      </c>
      <c r="AZ220" s="24"/>
    </row>
    <row r="221" spans="1:52" x14ac:dyDescent="0.3">
      <c r="A221" s="1">
        <v>42753</v>
      </c>
      <c r="B221" s="1">
        <v>42754</v>
      </c>
      <c r="C221" s="1" t="s">
        <v>44</v>
      </c>
      <c r="D221" s="3">
        <v>245</v>
      </c>
      <c r="E221" s="3">
        <v>-200</v>
      </c>
      <c r="F221" s="3">
        <f t="shared" si="91"/>
        <v>45</v>
      </c>
      <c r="G221" s="20">
        <f t="shared" si="92"/>
        <v>1</v>
      </c>
      <c r="H221" s="3" t="s">
        <v>37</v>
      </c>
      <c r="I221" s="20">
        <v>1</v>
      </c>
      <c r="J221" s="20">
        <v>13</v>
      </c>
      <c r="K221" s="20">
        <v>1</v>
      </c>
      <c r="L221" s="20">
        <f t="shared" si="93"/>
        <v>1</v>
      </c>
      <c r="M221" s="20" t="s">
        <v>21</v>
      </c>
      <c r="N221" s="20">
        <v>8</v>
      </c>
      <c r="O221" s="20">
        <v>74990</v>
      </c>
      <c r="P221" s="20">
        <f t="shared" si="94"/>
        <v>74998</v>
      </c>
      <c r="Q221" s="20">
        <f t="shared" si="95"/>
        <v>74998</v>
      </c>
      <c r="R221" s="20">
        <v>74928</v>
      </c>
      <c r="S221" s="20">
        <v>75735</v>
      </c>
      <c r="T221" s="19">
        <f t="shared" si="96"/>
        <v>7.8</v>
      </c>
      <c r="U221" s="19">
        <f t="shared" si="97"/>
        <v>73.7</v>
      </c>
      <c r="W221" s="19">
        <f t="shared" si="98"/>
        <v>-7.8</v>
      </c>
      <c r="X221" s="19">
        <f t="shared" si="99"/>
        <v>73.7</v>
      </c>
      <c r="Y221" s="7">
        <f t="shared" si="100"/>
        <v>1</v>
      </c>
      <c r="Z221" s="7">
        <f t="shared" si="101"/>
        <v>0</v>
      </c>
      <c r="AA221" s="7">
        <f t="shared" si="102"/>
        <v>1</v>
      </c>
      <c r="AB221" s="7">
        <f t="shared" si="103"/>
        <v>0</v>
      </c>
      <c r="AC221" s="19">
        <f t="shared" si="104"/>
        <v>0</v>
      </c>
      <c r="AD221" s="7"/>
      <c r="AE221" s="19">
        <f t="shared" si="105"/>
        <v>0</v>
      </c>
      <c r="AF221" s="19">
        <f t="shared" si="106"/>
        <v>20</v>
      </c>
      <c r="AG221" s="19">
        <f t="shared" si="107"/>
        <v>640</v>
      </c>
      <c r="AH221" s="7">
        <f t="shared" si="108"/>
        <v>1</v>
      </c>
      <c r="AI221" s="19">
        <f t="shared" si="109"/>
        <v>20</v>
      </c>
      <c r="AJ221" s="19">
        <f t="shared" si="110"/>
        <v>20</v>
      </c>
      <c r="AK221" s="19">
        <f t="shared" si="111"/>
        <v>0</v>
      </c>
      <c r="AL221" s="19">
        <f t="shared" si="112"/>
        <v>0</v>
      </c>
      <c r="AM221" s="19">
        <f t="shared" si="113"/>
        <v>820</v>
      </c>
      <c r="AN221" s="25">
        <f>MAX(AM$4:AM221)</f>
        <v>840</v>
      </c>
      <c r="AO221" s="25">
        <f t="shared" si="120"/>
        <v>-20</v>
      </c>
      <c r="AP221" s="20">
        <f t="shared" si="114"/>
        <v>0</v>
      </c>
      <c r="AR221" s="12">
        <f t="shared" si="119"/>
        <v>457.8</v>
      </c>
      <c r="AS221" s="12">
        <f t="shared" si="115"/>
        <v>22</v>
      </c>
      <c r="AT221" s="12">
        <f t="shared" si="116"/>
        <v>0</v>
      </c>
      <c r="AU221" s="12">
        <f t="shared" si="117"/>
        <v>15260</v>
      </c>
      <c r="AV221" s="12">
        <f>MAX(AU$4:AU221)</f>
        <v>15720</v>
      </c>
      <c r="AW221" s="8">
        <f t="shared" si="118"/>
        <v>-2.9262086513994912E-2</v>
      </c>
      <c r="AZ221" s="24"/>
    </row>
    <row r="222" spans="1:52" x14ac:dyDescent="0.3">
      <c r="A222" s="1">
        <v>42753</v>
      </c>
      <c r="B222" s="1">
        <v>42754</v>
      </c>
      <c r="C222" s="1" t="s">
        <v>44</v>
      </c>
      <c r="D222" s="3">
        <v>1530</v>
      </c>
      <c r="E222" s="3">
        <v>-200</v>
      </c>
      <c r="F222" s="3">
        <f t="shared" si="91"/>
        <v>1330</v>
      </c>
      <c r="G222" s="20">
        <f t="shared" si="92"/>
        <v>1</v>
      </c>
      <c r="H222" s="3" t="s">
        <v>38</v>
      </c>
      <c r="I222" s="20">
        <v>1</v>
      </c>
      <c r="J222" s="20">
        <v>56</v>
      </c>
      <c r="K222" s="20">
        <v>1</v>
      </c>
      <c r="L222" s="20">
        <f t="shared" si="93"/>
        <v>1</v>
      </c>
      <c r="M222" s="20" t="s">
        <v>20</v>
      </c>
      <c r="N222" s="20">
        <v>7</v>
      </c>
      <c r="O222" s="20">
        <v>115000</v>
      </c>
      <c r="P222" s="20">
        <f t="shared" si="94"/>
        <v>115000</v>
      </c>
      <c r="Q222" s="20">
        <f t="shared" si="95"/>
        <v>115000</v>
      </c>
      <c r="R222" s="20">
        <v>115076</v>
      </c>
      <c r="S222" s="20">
        <v>114672</v>
      </c>
      <c r="T222" s="19">
        <f t="shared" si="96"/>
        <v>8.3000000000000007</v>
      </c>
      <c r="U222" s="19">
        <f t="shared" si="97"/>
        <v>32.1</v>
      </c>
      <c r="W222" s="19">
        <f t="shared" si="98"/>
        <v>-8.3000000000000007</v>
      </c>
      <c r="X222" s="19">
        <f t="shared" si="99"/>
        <v>32.1</v>
      </c>
      <c r="Y222" s="7">
        <f t="shared" si="100"/>
        <v>0</v>
      </c>
      <c r="Z222" s="7">
        <f t="shared" si="101"/>
        <v>1</v>
      </c>
      <c r="AA222" s="7">
        <f t="shared" si="102"/>
        <v>1</v>
      </c>
      <c r="AB222" s="7">
        <f t="shared" si="103"/>
        <v>0</v>
      </c>
      <c r="AC222" s="19">
        <f t="shared" si="104"/>
        <v>0</v>
      </c>
      <c r="AD222" s="7"/>
      <c r="AE222" s="19">
        <f t="shared" si="105"/>
        <v>0</v>
      </c>
      <c r="AF222" s="19">
        <f t="shared" si="106"/>
        <v>20</v>
      </c>
      <c r="AG222" s="19">
        <f t="shared" si="107"/>
        <v>660</v>
      </c>
      <c r="AH222" s="7">
        <f t="shared" si="108"/>
        <v>1</v>
      </c>
      <c r="AI222" s="19">
        <f t="shared" si="109"/>
        <v>20</v>
      </c>
      <c r="AJ222" s="19">
        <f t="shared" si="110"/>
        <v>20</v>
      </c>
      <c r="AK222" s="19">
        <f t="shared" si="111"/>
        <v>0</v>
      </c>
      <c r="AL222" s="19">
        <f t="shared" si="112"/>
        <v>0</v>
      </c>
      <c r="AM222" s="19">
        <f t="shared" si="113"/>
        <v>820</v>
      </c>
      <c r="AN222" s="25">
        <f>MAX(AM$4:AM222)</f>
        <v>840</v>
      </c>
      <c r="AO222" s="25">
        <f t="shared" si="120"/>
        <v>-20</v>
      </c>
      <c r="AP222" s="20">
        <f t="shared" si="114"/>
        <v>0</v>
      </c>
      <c r="AR222" s="12">
        <f t="shared" si="119"/>
        <v>457.8</v>
      </c>
      <c r="AS222" s="12">
        <f t="shared" si="115"/>
        <v>22</v>
      </c>
      <c r="AT222" s="12">
        <f t="shared" si="116"/>
        <v>0</v>
      </c>
      <c r="AU222" s="12">
        <f t="shared" si="117"/>
        <v>15260</v>
      </c>
      <c r="AV222" s="12">
        <f>MAX(AU$4:AU222)</f>
        <v>15720</v>
      </c>
      <c r="AW222" s="8">
        <f t="shared" si="118"/>
        <v>-2.9262086513994912E-2</v>
      </c>
      <c r="AY222" s="24"/>
      <c r="AZ222" s="24"/>
    </row>
    <row r="223" spans="1:52" x14ac:dyDescent="0.3">
      <c r="A223" s="1">
        <v>42755</v>
      </c>
      <c r="B223" s="1">
        <v>42755</v>
      </c>
      <c r="C223" s="1" t="s">
        <v>44</v>
      </c>
      <c r="D223" s="3">
        <v>1050</v>
      </c>
      <c r="E223" s="3">
        <v>-200</v>
      </c>
      <c r="F223" s="3">
        <f t="shared" si="91"/>
        <v>850</v>
      </c>
      <c r="G223" s="20">
        <f t="shared" si="92"/>
        <v>0</v>
      </c>
      <c r="H223" s="3" t="s">
        <v>37</v>
      </c>
      <c r="I223" s="20">
        <v>1</v>
      </c>
      <c r="J223" s="20">
        <f>COUNT(J185:J222)</f>
        <v>16</v>
      </c>
      <c r="L223" s="20">
        <f t="shared" si="93"/>
        <v>1</v>
      </c>
      <c r="M223" s="20" t="s">
        <v>21</v>
      </c>
      <c r="N223" s="20">
        <v>8</v>
      </c>
      <c r="O223" s="20">
        <v>75430</v>
      </c>
      <c r="P223" s="20">
        <f t="shared" si="94"/>
        <v>75438</v>
      </c>
      <c r="Q223" s="20">
        <f t="shared" si="95"/>
        <v>75438</v>
      </c>
      <c r="R223" s="20">
        <v>75165</v>
      </c>
      <c r="S223" s="20">
        <v>75843</v>
      </c>
      <c r="T223" s="19">
        <f t="shared" si="96"/>
        <v>28.1</v>
      </c>
      <c r="U223" s="19">
        <f t="shared" si="97"/>
        <v>40.5</v>
      </c>
      <c r="W223" s="19">
        <f t="shared" si="98"/>
        <v>-28.1</v>
      </c>
      <c r="X223" s="19">
        <f t="shared" si="99"/>
        <v>40.5</v>
      </c>
      <c r="Y223" s="7">
        <f t="shared" si="100"/>
        <v>1</v>
      </c>
      <c r="Z223" s="7">
        <f t="shared" si="101"/>
        <v>0</v>
      </c>
      <c r="AA223" s="7">
        <f t="shared" si="102"/>
        <v>1</v>
      </c>
      <c r="AB223" s="7">
        <f t="shared" si="103"/>
        <v>0</v>
      </c>
      <c r="AC223" s="19">
        <f t="shared" si="104"/>
        <v>-20</v>
      </c>
      <c r="AD223" s="7"/>
      <c r="AE223" s="19">
        <f t="shared" si="105"/>
        <v>-20</v>
      </c>
      <c r="AF223" s="19">
        <f t="shared" si="106"/>
        <v>-20</v>
      </c>
      <c r="AG223" s="19">
        <f t="shared" si="107"/>
        <v>640</v>
      </c>
      <c r="AH223" s="7">
        <f t="shared" si="108"/>
        <v>0</v>
      </c>
      <c r="AI223" s="19">
        <f t="shared" si="109"/>
        <v>-20</v>
      </c>
      <c r="AJ223" s="19">
        <f t="shared" si="110"/>
        <v>0</v>
      </c>
      <c r="AK223" s="19">
        <f t="shared" si="111"/>
        <v>0</v>
      </c>
      <c r="AL223" s="19">
        <f t="shared" si="112"/>
        <v>0</v>
      </c>
      <c r="AM223" s="19">
        <f t="shared" si="113"/>
        <v>820</v>
      </c>
      <c r="AN223" s="25">
        <f>MAX(AM$4:AM223)</f>
        <v>840</v>
      </c>
      <c r="AO223" s="25">
        <f t="shared" si="120"/>
        <v>-20</v>
      </c>
      <c r="AP223" s="20">
        <f t="shared" si="114"/>
        <v>0</v>
      </c>
      <c r="AR223" s="12">
        <f t="shared" si="119"/>
        <v>457.8</v>
      </c>
      <c r="AS223" s="12">
        <f t="shared" si="115"/>
        <v>22</v>
      </c>
      <c r="AT223" s="12">
        <f t="shared" si="116"/>
        <v>0</v>
      </c>
      <c r="AU223" s="12">
        <f t="shared" si="117"/>
        <v>15260</v>
      </c>
      <c r="AV223" s="12">
        <f>MAX(AU$4:AU223)</f>
        <v>15720</v>
      </c>
      <c r="AW223" s="8">
        <f t="shared" si="118"/>
        <v>-2.9262086513994912E-2</v>
      </c>
      <c r="AY223" s="24"/>
      <c r="AZ223" s="24"/>
    </row>
    <row r="224" spans="1:52" x14ac:dyDescent="0.3">
      <c r="A224" s="1">
        <v>42755</v>
      </c>
      <c r="B224" s="1">
        <v>42755</v>
      </c>
      <c r="C224" s="1" t="s">
        <v>44</v>
      </c>
      <c r="D224" s="3">
        <v>1115</v>
      </c>
      <c r="E224" s="3">
        <v>-200</v>
      </c>
      <c r="F224" s="3">
        <f t="shared" si="91"/>
        <v>915</v>
      </c>
      <c r="G224" s="20">
        <f t="shared" si="92"/>
        <v>0</v>
      </c>
      <c r="H224" s="3" t="s">
        <v>17</v>
      </c>
      <c r="L224" s="20">
        <f t="shared" si="93"/>
        <v>1</v>
      </c>
      <c r="M224" s="20" t="s">
        <v>21</v>
      </c>
      <c r="N224" s="20">
        <v>7</v>
      </c>
      <c r="O224" s="20">
        <v>106590</v>
      </c>
      <c r="P224" s="20">
        <f t="shared" si="94"/>
        <v>106597</v>
      </c>
      <c r="Q224" s="20">
        <f t="shared" si="95"/>
        <v>106597</v>
      </c>
      <c r="R224" s="20">
        <v>106245</v>
      </c>
      <c r="S224" s="20">
        <v>107542</v>
      </c>
      <c r="T224" s="19">
        <f t="shared" si="96"/>
        <v>35.9</v>
      </c>
      <c r="U224" s="19">
        <f t="shared" si="97"/>
        <v>94.5</v>
      </c>
      <c r="W224" s="19">
        <f t="shared" si="98"/>
        <v>-35.9</v>
      </c>
      <c r="X224" s="19">
        <f t="shared" si="99"/>
        <v>94.5</v>
      </c>
      <c r="Y224" s="7">
        <f t="shared" si="100"/>
        <v>1</v>
      </c>
      <c r="Z224" s="7">
        <f t="shared" si="101"/>
        <v>0</v>
      </c>
      <c r="AA224" s="7">
        <f t="shared" si="102"/>
        <v>1</v>
      </c>
      <c r="AB224" s="7">
        <f t="shared" si="103"/>
        <v>1</v>
      </c>
      <c r="AC224" s="19">
        <f t="shared" si="104"/>
        <v>-20</v>
      </c>
      <c r="AD224" s="7"/>
      <c r="AE224" s="19">
        <f t="shared" si="105"/>
        <v>-20</v>
      </c>
      <c r="AF224" s="19">
        <f t="shared" si="106"/>
        <v>-20</v>
      </c>
      <c r="AG224" s="19">
        <f t="shared" si="107"/>
        <v>620</v>
      </c>
      <c r="AH224" s="7">
        <f t="shared" si="108"/>
        <v>0</v>
      </c>
      <c r="AI224" s="19">
        <f t="shared" si="109"/>
        <v>0</v>
      </c>
      <c r="AJ224" s="19">
        <f t="shared" si="110"/>
        <v>0</v>
      </c>
      <c r="AK224" s="19">
        <f t="shared" si="111"/>
        <v>0</v>
      </c>
      <c r="AL224" s="19">
        <f t="shared" si="112"/>
        <v>-20</v>
      </c>
      <c r="AM224" s="19">
        <f t="shared" si="113"/>
        <v>800</v>
      </c>
      <c r="AN224" s="25">
        <f>MAX(AM$4:AM224)</f>
        <v>840</v>
      </c>
      <c r="AO224" s="25">
        <f t="shared" si="120"/>
        <v>-40</v>
      </c>
      <c r="AP224" s="20">
        <f t="shared" si="114"/>
        <v>0</v>
      </c>
      <c r="AR224" s="12">
        <f t="shared" si="119"/>
        <v>457.8</v>
      </c>
      <c r="AS224" s="12">
        <f t="shared" si="115"/>
        <v>22</v>
      </c>
      <c r="AT224" s="12">
        <f t="shared" si="116"/>
        <v>-440</v>
      </c>
      <c r="AU224" s="12">
        <f t="shared" si="117"/>
        <v>14820</v>
      </c>
      <c r="AV224" s="12">
        <f>MAX(AU$4:AU224)</f>
        <v>15720</v>
      </c>
      <c r="AW224" s="8">
        <f t="shared" si="118"/>
        <v>-5.7251908396946563E-2</v>
      </c>
      <c r="AY224" s="24"/>
      <c r="AZ224" s="24"/>
    </row>
    <row r="225" spans="1:52" x14ac:dyDescent="0.3">
      <c r="A225" s="1">
        <v>42755</v>
      </c>
      <c r="B225" s="1">
        <v>42755</v>
      </c>
      <c r="C225" s="1" t="s">
        <v>44</v>
      </c>
      <c r="D225" s="3">
        <v>1225</v>
      </c>
      <c r="E225" s="3">
        <v>-200</v>
      </c>
      <c r="F225" s="3">
        <f t="shared" si="91"/>
        <v>1025</v>
      </c>
      <c r="G225" s="20">
        <f t="shared" si="92"/>
        <v>0</v>
      </c>
      <c r="H225" s="3" t="s">
        <v>38</v>
      </c>
      <c r="L225" s="20">
        <f t="shared" si="93"/>
        <v>1</v>
      </c>
      <c r="M225" s="20" t="s">
        <v>20</v>
      </c>
      <c r="N225" s="20">
        <v>7</v>
      </c>
      <c r="O225" s="20">
        <v>115290</v>
      </c>
      <c r="P225" s="20">
        <f t="shared" si="94"/>
        <v>115290</v>
      </c>
      <c r="Q225" s="20">
        <f t="shared" si="95"/>
        <v>115290</v>
      </c>
      <c r="R225" s="20">
        <v>115379</v>
      </c>
      <c r="S225" s="20">
        <v>114790</v>
      </c>
      <c r="T225" s="19">
        <f t="shared" si="96"/>
        <v>9.6</v>
      </c>
      <c r="U225" s="19">
        <f t="shared" si="97"/>
        <v>49.3</v>
      </c>
      <c r="W225" s="19">
        <f t="shared" si="98"/>
        <v>-9.6</v>
      </c>
      <c r="X225" s="19">
        <f t="shared" si="99"/>
        <v>49.3</v>
      </c>
      <c r="Y225" s="7">
        <f t="shared" si="100"/>
        <v>0</v>
      </c>
      <c r="Z225" s="7">
        <f t="shared" si="101"/>
        <v>1</v>
      </c>
      <c r="AA225" s="7">
        <f t="shared" si="102"/>
        <v>1</v>
      </c>
      <c r="AB225" s="7">
        <f t="shared" si="103"/>
        <v>1</v>
      </c>
      <c r="AC225" s="19">
        <f t="shared" si="104"/>
        <v>0</v>
      </c>
      <c r="AD225" s="7"/>
      <c r="AE225" s="19">
        <f t="shared" si="105"/>
        <v>0</v>
      </c>
      <c r="AF225" s="19">
        <f t="shared" si="106"/>
        <v>20</v>
      </c>
      <c r="AG225" s="19">
        <f t="shared" si="107"/>
        <v>640</v>
      </c>
      <c r="AH225" s="7">
        <f t="shared" si="108"/>
        <v>1</v>
      </c>
      <c r="AI225" s="19">
        <f t="shared" si="109"/>
        <v>0</v>
      </c>
      <c r="AJ225" s="19">
        <f t="shared" si="110"/>
        <v>0</v>
      </c>
      <c r="AK225" s="19">
        <f t="shared" si="111"/>
        <v>0</v>
      </c>
      <c r="AL225" s="19">
        <f t="shared" si="112"/>
        <v>20</v>
      </c>
      <c r="AM225" s="19">
        <f t="shared" si="113"/>
        <v>820</v>
      </c>
      <c r="AN225" s="25">
        <f>MAX(AM$4:AM225)</f>
        <v>840</v>
      </c>
      <c r="AO225" s="25">
        <f t="shared" si="120"/>
        <v>-20</v>
      </c>
      <c r="AP225" s="20">
        <f t="shared" si="114"/>
        <v>1</v>
      </c>
      <c r="AR225" s="12">
        <f t="shared" si="119"/>
        <v>457.8</v>
      </c>
      <c r="AS225" s="12">
        <f t="shared" si="115"/>
        <v>22</v>
      </c>
      <c r="AT225" s="12">
        <f t="shared" si="116"/>
        <v>440</v>
      </c>
      <c r="AU225" s="12">
        <f t="shared" si="117"/>
        <v>15260</v>
      </c>
      <c r="AV225" s="12">
        <f>MAX(AU$4:AU225)</f>
        <v>15720</v>
      </c>
      <c r="AW225" s="8">
        <f t="shared" si="118"/>
        <v>-2.9262086513994912E-2</v>
      </c>
      <c r="AY225" s="24"/>
      <c r="AZ225" s="24"/>
    </row>
    <row r="226" spans="1:52" x14ac:dyDescent="0.3">
      <c r="A226" s="1">
        <v>42755</v>
      </c>
      <c r="B226" s="1">
        <v>42755</v>
      </c>
      <c r="C226" s="1" t="s">
        <v>44</v>
      </c>
      <c r="D226" s="3">
        <v>1240</v>
      </c>
      <c r="E226" s="3">
        <v>-200</v>
      </c>
      <c r="F226" s="3">
        <f t="shared" si="91"/>
        <v>1040</v>
      </c>
      <c r="G226" s="20">
        <f t="shared" si="92"/>
        <v>0</v>
      </c>
      <c r="H226" s="3" t="s">
        <v>17</v>
      </c>
      <c r="L226" s="20">
        <f t="shared" si="93"/>
        <v>1</v>
      </c>
      <c r="M226" s="20" t="s">
        <v>21</v>
      </c>
      <c r="N226" s="20">
        <v>7</v>
      </c>
      <c r="O226" s="20">
        <v>106300</v>
      </c>
      <c r="P226" s="20">
        <f t="shared" si="94"/>
        <v>106307</v>
      </c>
      <c r="Q226" s="20">
        <f t="shared" si="95"/>
        <v>106307</v>
      </c>
      <c r="R226" s="20">
        <v>106245</v>
      </c>
      <c r="S226" s="20">
        <v>107542</v>
      </c>
      <c r="T226" s="19">
        <f t="shared" si="96"/>
        <v>6.9</v>
      </c>
      <c r="U226" s="19">
        <f t="shared" si="97"/>
        <v>123.5</v>
      </c>
      <c r="W226" s="19">
        <f t="shared" si="98"/>
        <v>-6.9</v>
      </c>
      <c r="X226" s="19">
        <f t="shared" si="99"/>
        <v>123.5</v>
      </c>
      <c r="Y226" s="7">
        <f t="shared" si="100"/>
        <v>1</v>
      </c>
      <c r="Z226" s="7">
        <f t="shared" si="101"/>
        <v>0</v>
      </c>
      <c r="AA226" s="7">
        <f t="shared" si="102"/>
        <v>1</v>
      </c>
      <c r="AB226" s="7">
        <f t="shared" si="103"/>
        <v>1</v>
      </c>
      <c r="AC226" s="19">
        <f t="shared" si="104"/>
        <v>0</v>
      </c>
      <c r="AD226" s="7"/>
      <c r="AE226" s="19">
        <f t="shared" si="105"/>
        <v>0</v>
      </c>
      <c r="AF226" s="19">
        <f t="shared" si="106"/>
        <v>20</v>
      </c>
      <c r="AG226" s="19">
        <f t="shared" si="107"/>
        <v>660</v>
      </c>
      <c r="AH226" s="7">
        <f t="shared" si="108"/>
        <v>1</v>
      </c>
      <c r="AI226" s="19">
        <f t="shared" si="109"/>
        <v>0</v>
      </c>
      <c r="AJ226" s="19">
        <f t="shared" si="110"/>
        <v>0</v>
      </c>
      <c r="AK226" s="19">
        <f t="shared" si="111"/>
        <v>0</v>
      </c>
      <c r="AL226" s="19">
        <f t="shared" si="112"/>
        <v>20</v>
      </c>
      <c r="AM226" s="19">
        <f t="shared" si="113"/>
        <v>840</v>
      </c>
      <c r="AN226" s="25">
        <f>MAX(AM$4:AM226)</f>
        <v>840</v>
      </c>
      <c r="AO226" s="25">
        <f t="shared" si="120"/>
        <v>0</v>
      </c>
      <c r="AP226" s="20">
        <f t="shared" si="114"/>
        <v>1</v>
      </c>
      <c r="AR226" s="12">
        <f t="shared" si="119"/>
        <v>457.8</v>
      </c>
      <c r="AS226" s="12">
        <f t="shared" si="115"/>
        <v>22</v>
      </c>
      <c r="AT226" s="12">
        <f t="shared" si="116"/>
        <v>440</v>
      </c>
      <c r="AU226" s="12">
        <f t="shared" si="117"/>
        <v>15700</v>
      </c>
      <c r="AV226" s="12">
        <f>MAX(AU$4:AU226)</f>
        <v>15720</v>
      </c>
      <c r="AW226" s="8">
        <f t="shared" si="118"/>
        <v>-1.2722646310432571E-3</v>
      </c>
      <c r="AY226" s="24"/>
      <c r="AZ226" s="24"/>
    </row>
    <row r="227" spans="1:52" x14ac:dyDescent="0.3">
      <c r="A227" s="1">
        <v>42758</v>
      </c>
      <c r="B227" s="1">
        <v>42758</v>
      </c>
      <c r="C227" s="1" t="s">
        <v>44</v>
      </c>
      <c r="D227" s="3">
        <v>1305</v>
      </c>
      <c r="E227" s="3">
        <v>-200</v>
      </c>
      <c r="F227" s="3">
        <f t="shared" si="91"/>
        <v>1105</v>
      </c>
      <c r="G227" s="20">
        <f t="shared" si="92"/>
        <v>0</v>
      </c>
      <c r="H227" s="3" t="s">
        <v>17</v>
      </c>
      <c r="L227" s="20">
        <f t="shared" si="93"/>
        <v>1</v>
      </c>
      <c r="M227" s="20" t="s">
        <v>21</v>
      </c>
      <c r="N227" s="20">
        <v>7</v>
      </c>
      <c r="O227" s="20">
        <v>107110</v>
      </c>
      <c r="P227" s="20">
        <f t="shared" si="94"/>
        <v>107117</v>
      </c>
      <c r="Q227" s="20">
        <f t="shared" si="95"/>
        <v>107117</v>
      </c>
      <c r="R227" s="20">
        <v>107087</v>
      </c>
      <c r="S227" s="20">
        <v>107371</v>
      </c>
      <c r="T227" s="19">
        <f t="shared" si="96"/>
        <v>3.7</v>
      </c>
      <c r="U227" s="19">
        <f t="shared" si="97"/>
        <v>25.4</v>
      </c>
      <c r="W227" s="19">
        <f t="shared" si="98"/>
        <v>-3.7</v>
      </c>
      <c r="X227" s="19">
        <f t="shared" si="99"/>
        <v>25.4</v>
      </c>
      <c r="Y227" s="7">
        <f t="shared" si="100"/>
        <v>1</v>
      </c>
      <c r="Z227" s="7">
        <f t="shared" si="101"/>
        <v>0</v>
      </c>
      <c r="AA227" s="7">
        <f t="shared" si="102"/>
        <v>1</v>
      </c>
      <c r="AB227" s="7">
        <f t="shared" si="103"/>
        <v>1</v>
      </c>
      <c r="AC227" s="19">
        <f t="shared" si="104"/>
        <v>0</v>
      </c>
      <c r="AD227" s="7"/>
      <c r="AE227" s="19">
        <f t="shared" si="105"/>
        <v>0</v>
      </c>
      <c r="AF227" s="19">
        <f t="shared" si="106"/>
        <v>20</v>
      </c>
      <c r="AG227" s="19">
        <f t="shared" si="107"/>
        <v>680</v>
      </c>
      <c r="AH227" s="7">
        <f t="shared" si="108"/>
        <v>1</v>
      </c>
      <c r="AI227" s="19">
        <f t="shared" si="109"/>
        <v>0</v>
      </c>
      <c r="AJ227" s="19">
        <f t="shared" si="110"/>
        <v>0</v>
      </c>
      <c r="AK227" s="19">
        <f t="shared" si="111"/>
        <v>0</v>
      </c>
      <c r="AL227" s="19">
        <f t="shared" si="112"/>
        <v>20</v>
      </c>
      <c r="AM227" s="19">
        <f t="shared" si="113"/>
        <v>860</v>
      </c>
      <c r="AN227" s="25">
        <f>MAX(AM$4:AM227)</f>
        <v>860</v>
      </c>
      <c r="AO227" s="25">
        <f t="shared" si="120"/>
        <v>0</v>
      </c>
      <c r="AP227" s="20">
        <f t="shared" si="114"/>
        <v>1</v>
      </c>
      <c r="AR227" s="12">
        <f t="shared" si="119"/>
        <v>471</v>
      </c>
      <c r="AS227" s="12">
        <f t="shared" si="115"/>
        <v>23</v>
      </c>
      <c r="AT227" s="12">
        <f t="shared" si="116"/>
        <v>460</v>
      </c>
      <c r="AU227" s="12">
        <f t="shared" si="117"/>
        <v>16160</v>
      </c>
      <c r="AV227" s="12">
        <f>MAX(AU$4:AU227)</f>
        <v>16160</v>
      </c>
      <c r="AW227" s="8">
        <f t="shared" si="118"/>
        <v>0</v>
      </c>
      <c r="AY227" s="24"/>
      <c r="AZ227" s="24"/>
    </row>
    <row r="228" spans="1:52" x14ac:dyDescent="0.3">
      <c r="A228" s="1">
        <v>42758</v>
      </c>
      <c r="B228" s="1">
        <v>42758</v>
      </c>
      <c r="C228" s="1" t="s">
        <v>45</v>
      </c>
      <c r="D228" s="3">
        <v>2140</v>
      </c>
      <c r="E228" s="3">
        <v>0</v>
      </c>
      <c r="F228" s="3">
        <f t="shared" si="91"/>
        <v>2140</v>
      </c>
      <c r="G228" s="20">
        <f t="shared" si="92"/>
        <v>0</v>
      </c>
      <c r="H228" s="3" t="s">
        <v>43</v>
      </c>
      <c r="L228" s="20">
        <f t="shared" si="93"/>
        <v>1</v>
      </c>
      <c r="M228" s="20" t="s">
        <v>21</v>
      </c>
      <c r="N228" s="20">
        <v>10</v>
      </c>
      <c r="O228" s="20">
        <v>132190</v>
      </c>
      <c r="P228" s="20">
        <f t="shared" si="94"/>
        <v>132200</v>
      </c>
      <c r="Q228" s="20">
        <f t="shared" si="95"/>
        <v>132200</v>
      </c>
      <c r="R228" s="20">
        <v>132200</v>
      </c>
      <c r="S228" s="20">
        <v>132433</v>
      </c>
      <c r="T228" s="19">
        <f t="shared" si="96"/>
        <v>1</v>
      </c>
      <c r="U228" s="19">
        <f t="shared" si="97"/>
        <v>23.3</v>
      </c>
      <c r="W228" s="19">
        <f t="shared" si="98"/>
        <v>-1</v>
      </c>
      <c r="X228" s="19">
        <f t="shared" si="99"/>
        <v>23.3</v>
      </c>
      <c r="Y228" s="7">
        <f t="shared" si="100"/>
        <v>0</v>
      </c>
      <c r="Z228" s="7">
        <f t="shared" si="101"/>
        <v>0</v>
      </c>
      <c r="AA228" s="7">
        <f t="shared" si="102"/>
        <v>0</v>
      </c>
      <c r="AB228" s="7">
        <f t="shared" si="103"/>
        <v>0</v>
      </c>
      <c r="AC228" s="19">
        <f t="shared" si="104"/>
        <v>0</v>
      </c>
      <c r="AD228" s="7"/>
      <c r="AE228" s="19">
        <f t="shared" si="105"/>
        <v>0</v>
      </c>
      <c r="AF228" s="19">
        <f t="shared" si="106"/>
        <v>0</v>
      </c>
      <c r="AG228" s="19">
        <f t="shared" si="107"/>
        <v>680</v>
      </c>
      <c r="AH228" s="7">
        <f t="shared" si="108"/>
        <v>0</v>
      </c>
      <c r="AI228" s="19">
        <f t="shared" si="109"/>
        <v>0</v>
      </c>
      <c r="AJ228" s="19">
        <f t="shared" si="110"/>
        <v>0</v>
      </c>
      <c r="AK228" s="19">
        <f t="shared" si="111"/>
        <v>0</v>
      </c>
      <c r="AL228" s="19">
        <f t="shared" si="112"/>
        <v>0</v>
      </c>
      <c r="AM228" s="19">
        <f t="shared" si="113"/>
        <v>860</v>
      </c>
      <c r="AN228" s="25">
        <f>MAX(AM$4:AM228)</f>
        <v>860</v>
      </c>
      <c r="AO228" s="25">
        <f t="shared" si="120"/>
        <v>0</v>
      </c>
      <c r="AP228" s="20">
        <f t="shared" si="114"/>
        <v>0</v>
      </c>
      <c r="AR228" s="12">
        <f t="shared" si="119"/>
        <v>471</v>
      </c>
      <c r="AS228" s="12">
        <f t="shared" si="115"/>
        <v>23</v>
      </c>
      <c r="AT228" s="12">
        <f t="shared" si="116"/>
        <v>0</v>
      </c>
      <c r="AU228" s="12">
        <f t="shared" si="117"/>
        <v>16160</v>
      </c>
      <c r="AV228" s="12">
        <f>MAX(AU$4:AU228)</f>
        <v>16160</v>
      </c>
      <c r="AW228" s="8">
        <f t="shared" si="118"/>
        <v>0</v>
      </c>
      <c r="AZ228" s="24"/>
    </row>
    <row r="229" spans="1:52" x14ac:dyDescent="0.3">
      <c r="A229" s="1">
        <v>42759</v>
      </c>
      <c r="B229" s="1">
        <v>42759</v>
      </c>
      <c r="C229" s="1" t="s">
        <v>45</v>
      </c>
      <c r="D229" s="3">
        <v>1500</v>
      </c>
      <c r="E229" s="3">
        <v>0</v>
      </c>
      <c r="F229" s="3">
        <f t="shared" si="91"/>
        <v>1500</v>
      </c>
      <c r="G229" s="20">
        <f t="shared" si="92"/>
        <v>0</v>
      </c>
      <c r="H229" s="3" t="s">
        <v>43</v>
      </c>
      <c r="L229" s="20">
        <f t="shared" si="93"/>
        <v>1</v>
      </c>
      <c r="M229" s="20" t="s">
        <v>21</v>
      </c>
      <c r="N229" s="20">
        <v>10</v>
      </c>
      <c r="O229" s="20">
        <v>131780</v>
      </c>
      <c r="P229" s="20">
        <f t="shared" si="94"/>
        <v>131790</v>
      </c>
      <c r="Q229" s="20">
        <f t="shared" si="95"/>
        <v>131790</v>
      </c>
      <c r="R229" s="20">
        <v>131419</v>
      </c>
      <c r="S229" s="20">
        <v>131817</v>
      </c>
      <c r="T229" s="19">
        <f t="shared" si="96"/>
        <v>38.1</v>
      </c>
      <c r="U229" s="19">
        <f t="shared" si="97"/>
        <v>2.7</v>
      </c>
      <c r="W229" s="19">
        <f t="shared" si="98"/>
        <v>-38.1</v>
      </c>
      <c r="X229" s="19">
        <f t="shared" si="99"/>
        <v>2.7</v>
      </c>
      <c r="Y229" s="7">
        <f t="shared" si="100"/>
        <v>1</v>
      </c>
      <c r="Z229" s="7">
        <f t="shared" si="101"/>
        <v>0</v>
      </c>
      <c r="AA229" s="7">
        <f t="shared" si="102"/>
        <v>1</v>
      </c>
      <c r="AB229" s="7">
        <f t="shared" si="103"/>
        <v>1</v>
      </c>
      <c r="AC229" s="19">
        <f t="shared" si="104"/>
        <v>-20</v>
      </c>
      <c r="AD229" s="7"/>
      <c r="AE229" s="19">
        <f t="shared" si="105"/>
        <v>-20</v>
      </c>
      <c r="AF229" s="19">
        <f t="shared" si="106"/>
        <v>-20</v>
      </c>
      <c r="AG229" s="19">
        <f t="shared" si="107"/>
        <v>660</v>
      </c>
      <c r="AH229" s="7">
        <f t="shared" si="108"/>
        <v>0</v>
      </c>
      <c r="AI229" s="19">
        <f t="shared" si="109"/>
        <v>0</v>
      </c>
      <c r="AJ229" s="19">
        <f t="shared" si="110"/>
        <v>0</v>
      </c>
      <c r="AK229" s="19">
        <f t="shared" si="111"/>
        <v>0</v>
      </c>
      <c r="AL229" s="19">
        <f t="shared" si="112"/>
        <v>-20</v>
      </c>
      <c r="AM229" s="19">
        <f t="shared" si="113"/>
        <v>840</v>
      </c>
      <c r="AN229" s="25">
        <f>MAX(AM$4:AM229)</f>
        <v>860</v>
      </c>
      <c r="AO229" s="25">
        <f t="shared" si="120"/>
        <v>-20</v>
      </c>
      <c r="AP229" s="20">
        <f t="shared" si="114"/>
        <v>0</v>
      </c>
      <c r="AR229" s="12">
        <f t="shared" si="119"/>
        <v>484.79999999999995</v>
      </c>
      <c r="AS229" s="12">
        <f t="shared" si="115"/>
        <v>24</v>
      </c>
      <c r="AT229" s="12">
        <f t="shared" si="116"/>
        <v>-480</v>
      </c>
      <c r="AU229" s="12">
        <f t="shared" si="117"/>
        <v>15680</v>
      </c>
      <c r="AV229" s="12">
        <f>MAX(AU$4:AU229)</f>
        <v>16160</v>
      </c>
      <c r="AW229" s="8">
        <f t="shared" si="118"/>
        <v>-2.9702970297029702E-2</v>
      </c>
      <c r="AY229" s="24"/>
      <c r="AZ229" s="24"/>
    </row>
    <row r="230" spans="1:52" x14ac:dyDescent="0.3">
      <c r="A230" s="1">
        <v>42759</v>
      </c>
      <c r="B230" s="1">
        <v>42759</v>
      </c>
      <c r="C230" s="1" t="s">
        <v>45</v>
      </c>
      <c r="D230" s="3">
        <v>1700</v>
      </c>
      <c r="E230" s="3">
        <v>0</v>
      </c>
      <c r="F230" s="3">
        <f t="shared" si="91"/>
        <v>1700</v>
      </c>
      <c r="G230" s="20">
        <f t="shared" si="92"/>
        <v>0</v>
      </c>
      <c r="H230" s="3" t="s">
        <v>38</v>
      </c>
      <c r="I230" s="20">
        <v>1</v>
      </c>
      <c r="J230" s="20">
        <v>10</v>
      </c>
      <c r="L230" s="20">
        <f t="shared" si="93"/>
        <v>1</v>
      </c>
      <c r="M230" s="20" t="s">
        <v>20</v>
      </c>
      <c r="N230" s="20">
        <v>7</v>
      </c>
      <c r="O230" s="20">
        <v>113580</v>
      </c>
      <c r="P230" s="20">
        <f t="shared" si="94"/>
        <v>113580</v>
      </c>
      <c r="Q230" s="20">
        <f t="shared" si="95"/>
        <v>113580</v>
      </c>
      <c r="R230" s="20">
        <v>113983</v>
      </c>
      <c r="S230" s="20">
        <v>113375</v>
      </c>
      <c r="T230" s="19">
        <f t="shared" si="96"/>
        <v>41</v>
      </c>
      <c r="U230" s="19">
        <f t="shared" si="97"/>
        <v>19.8</v>
      </c>
      <c r="W230" s="19">
        <f t="shared" si="98"/>
        <v>-41</v>
      </c>
      <c r="X230" s="19">
        <f t="shared" si="99"/>
        <v>19.8</v>
      </c>
      <c r="Y230" s="7">
        <f t="shared" si="100"/>
        <v>0</v>
      </c>
      <c r="Z230" s="7">
        <f t="shared" si="101"/>
        <v>1</v>
      </c>
      <c r="AA230" s="7">
        <f t="shared" si="102"/>
        <v>1</v>
      </c>
      <c r="AB230" s="7">
        <f t="shared" si="103"/>
        <v>0</v>
      </c>
      <c r="AC230" s="19">
        <f t="shared" si="104"/>
        <v>-20</v>
      </c>
      <c r="AD230" s="7"/>
      <c r="AE230" s="19">
        <f t="shared" si="105"/>
        <v>-20</v>
      </c>
      <c r="AF230" s="19">
        <f t="shared" si="106"/>
        <v>-20</v>
      </c>
      <c r="AG230" s="19">
        <f t="shared" si="107"/>
        <v>640</v>
      </c>
      <c r="AH230" s="7">
        <f t="shared" si="108"/>
        <v>0</v>
      </c>
      <c r="AI230" s="19">
        <f t="shared" si="109"/>
        <v>-20</v>
      </c>
      <c r="AJ230" s="19">
        <f t="shared" si="110"/>
        <v>0</v>
      </c>
      <c r="AK230" s="19">
        <f t="shared" si="111"/>
        <v>0</v>
      </c>
      <c r="AL230" s="19">
        <f t="shared" si="112"/>
        <v>0</v>
      </c>
      <c r="AM230" s="19">
        <f t="shared" si="113"/>
        <v>840</v>
      </c>
      <c r="AN230" s="25">
        <f>MAX(AM$4:AM230)</f>
        <v>860</v>
      </c>
      <c r="AO230" s="25">
        <f t="shared" si="120"/>
        <v>-20</v>
      </c>
      <c r="AP230" s="20">
        <f t="shared" si="114"/>
        <v>0</v>
      </c>
      <c r="AR230" s="12">
        <f t="shared" si="119"/>
        <v>484.79999999999995</v>
      </c>
      <c r="AS230" s="12">
        <f t="shared" si="115"/>
        <v>24</v>
      </c>
      <c r="AT230" s="12">
        <f t="shared" si="116"/>
        <v>0</v>
      </c>
      <c r="AU230" s="12">
        <f t="shared" si="117"/>
        <v>15680</v>
      </c>
      <c r="AV230" s="12">
        <f>MAX(AU$4:AU230)</f>
        <v>16160</v>
      </c>
      <c r="AW230" s="8">
        <f t="shared" si="118"/>
        <v>-2.9702970297029702E-2</v>
      </c>
      <c r="AZ230" s="24"/>
    </row>
    <row r="231" spans="1:52" x14ac:dyDescent="0.3">
      <c r="A231" s="1">
        <v>42759</v>
      </c>
      <c r="B231" s="1">
        <v>42759</v>
      </c>
      <c r="C231" s="1" t="s">
        <v>45</v>
      </c>
      <c r="D231" s="3">
        <v>2300</v>
      </c>
      <c r="E231" s="3">
        <v>0</v>
      </c>
      <c r="F231" s="3">
        <f t="shared" si="91"/>
        <v>2300</v>
      </c>
      <c r="G231" s="20">
        <f t="shared" si="92"/>
        <v>0</v>
      </c>
      <c r="H231" s="3" t="s">
        <v>38</v>
      </c>
      <c r="I231" s="20">
        <v>1</v>
      </c>
      <c r="J231" s="20">
        <v>11</v>
      </c>
      <c r="L231" s="20">
        <f t="shared" si="93"/>
        <v>1</v>
      </c>
      <c r="M231" s="20" t="s">
        <v>20</v>
      </c>
      <c r="N231" s="20">
        <v>7</v>
      </c>
      <c r="O231" s="20">
        <v>113900</v>
      </c>
      <c r="P231" s="20">
        <f t="shared" si="94"/>
        <v>113900</v>
      </c>
      <c r="Q231" s="20">
        <f t="shared" si="95"/>
        <v>113900</v>
      </c>
      <c r="R231" s="20">
        <v>113983</v>
      </c>
      <c r="S231" s="20">
        <v>113378</v>
      </c>
      <c r="T231" s="19">
        <f t="shared" si="96"/>
        <v>9</v>
      </c>
      <c r="U231" s="19">
        <f t="shared" si="97"/>
        <v>51.5</v>
      </c>
      <c r="W231" s="19">
        <f t="shared" si="98"/>
        <v>-9</v>
      </c>
      <c r="X231" s="19">
        <f t="shared" si="99"/>
        <v>51.5</v>
      </c>
      <c r="Y231" s="7">
        <f t="shared" si="100"/>
        <v>0</v>
      </c>
      <c r="Z231" s="7">
        <f t="shared" si="101"/>
        <v>1</v>
      </c>
      <c r="AA231" s="7">
        <f t="shared" si="102"/>
        <v>1</v>
      </c>
      <c r="AB231" s="7">
        <f t="shared" si="103"/>
        <v>0</v>
      </c>
      <c r="AC231" s="19">
        <f t="shared" si="104"/>
        <v>0</v>
      </c>
      <c r="AD231" s="7"/>
      <c r="AE231" s="19">
        <f t="shared" si="105"/>
        <v>0</v>
      </c>
      <c r="AF231" s="19">
        <f t="shared" si="106"/>
        <v>20</v>
      </c>
      <c r="AG231" s="19">
        <f t="shared" si="107"/>
        <v>660</v>
      </c>
      <c r="AH231" s="7">
        <f t="shared" si="108"/>
        <v>1</v>
      </c>
      <c r="AI231" s="19">
        <f t="shared" si="109"/>
        <v>20</v>
      </c>
      <c r="AJ231" s="19">
        <f t="shared" si="110"/>
        <v>0</v>
      </c>
      <c r="AK231" s="19">
        <f t="shared" si="111"/>
        <v>0</v>
      </c>
      <c r="AL231" s="19">
        <f t="shared" si="112"/>
        <v>0</v>
      </c>
      <c r="AM231" s="19">
        <f t="shared" si="113"/>
        <v>840</v>
      </c>
      <c r="AN231" s="25">
        <f>MAX(AM$4:AM231)</f>
        <v>860</v>
      </c>
      <c r="AO231" s="25">
        <f t="shared" si="120"/>
        <v>-20</v>
      </c>
      <c r="AP231" s="20">
        <f t="shared" si="114"/>
        <v>0</v>
      </c>
      <c r="AR231" s="12">
        <f t="shared" si="119"/>
        <v>484.79999999999995</v>
      </c>
      <c r="AS231" s="12">
        <f t="shared" si="115"/>
        <v>24</v>
      </c>
      <c r="AT231" s="12">
        <f t="shared" si="116"/>
        <v>0</v>
      </c>
      <c r="AU231" s="12">
        <f t="shared" si="117"/>
        <v>15680</v>
      </c>
      <c r="AV231" s="12">
        <f>MAX(AU$4:AU231)</f>
        <v>16160</v>
      </c>
      <c r="AW231" s="8">
        <f t="shared" si="118"/>
        <v>-2.9702970297029702E-2</v>
      </c>
      <c r="AZ231" s="24"/>
    </row>
    <row r="232" spans="1:52" x14ac:dyDescent="0.3">
      <c r="A232" s="1">
        <v>42759</v>
      </c>
      <c r="B232" s="1">
        <v>42760</v>
      </c>
      <c r="C232" s="1" t="s">
        <v>45</v>
      </c>
      <c r="D232" s="3">
        <v>100</v>
      </c>
      <c r="E232" s="3">
        <v>0</v>
      </c>
      <c r="F232" s="3">
        <f t="shared" si="91"/>
        <v>100</v>
      </c>
      <c r="G232" s="20">
        <f t="shared" si="92"/>
        <v>1</v>
      </c>
      <c r="H232" s="3" t="s">
        <v>37</v>
      </c>
      <c r="K232" s="20">
        <v>1</v>
      </c>
      <c r="L232" s="20">
        <f t="shared" si="93"/>
        <v>1</v>
      </c>
      <c r="M232" s="20" t="s">
        <v>21</v>
      </c>
      <c r="N232" s="20">
        <v>8</v>
      </c>
      <c r="O232" s="20">
        <v>75390</v>
      </c>
      <c r="P232" s="20">
        <f t="shared" si="94"/>
        <v>75398</v>
      </c>
      <c r="Q232" s="20">
        <f t="shared" si="95"/>
        <v>75398</v>
      </c>
      <c r="R232" s="20">
        <v>75144</v>
      </c>
      <c r="S232" s="20">
        <v>75748</v>
      </c>
      <c r="T232" s="19">
        <f t="shared" si="96"/>
        <v>26.2</v>
      </c>
      <c r="U232" s="19">
        <f t="shared" si="97"/>
        <v>35</v>
      </c>
      <c r="W232" s="19">
        <f t="shared" si="98"/>
        <v>-26.2</v>
      </c>
      <c r="X232" s="19">
        <f t="shared" si="99"/>
        <v>35</v>
      </c>
      <c r="Y232" s="7">
        <f t="shared" si="100"/>
        <v>1</v>
      </c>
      <c r="Z232" s="7">
        <f t="shared" si="101"/>
        <v>0</v>
      </c>
      <c r="AA232" s="7">
        <f t="shared" si="102"/>
        <v>1</v>
      </c>
      <c r="AB232" s="7">
        <f t="shared" si="103"/>
        <v>0</v>
      </c>
      <c r="AC232" s="19">
        <f t="shared" si="104"/>
        <v>-20</v>
      </c>
      <c r="AD232" s="7"/>
      <c r="AE232" s="19">
        <f t="shared" si="105"/>
        <v>-20</v>
      </c>
      <c r="AF232" s="19">
        <f t="shared" si="106"/>
        <v>-20</v>
      </c>
      <c r="AG232" s="19">
        <f t="shared" si="107"/>
        <v>640</v>
      </c>
      <c r="AH232" s="7">
        <f t="shared" si="108"/>
        <v>0</v>
      </c>
      <c r="AI232" s="19">
        <f t="shared" si="109"/>
        <v>0</v>
      </c>
      <c r="AJ232" s="19">
        <f t="shared" si="110"/>
        <v>-20</v>
      </c>
      <c r="AK232" s="19">
        <f t="shared" si="111"/>
        <v>0</v>
      </c>
      <c r="AL232" s="19">
        <f t="shared" si="112"/>
        <v>0</v>
      </c>
      <c r="AM232" s="19">
        <f t="shared" si="113"/>
        <v>840</v>
      </c>
      <c r="AN232" s="25">
        <f>MAX(AM$4:AM232)</f>
        <v>860</v>
      </c>
      <c r="AO232" s="25">
        <f t="shared" si="120"/>
        <v>-20</v>
      </c>
      <c r="AP232" s="20">
        <f t="shared" si="114"/>
        <v>0</v>
      </c>
      <c r="AR232" s="12">
        <f t="shared" si="119"/>
        <v>470.4</v>
      </c>
      <c r="AS232" s="12">
        <f t="shared" si="115"/>
        <v>23</v>
      </c>
      <c r="AT232" s="12">
        <f t="shared" si="116"/>
        <v>0</v>
      </c>
      <c r="AU232" s="12">
        <f t="shared" si="117"/>
        <v>15680</v>
      </c>
      <c r="AV232" s="12">
        <f>MAX(AU$4:AU232)</f>
        <v>16160</v>
      </c>
      <c r="AW232" s="8">
        <f t="shared" si="118"/>
        <v>-2.9702970297029702E-2</v>
      </c>
      <c r="AZ232" s="24"/>
    </row>
    <row r="233" spans="1:52" x14ac:dyDescent="0.3">
      <c r="A233" s="1">
        <v>42760</v>
      </c>
      <c r="B233" s="1">
        <v>42760</v>
      </c>
      <c r="C233" s="1" t="s">
        <v>45</v>
      </c>
      <c r="D233" s="3">
        <v>950</v>
      </c>
      <c r="E233" s="3">
        <v>0</v>
      </c>
      <c r="F233" s="3">
        <f t="shared" si="91"/>
        <v>950</v>
      </c>
      <c r="G233" s="20">
        <f t="shared" si="92"/>
        <v>0</v>
      </c>
      <c r="H233" s="3" t="s">
        <v>17</v>
      </c>
      <c r="L233" s="20">
        <f t="shared" si="93"/>
        <v>1</v>
      </c>
      <c r="M233" s="20" t="s">
        <v>20</v>
      </c>
      <c r="N233" s="20">
        <v>7</v>
      </c>
      <c r="O233" s="20">
        <v>107540</v>
      </c>
      <c r="P233" s="20">
        <f t="shared" si="94"/>
        <v>107540</v>
      </c>
      <c r="Q233" s="20">
        <f t="shared" si="95"/>
        <v>107540</v>
      </c>
      <c r="R233" s="20">
        <v>107692</v>
      </c>
      <c r="S233" s="20">
        <v>107194</v>
      </c>
      <c r="T233" s="19">
        <f t="shared" si="96"/>
        <v>15.9</v>
      </c>
      <c r="U233" s="19">
        <f t="shared" si="97"/>
        <v>33.9</v>
      </c>
      <c r="W233" s="19">
        <f t="shared" si="98"/>
        <v>-15.9</v>
      </c>
      <c r="X233" s="19">
        <f t="shared" si="99"/>
        <v>33.9</v>
      </c>
      <c r="Y233" s="7">
        <f t="shared" si="100"/>
        <v>0</v>
      </c>
      <c r="Z233" s="7">
        <f t="shared" si="101"/>
        <v>1</v>
      </c>
      <c r="AA233" s="7">
        <f t="shared" si="102"/>
        <v>1</v>
      </c>
      <c r="AB233" s="7">
        <f t="shared" si="103"/>
        <v>1</v>
      </c>
      <c r="AC233" s="19">
        <f t="shared" si="104"/>
        <v>0</v>
      </c>
      <c r="AD233" s="7"/>
      <c r="AE233" s="19">
        <f t="shared" si="105"/>
        <v>0</v>
      </c>
      <c r="AF233" s="19">
        <f t="shared" si="106"/>
        <v>20</v>
      </c>
      <c r="AG233" s="19">
        <f t="shared" si="107"/>
        <v>660</v>
      </c>
      <c r="AH233" s="7">
        <f t="shared" si="108"/>
        <v>1</v>
      </c>
      <c r="AI233" s="19">
        <f t="shared" si="109"/>
        <v>0</v>
      </c>
      <c r="AJ233" s="19">
        <f t="shared" si="110"/>
        <v>0</v>
      </c>
      <c r="AK233" s="19">
        <f t="shared" si="111"/>
        <v>0</v>
      </c>
      <c r="AL233" s="19">
        <f t="shared" si="112"/>
        <v>20</v>
      </c>
      <c r="AM233" s="19">
        <f t="shared" si="113"/>
        <v>860</v>
      </c>
      <c r="AN233" s="25">
        <f>MAX(AM$4:AM233)</f>
        <v>860</v>
      </c>
      <c r="AO233" s="25">
        <f t="shared" si="120"/>
        <v>0</v>
      </c>
      <c r="AP233" s="20">
        <f t="shared" si="114"/>
        <v>1</v>
      </c>
      <c r="AR233" s="12">
        <f t="shared" si="119"/>
        <v>470.4</v>
      </c>
      <c r="AS233" s="12">
        <f t="shared" si="115"/>
        <v>23</v>
      </c>
      <c r="AT233" s="12">
        <f t="shared" si="116"/>
        <v>460</v>
      </c>
      <c r="AU233" s="12">
        <f t="shared" si="117"/>
        <v>16140</v>
      </c>
      <c r="AV233" s="12">
        <f>MAX(AU$4:AU233)</f>
        <v>16160</v>
      </c>
      <c r="AW233" s="8">
        <f t="shared" si="118"/>
        <v>-1.2376237623762376E-3</v>
      </c>
      <c r="AY233" s="24"/>
      <c r="AZ233" s="24"/>
    </row>
    <row r="234" spans="1:52" x14ac:dyDescent="0.3">
      <c r="A234" s="1">
        <v>42760</v>
      </c>
      <c r="B234" s="1">
        <v>42760</v>
      </c>
      <c r="C234" s="1" t="s">
        <v>45</v>
      </c>
      <c r="D234" s="3">
        <v>1215</v>
      </c>
      <c r="E234" s="3">
        <v>0</v>
      </c>
      <c r="F234" s="3">
        <f t="shared" si="91"/>
        <v>1215</v>
      </c>
      <c r="G234" s="20">
        <f t="shared" si="92"/>
        <v>0</v>
      </c>
      <c r="H234" s="3" t="s">
        <v>37</v>
      </c>
      <c r="L234" s="20">
        <f t="shared" si="93"/>
        <v>1</v>
      </c>
      <c r="M234" s="20" t="s">
        <v>20</v>
      </c>
      <c r="N234" s="20">
        <v>8</v>
      </c>
      <c r="O234" s="20">
        <v>75590</v>
      </c>
      <c r="P234" s="20">
        <f t="shared" si="94"/>
        <v>75590</v>
      </c>
      <c r="Q234" s="20">
        <f t="shared" si="95"/>
        <v>75590</v>
      </c>
      <c r="R234" s="20">
        <v>75748</v>
      </c>
      <c r="S234" s="20">
        <v>75244</v>
      </c>
      <c r="T234" s="19">
        <f t="shared" si="96"/>
        <v>16.600000000000001</v>
      </c>
      <c r="U234" s="19">
        <f t="shared" si="97"/>
        <v>33.799999999999997</v>
      </c>
      <c r="W234" s="19">
        <f t="shared" si="98"/>
        <v>-16.600000000000001</v>
      </c>
      <c r="X234" s="19">
        <f t="shared" si="99"/>
        <v>33.799999999999997</v>
      </c>
      <c r="Y234" s="7">
        <f t="shared" si="100"/>
        <v>0</v>
      </c>
      <c r="Z234" s="7">
        <f t="shared" si="101"/>
        <v>1</v>
      </c>
      <c r="AA234" s="7">
        <f t="shared" si="102"/>
        <v>1</v>
      </c>
      <c r="AB234" s="7">
        <f t="shared" si="103"/>
        <v>1</v>
      </c>
      <c r="AC234" s="19">
        <f t="shared" si="104"/>
        <v>0</v>
      </c>
      <c r="AD234" s="7"/>
      <c r="AE234" s="19">
        <f t="shared" si="105"/>
        <v>0</v>
      </c>
      <c r="AF234" s="19">
        <f t="shared" si="106"/>
        <v>20</v>
      </c>
      <c r="AG234" s="19">
        <f t="shared" si="107"/>
        <v>680</v>
      </c>
      <c r="AH234" s="7">
        <f t="shared" si="108"/>
        <v>1</v>
      </c>
      <c r="AI234" s="19">
        <f t="shared" si="109"/>
        <v>0</v>
      </c>
      <c r="AJ234" s="19">
        <f t="shared" si="110"/>
        <v>0</v>
      </c>
      <c r="AK234" s="19">
        <f t="shared" si="111"/>
        <v>0</v>
      </c>
      <c r="AL234" s="19">
        <f t="shared" si="112"/>
        <v>20</v>
      </c>
      <c r="AM234" s="19">
        <f t="shared" si="113"/>
        <v>880</v>
      </c>
      <c r="AN234" s="25">
        <f>MAX(AM$4:AM234)</f>
        <v>880</v>
      </c>
      <c r="AO234" s="25">
        <f t="shared" si="120"/>
        <v>0</v>
      </c>
      <c r="AP234" s="20">
        <f t="shared" si="114"/>
        <v>1</v>
      </c>
      <c r="AR234" s="12">
        <f t="shared" si="119"/>
        <v>470.4</v>
      </c>
      <c r="AS234" s="12">
        <f t="shared" si="115"/>
        <v>23</v>
      </c>
      <c r="AT234" s="12">
        <f t="shared" si="116"/>
        <v>460</v>
      </c>
      <c r="AU234" s="12">
        <f t="shared" si="117"/>
        <v>16600</v>
      </c>
      <c r="AV234" s="12">
        <f>MAX(AU$4:AU234)</f>
        <v>16600</v>
      </c>
      <c r="AW234" s="8">
        <f t="shared" si="118"/>
        <v>0</v>
      </c>
      <c r="AY234" s="24"/>
      <c r="AZ234" s="24"/>
    </row>
    <row r="235" spans="1:52" x14ac:dyDescent="0.3">
      <c r="A235" s="1">
        <v>42760</v>
      </c>
      <c r="B235" s="1">
        <v>42760</v>
      </c>
      <c r="C235" s="1" t="s">
        <v>45</v>
      </c>
      <c r="D235" s="3">
        <v>1215</v>
      </c>
      <c r="E235" s="3">
        <v>0</v>
      </c>
      <c r="F235" s="3">
        <f t="shared" si="91"/>
        <v>1215</v>
      </c>
      <c r="G235" s="20">
        <f t="shared" si="92"/>
        <v>0</v>
      </c>
      <c r="H235" s="3" t="s">
        <v>38</v>
      </c>
      <c r="L235" s="20">
        <f t="shared" si="93"/>
        <v>1</v>
      </c>
      <c r="M235" s="20" t="s">
        <v>21</v>
      </c>
      <c r="N235" s="20">
        <v>7</v>
      </c>
      <c r="O235" s="20">
        <v>113300</v>
      </c>
      <c r="P235" s="20">
        <f t="shared" si="94"/>
        <v>113307</v>
      </c>
      <c r="Q235" s="20">
        <f t="shared" si="95"/>
        <v>113307</v>
      </c>
      <c r="R235" s="20">
        <v>113033</v>
      </c>
      <c r="S235" s="20">
        <v>113933</v>
      </c>
      <c r="T235" s="19">
        <f t="shared" si="96"/>
        <v>28.1</v>
      </c>
      <c r="U235" s="19">
        <f t="shared" si="97"/>
        <v>62.6</v>
      </c>
      <c r="W235" s="19">
        <f t="shared" si="98"/>
        <v>-28.1</v>
      </c>
      <c r="X235" s="19">
        <f t="shared" si="99"/>
        <v>62.6</v>
      </c>
      <c r="Y235" s="7">
        <f t="shared" si="100"/>
        <v>1</v>
      </c>
      <c r="Z235" s="7">
        <f t="shared" si="101"/>
        <v>0</v>
      </c>
      <c r="AA235" s="7">
        <f t="shared" si="102"/>
        <v>1</v>
      </c>
      <c r="AB235" s="7">
        <f t="shared" si="103"/>
        <v>1</v>
      </c>
      <c r="AC235" s="19">
        <f t="shared" si="104"/>
        <v>-20</v>
      </c>
      <c r="AD235" s="7"/>
      <c r="AE235" s="19">
        <f t="shared" si="105"/>
        <v>-20</v>
      </c>
      <c r="AF235" s="19">
        <f t="shared" si="106"/>
        <v>-20</v>
      </c>
      <c r="AG235" s="19">
        <f t="shared" si="107"/>
        <v>660</v>
      </c>
      <c r="AH235" s="7">
        <f t="shared" si="108"/>
        <v>0</v>
      </c>
      <c r="AI235" s="19">
        <f t="shared" si="109"/>
        <v>0</v>
      </c>
      <c r="AJ235" s="19">
        <f t="shared" si="110"/>
        <v>0</v>
      </c>
      <c r="AK235" s="19">
        <f t="shared" si="111"/>
        <v>0</v>
      </c>
      <c r="AL235" s="19">
        <f t="shared" si="112"/>
        <v>-20</v>
      </c>
      <c r="AM235" s="19">
        <f t="shared" si="113"/>
        <v>860</v>
      </c>
      <c r="AN235" s="25">
        <f>MAX(AM$4:AM235)</f>
        <v>880</v>
      </c>
      <c r="AO235" s="25">
        <f t="shared" si="120"/>
        <v>-20</v>
      </c>
      <c r="AP235" s="20">
        <f t="shared" si="114"/>
        <v>0</v>
      </c>
      <c r="AR235" s="12">
        <f t="shared" si="119"/>
        <v>470.4</v>
      </c>
      <c r="AS235" s="12">
        <f t="shared" si="115"/>
        <v>23</v>
      </c>
      <c r="AT235" s="12">
        <f t="shared" si="116"/>
        <v>-460</v>
      </c>
      <c r="AU235" s="12">
        <f t="shared" si="117"/>
        <v>16140</v>
      </c>
      <c r="AV235" s="12">
        <f>MAX(AU$4:AU235)</f>
        <v>16600</v>
      </c>
      <c r="AW235" s="8">
        <f t="shared" si="118"/>
        <v>-2.7710843373493974E-2</v>
      </c>
      <c r="AY235" s="24"/>
      <c r="AZ235" s="24"/>
    </row>
    <row r="236" spans="1:52" x14ac:dyDescent="0.3">
      <c r="A236" s="1">
        <v>42760</v>
      </c>
      <c r="B236" s="1">
        <v>42760</v>
      </c>
      <c r="C236" s="1" t="s">
        <v>45</v>
      </c>
      <c r="D236" s="3">
        <v>1545</v>
      </c>
      <c r="E236" s="3">
        <v>0</v>
      </c>
      <c r="F236" s="3">
        <f t="shared" si="91"/>
        <v>1545</v>
      </c>
      <c r="G236" s="20">
        <f t="shared" si="92"/>
        <v>0</v>
      </c>
      <c r="H236" s="3" t="s">
        <v>43</v>
      </c>
      <c r="I236" s="20">
        <v>1</v>
      </c>
      <c r="J236" s="20">
        <v>44</v>
      </c>
      <c r="L236" s="20">
        <f t="shared" si="93"/>
        <v>1</v>
      </c>
      <c r="M236" s="20" t="s">
        <v>21</v>
      </c>
      <c r="N236" s="20">
        <v>10</v>
      </c>
      <c r="O236" s="20">
        <v>130820</v>
      </c>
      <c r="P236" s="20">
        <f t="shared" si="94"/>
        <v>130830</v>
      </c>
      <c r="Q236" s="20">
        <f t="shared" si="95"/>
        <v>130830</v>
      </c>
      <c r="R236" s="20">
        <v>130817</v>
      </c>
      <c r="S236" s="20">
        <v>131070</v>
      </c>
      <c r="T236" s="19">
        <f t="shared" si="96"/>
        <v>2.2999999999999998</v>
      </c>
      <c r="U236" s="19">
        <f t="shared" si="97"/>
        <v>24</v>
      </c>
      <c r="W236" s="19">
        <f t="shared" si="98"/>
        <v>-2.2999999999999998</v>
      </c>
      <c r="X236" s="19">
        <f t="shared" si="99"/>
        <v>24</v>
      </c>
      <c r="Y236" s="7">
        <f t="shared" si="100"/>
        <v>1</v>
      </c>
      <c r="Z236" s="7">
        <f t="shared" si="101"/>
        <v>0</v>
      </c>
      <c r="AA236" s="7">
        <f t="shared" si="102"/>
        <v>1</v>
      </c>
      <c r="AB236" s="7">
        <f t="shared" si="103"/>
        <v>0</v>
      </c>
      <c r="AC236" s="19">
        <f t="shared" si="104"/>
        <v>0</v>
      </c>
      <c r="AD236" s="7"/>
      <c r="AE236" s="19">
        <f t="shared" si="105"/>
        <v>0</v>
      </c>
      <c r="AF236" s="19">
        <f t="shared" si="106"/>
        <v>20</v>
      </c>
      <c r="AG236" s="19">
        <f t="shared" si="107"/>
        <v>680</v>
      </c>
      <c r="AH236" s="7">
        <f t="shared" si="108"/>
        <v>1</v>
      </c>
      <c r="AI236" s="19">
        <f t="shared" si="109"/>
        <v>20</v>
      </c>
      <c r="AJ236" s="19">
        <f t="shared" si="110"/>
        <v>0</v>
      </c>
      <c r="AK236" s="19">
        <f t="shared" si="111"/>
        <v>0</v>
      </c>
      <c r="AL236" s="19">
        <f t="shared" si="112"/>
        <v>0</v>
      </c>
      <c r="AM236" s="19">
        <f t="shared" si="113"/>
        <v>860</v>
      </c>
      <c r="AN236" s="25">
        <f>MAX(AM$4:AM236)</f>
        <v>880</v>
      </c>
      <c r="AO236" s="25">
        <f t="shared" si="120"/>
        <v>-20</v>
      </c>
      <c r="AP236" s="20">
        <f t="shared" si="114"/>
        <v>0</v>
      </c>
      <c r="AR236" s="12">
        <f t="shared" si="119"/>
        <v>470.4</v>
      </c>
      <c r="AS236" s="12">
        <f t="shared" si="115"/>
        <v>23</v>
      </c>
      <c r="AT236" s="12">
        <f t="shared" si="116"/>
        <v>0</v>
      </c>
      <c r="AU236" s="12">
        <f t="shared" si="117"/>
        <v>16140</v>
      </c>
      <c r="AV236" s="12">
        <f>MAX(AU$4:AU236)</f>
        <v>16600</v>
      </c>
      <c r="AW236" s="8">
        <f t="shared" si="118"/>
        <v>-2.7710843373493974E-2</v>
      </c>
      <c r="AY236" s="24"/>
      <c r="AZ236" s="24"/>
    </row>
    <row r="237" spans="1:52" x14ac:dyDescent="0.3">
      <c r="A237" s="1">
        <v>42761</v>
      </c>
      <c r="B237" s="1">
        <v>42761</v>
      </c>
      <c r="C237" s="1" t="s">
        <v>45</v>
      </c>
      <c r="D237" s="3">
        <v>950</v>
      </c>
      <c r="E237" s="3">
        <v>0</v>
      </c>
      <c r="F237" s="3">
        <f t="shared" si="91"/>
        <v>950</v>
      </c>
      <c r="G237" s="20">
        <f t="shared" si="92"/>
        <v>0</v>
      </c>
      <c r="H237" s="3" t="s">
        <v>37</v>
      </c>
      <c r="L237" s="20">
        <f t="shared" si="93"/>
        <v>1</v>
      </c>
      <c r="M237" s="20" t="s">
        <v>21</v>
      </c>
      <c r="N237" s="20">
        <v>8</v>
      </c>
      <c r="O237" s="20">
        <v>75380</v>
      </c>
      <c r="P237" s="20">
        <f t="shared" si="94"/>
        <v>75388</v>
      </c>
      <c r="Q237" s="20">
        <f t="shared" si="95"/>
        <v>75388</v>
      </c>
      <c r="R237" s="20">
        <v>75210</v>
      </c>
      <c r="S237" s="20">
        <v>75535</v>
      </c>
      <c r="T237" s="19">
        <f t="shared" si="96"/>
        <v>18.600000000000001</v>
      </c>
      <c r="U237" s="19">
        <f t="shared" si="97"/>
        <v>14.7</v>
      </c>
      <c r="W237" s="19">
        <f t="shared" si="98"/>
        <v>-18.600000000000001</v>
      </c>
      <c r="X237" s="19">
        <f t="shared" si="99"/>
        <v>14.7</v>
      </c>
      <c r="Y237" s="7">
        <f t="shared" si="100"/>
        <v>1</v>
      </c>
      <c r="Z237" s="7">
        <f t="shared" si="101"/>
        <v>0</v>
      </c>
      <c r="AA237" s="7">
        <f t="shared" si="102"/>
        <v>1</v>
      </c>
      <c r="AB237" s="7">
        <f t="shared" si="103"/>
        <v>1</v>
      </c>
      <c r="AC237" s="19">
        <f t="shared" si="104"/>
        <v>0</v>
      </c>
      <c r="AD237" s="7"/>
      <c r="AE237" s="19">
        <f t="shared" si="105"/>
        <v>-20</v>
      </c>
      <c r="AF237" s="19">
        <f t="shared" si="106"/>
        <v>-20</v>
      </c>
      <c r="AG237" s="19">
        <f t="shared" si="107"/>
        <v>660</v>
      </c>
      <c r="AH237" s="7">
        <f t="shared" si="108"/>
        <v>0</v>
      </c>
      <c r="AI237" s="19">
        <f t="shared" si="109"/>
        <v>0</v>
      </c>
      <c r="AJ237" s="19">
        <f t="shared" si="110"/>
        <v>0</v>
      </c>
      <c r="AK237" s="19">
        <f t="shared" si="111"/>
        <v>0</v>
      </c>
      <c r="AL237" s="19">
        <f t="shared" si="112"/>
        <v>-20</v>
      </c>
      <c r="AM237" s="19">
        <f t="shared" si="113"/>
        <v>840</v>
      </c>
      <c r="AN237" s="25">
        <f>MAX(AM$4:AM237)</f>
        <v>880</v>
      </c>
      <c r="AO237" s="25">
        <f t="shared" si="120"/>
        <v>-40</v>
      </c>
      <c r="AP237" s="20">
        <f t="shared" si="114"/>
        <v>0</v>
      </c>
      <c r="AR237" s="12">
        <f t="shared" si="119"/>
        <v>484.2</v>
      </c>
      <c r="AS237" s="12">
        <f t="shared" si="115"/>
        <v>24</v>
      </c>
      <c r="AT237" s="12">
        <f t="shared" si="116"/>
        <v>-480</v>
      </c>
      <c r="AU237" s="12">
        <f t="shared" si="117"/>
        <v>15660</v>
      </c>
      <c r="AV237" s="12">
        <f>MAX(AU$4:AU237)</f>
        <v>16600</v>
      </c>
      <c r="AW237" s="8">
        <f t="shared" si="118"/>
        <v>-5.6626506024096385E-2</v>
      </c>
      <c r="AY237" s="24"/>
      <c r="AZ237" s="24"/>
    </row>
    <row r="238" spans="1:52" x14ac:dyDescent="0.3">
      <c r="A238" s="1">
        <v>42761</v>
      </c>
      <c r="B238" s="1">
        <v>42761</v>
      </c>
      <c r="C238" s="1" t="s">
        <v>45</v>
      </c>
      <c r="D238" s="3">
        <v>1255</v>
      </c>
      <c r="E238" s="3">
        <v>0</v>
      </c>
      <c r="F238" s="3">
        <f t="shared" si="91"/>
        <v>1255</v>
      </c>
      <c r="G238" s="20">
        <f t="shared" si="92"/>
        <v>0</v>
      </c>
      <c r="H238" s="3" t="s">
        <v>43</v>
      </c>
      <c r="I238" s="20">
        <v>1</v>
      </c>
      <c r="J238" s="20">
        <v>11</v>
      </c>
      <c r="L238" s="20">
        <f t="shared" si="93"/>
        <v>1</v>
      </c>
      <c r="M238" s="20" t="s">
        <v>20</v>
      </c>
      <c r="N238" s="20">
        <v>10</v>
      </c>
      <c r="O238" s="20">
        <v>131240</v>
      </c>
      <c r="P238" s="20">
        <f t="shared" si="94"/>
        <v>131240</v>
      </c>
      <c r="Q238" s="20">
        <f t="shared" si="95"/>
        <v>131240</v>
      </c>
      <c r="R238" s="20">
        <v>131299</v>
      </c>
      <c r="S238" s="20">
        <v>130802</v>
      </c>
      <c r="T238" s="19">
        <f t="shared" si="96"/>
        <v>6.9</v>
      </c>
      <c r="U238" s="19">
        <f t="shared" si="97"/>
        <v>42.8</v>
      </c>
      <c r="W238" s="19">
        <f t="shared" si="98"/>
        <v>-6.9</v>
      </c>
      <c r="X238" s="19">
        <f t="shared" si="99"/>
        <v>42.8</v>
      </c>
      <c r="Y238" s="7">
        <f t="shared" si="100"/>
        <v>0</v>
      </c>
      <c r="Z238" s="7">
        <f t="shared" si="101"/>
        <v>1</v>
      </c>
      <c r="AA238" s="7">
        <f t="shared" si="102"/>
        <v>1</v>
      </c>
      <c r="AB238" s="7">
        <f t="shared" si="103"/>
        <v>0</v>
      </c>
      <c r="AC238" s="19">
        <f t="shared" si="104"/>
        <v>0</v>
      </c>
      <c r="AD238" s="7"/>
      <c r="AE238" s="19">
        <f t="shared" si="105"/>
        <v>0</v>
      </c>
      <c r="AF238" s="19">
        <f t="shared" si="106"/>
        <v>20</v>
      </c>
      <c r="AG238" s="19">
        <f t="shared" si="107"/>
        <v>680</v>
      </c>
      <c r="AH238" s="7">
        <f t="shared" si="108"/>
        <v>1</v>
      </c>
      <c r="AI238" s="19">
        <f t="shared" si="109"/>
        <v>20</v>
      </c>
      <c r="AJ238" s="19">
        <f t="shared" si="110"/>
        <v>0</v>
      </c>
      <c r="AK238" s="19">
        <f t="shared" si="111"/>
        <v>0</v>
      </c>
      <c r="AL238" s="19">
        <f t="shared" si="112"/>
        <v>0</v>
      </c>
      <c r="AM238" s="19">
        <f t="shared" si="113"/>
        <v>840</v>
      </c>
      <c r="AN238" s="25">
        <f>MAX(AM$4:AM238)</f>
        <v>880</v>
      </c>
      <c r="AO238" s="25">
        <f t="shared" si="120"/>
        <v>-40</v>
      </c>
      <c r="AP238" s="20">
        <f t="shared" si="114"/>
        <v>0</v>
      </c>
      <c r="AR238" s="12">
        <f t="shared" si="119"/>
        <v>484.2</v>
      </c>
      <c r="AS238" s="12">
        <f t="shared" si="115"/>
        <v>24</v>
      </c>
      <c r="AT238" s="12">
        <f t="shared" si="116"/>
        <v>0</v>
      </c>
      <c r="AU238" s="12">
        <f t="shared" si="117"/>
        <v>15660</v>
      </c>
      <c r="AV238" s="12">
        <f>MAX(AU$4:AU238)</f>
        <v>16600</v>
      </c>
      <c r="AW238" s="8">
        <f t="shared" si="118"/>
        <v>-5.6626506024096385E-2</v>
      </c>
      <c r="AY238" s="24"/>
      <c r="AZ238" s="24"/>
    </row>
    <row r="239" spans="1:52" x14ac:dyDescent="0.3">
      <c r="A239" s="1">
        <v>42761</v>
      </c>
      <c r="B239" s="1">
        <v>42761</v>
      </c>
      <c r="C239" s="1" t="s">
        <v>45</v>
      </c>
      <c r="D239" s="3">
        <v>1310</v>
      </c>
      <c r="E239" s="3">
        <v>0</v>
      </c>
      <c r="F239" s="3">
        <f t="shared" si="91"/>
        <v>1310</v>
      </c>
      <c r="G239" s="20">
        <f t="shared" si="92"/>
        <v>0</v>
      </c>
      <c r="H239" s="3" t="s">
        <v>17</v>
      </c>
      <c r="K239" s="20">
        <v>1</v>
      </c>
      <c r="L239" s="20">
        <f t="shared" si="93"/>
        <v>1</v>
      </c>
      <c r="M239" s="20" t="s">
        <v>21</v>
      </c>
      <c r="N239" s="20">
        <v>7</v>
      </c>
      <c r="O239" s="20">
        <v>106970</v>
      </c>
      <c r="P239" s="20">
        <f t="shared" si="94"/>
        <v>106977</v>
      </c>
      <c r="Q239" s="20">
        <f t="shared" si="95"/>
        <v>106977</v>
      </c>
      <c r="R239" s="20">
        <v>106882</v>
      </c>
      <c r="S239" s="20">
        <v>107063</v>
      </c>
      <c r="T239" s="19">
        <f t="shared" si="96"/>
        <v>10.199999999999999</v>
      </c>
      <c r="U239" s="19">
        <f t="shared" si="97"/>
        <v>8.6</v>
      </c>
      <c r="W239" s="19">
        <f t="shared" si="98"/>
        <v>-10.199999999999999</v>
      </c>
      <c r="X239" s="19">
        <f t="shared" si="99"/>
        <v>8.6</v>
      </c>
      <c r="Y239" s="7">
        <f t="shared" si="100"/>
        <v>1</v>
      </c>
      <c r="Z239" s="7">
        <f t="shared" si="101"/>
        <v>0</v>
      </c>
      <c r="AA239" s="7">
        <f t="shared" si="102"/>
        <v>1</v>
      </c>
      <c r="AB239" s="7">
        <f t="shared" si="103"/>
        <v>0</v>
      </c>
      <c r="AC239" s="19">
        <f t="shared" si="104"/>
        <v>0</v>
      </c>
      <c r="AD239" s="7"/>
      <c r="AE239" s="19">
        <f t="shared" si="105"/>
        <v>-20</v>
      </c>
      <c r="AF239" s="19">
        <f t="shared" si="106"/>
        <v>-20</v>
      </c>
      <c r="AG239" s="19">
        <f t="shared" si="107"/>
        <v>660</v>
      </c>
      <c r="AH239" s="7">
        <f t="shared" si="108"/>
        <v>0</v>
      </c>
      <c r="AI239" s="19">
        <f t="shared" si="109"/>
        <v>0</v>
      </c>
      <c r="AJ239" s="19">
        <f t="shared" si="110"/>
        <v>-20</v>
      </c>
      <c r="AK239" s="19">
        <f t="shared" si="111"/>
        <v>0</v>
      </c>
      <c r="AL239" s="19">
        <f t="shared" si="112"/>
        <v>0</v>
      </c>
      <c r="AM239" s="19">
        <f t="shared" si="113"/>
        <v>840</v>
      </c>
      <c r="AN239" s="25">
        <f>MAX(AM$4:AM239)</f>
        <v>880</v>
      </c>
      <c r="AO239" s="25">
        <f t="shared" si="120"/>
        <v>-40</v>
      </c>
      <c r="AP239" s="20">
        <f t="shared" si="114"/>
        <v>0</v>
      </c>
      <c r="AR239" s="12">
        <f t="shared" si="119"/>
        <v>484.2</v>
      </c>
      <c r="AS239" s="12">
        <f t="shared" si="115"/>
        <v>24</v>
      </c>
      <c r="AT239" s="12">
        <f t="shared" si="116"/>
        <v>0</v>
      </c>
      <c r="AU239" s="12">
        <f t="shared" si="117"/>
        <v>15660</v>
      </c>
      <c r="AV239" s="12">
        <f>MAX(AU$4:AU239)</f>
        <v>16600</v>
      </c>
      <c r="AW239" s="8">
        <f t="shared" si="118"/>
        <v>-5.6626506024096385E-2</v>
      </c>
      <c r="AY239" s="24"/>
      <c r="AZ239" s="24"/>
    </row>
    <row r="240" spans="1:52" x14ac:dyDescent="0.3">
      <c r="A240" s="1">
        <v>42761</v>
      </c>
      <c r="B240" s="1">
        <v>42761</v>
      </c>
      <c r="C240" s="1" t="s">
        <v>45</v>
      </c>
      <c r="D240" s="3">
        <v>1430</v>
      </c>
      <c r="E240" s="3">
        <v>0</v>
      </c>
      <c r="F240" s="3">
        <f t="shared" si="91"/>
        <v>1430</v>
      </c>
      <c r="G240" s="20">
        <f t="shared" si="92"/>
        <v>0</v>
      </c>
      <c r="H240" s="3" t="s">
        <v>17</v>
      </c>
      <c r="L240" s="20">
        <f t="shared" si="93"/>
        <v>1</v>
      </c>
      <c r="M240" s="20" t="s">
        <v>21</v>
      </c>
      <c r="N240" s="20">
        <v>7</v>
      </c>
      <c r="O240" s="20">
        <v>106750</v>
      </c>
      <c r="P240" s="20">
        <f t="shared" si="94"/>
        <v>106757</v>
      </c>
      <c r="Q240" s="20">
        <f t="shared" si="95"/>
        <v>106757</v>
      </c>
      <c r="R240" s="20">
        <v>106571</v>
      </c>
      <c r="S240" s="20">
        <v>107036</v>
      </c>
      <c r="T240" s="19">
        <f t="shared" si="96"/>
        <v>19.3</v>
      </c>
      <c r="U240" s="19">
        <f t="shared" si="97"/>
        <v>27.9</v>
      </c>
      <c r="W240" s="19">
        <f t="shared" si="98"/>
        <v>-19.3</v>
      </c>
      <c r="X240" s="19">
        <f t="shared" si="99"/>
        <v>27.9</v>
      </c>
      <c r="Y240" s="7">
        <f t="shared" si="100"/>
        <v>1</v>
      </c>
      <c r="Z240" s="7">
        <f t="shared" si="101"/>
        <v>0</v>
      </c>
      <c r="AA240" s="7">
        <f t="shared" si="102"/>
        <v>1</v>
      </c>
      <c r="AB240" s="7">
        <f t="shared" si="103"/>
        <v>1</v>
      </c>
      <c r="AC240" s="19">
        <f t="shared" si="104"/>
        <v>0</v>
      </c>
      <c r="AD240" s="7"/>
      <c r="AE240" s="19">
        <f t="shared" si="105"/>
        <v>0</v>
      </c>
      <c r="AF240" s="19">
        <f t="shared" si="106"/>
        <v>20</v>
      </c>
      <c r="AG240" s="19">
        <f t="shared" si="107"/>
        <v>680</v>
      </c>
      <c r="AH240" s="7">
        <f t="shared" si="108"/>
        <v>1</v>
      </c>
      <c r="AI240" s="19">
        <f t="shared" si="109"/>
        <v>0</v>
      </c>
      <c r="AJ240" s="19">
        <f t="shared" si="110"/>
        <v>0</v>
      </c>
      <c r="AK240" s="19">
        <f t="shared" si="111"/>
        <v>0</v>
      </c>
      <c r="AL240" s="19">
        <f t="shared" si="112"/>
        <v>20</v>
      </c>
      <c r="AM240" s="19">
        <f t="shared" si="113"/>
        <v>860</v>
      </c>
      <c r="AN240" s="25">
        <f>MAX(AM$4:AM240)</f>
        <v>880</v>
      </c>
      <c r="AO240" s="25">
        <f t="shared" si="120"/>
        <v>-20</v>
      </c>
      <c r="AP240" s="20">
        <f t="shared" si="114"/>
        <v>1</v>
      </c>
      <c r="AR240" s="12">
        <f t="shared" si="119"/>
        <v>484.2</v>
      </c>
      <c r="AS240" s="12">
        <f t="shared" si="115"/>
        <v>24</v>
      </c>
      <c r="AT240" s="12">
        <f t="shared" si="116"/>
        <v>480</v>
      </c>
      <c r="AU240" s="12">
        <f t="shared" si="117"/>
        <v>16140</v>
      </c>
      <c r="AV240" s="12">
        <f>MAX(AU$4:AU240)</f>
        <v>16600</v>
      </c>
      <c r="AW240" s="8">
        <f t="shared" si="118"/>
        <v>-2.7710843373493974E-2</v>
      </c>
      <c r="AY240" s="24"/>
      <c r="AZ240" s="24"/>
    </row>
    <row r="241" spans="1:52" x14ac:dyDescent="0.3">
      <c r="A241" s="1">
        <v>42761</v>
      </c>
      <c r="B241" s="1">
        <v>42762</v>
      </c>
      <c r="C241" s="1" t="s">
        <v>45</v>
      </c>
      <c r="D241" s="3">
        <v>100</v>
      </c>
      <c r="E241" s="3">
        <v>0</v>
      </c>
      <c r="F241" s="3">
        <f t="shared" si="91"/>
        <v>100</v>
      </c>
      <c r="G241" s="20">
        <f t="shared" si="92"/>
        <v>1</v>
      </c>
      <c r="H241" s="3" t="s">
        <v>38</v>
      </c>
      <c r="L241" s="20">
        <f t="shared" si="93"/>
        <v>1</v>
      </c>
      <c r="M241" s="20" t="s">
        <v>20</v>
      </c>
      <c r="N241" s="20">
        <v>7</v>
      </c>
      <c r="O241" s="20">
        <v>114930</v>
      </c>
      <c r="P241" s="20">
        <f t="shared" si="94"/>
        <v>114930</v>
      </c>
      <c r="Q241" s="20">
        <f t="shared" si="95"/>
        <v>114930</v>
      </c>
      <c r="R241" s="20">
        <v>115030</v>
      </c>
      <c r="S241" s="20">
        <v>114798</v>
      </c>
      <c r="T241" s="19">
        <f t="shared" si="96"/>
        <v>10.7</v>
      </c>
      <c r="U241" s="19">
        <f t="shared" si="97"/>
        <v>12.5</v>
      </c>
      <c r="W241" s="19">
        <f t="shared" si="98"/>
        <v>-10.7</v>
      </c>
      <c r="X241" s="19">
        <f t="shared" si="99"/>
        <v>12.5</v>
      </c>
      <c r="Y241" s="7">
        <f t="shared" si="100"/>
        <v>0</v>
      </c>
      <c r="Z241" s="7">
        <f t="shared" si="101"/>
        <v>1</v>
      </c>
      <c r="AA241" s="7">
        <f t="shared" si="102"/>
        <v>1</v>
      </c>
      <c r="AB241" s="7">
        <f t="shared" si="103"/>
        <v>1</v>
      </c>
      <c r="AC241" s="19">
        <f t="shared" si="104"/>
        <v>0</v>
      </c>
      <c r="AD241" s="7"/>
      <c r="AE241" s="19">
        <f t="shared" si="105"/>
        <v>-20</v>
      </c>
      <c r="AF241" s="19">
        <f t="shared" si="106"/>
        <v>-20</v>
      </c>
      <c r="AG241" s="19">
        <f t="shared" si="107"/>
        <v>660</v>
      </c>
      <c r="AH241" s="7">
        <f t="shared" si="108"/>
        <v>0</v>
      </c>
      <c r="AI241" s="19">
        <f t="shared" si="109"/>
        <v>0</v>
      </c>
      <c r="AJ241" s="19">
        <f t="shared" si="110"/>
        <v>0</v>
      </c>
      <c r="AK241" s="19">
        <f t="shared" si="111"/>
        <v>0</v>
      </c>
      <c r="AL241" s="19">
        <f t="shared" si="112"/>
        <v>-20</v>
      </c>
      <c r="AM241" s="19">
        <f t="shared" si="113"/>
        <v>840</v>
      </c>
      <c r="AN241" s="25">
        <f>MAX(AM$4:AM241)</f>
        <v>880</v>
      </c>
      <c r="AO241" s="25">
        <f t="shared" si="120"/>
        <v>-40</v>
      </c>
      <c r="AP241" s="20">
        <f t="shared" si="114"/>
        <v>0</v>
      </c>
      <c r="AR241" s="12">
        <f t="shared" si="119"/>
        <v>484.2</v>
      </c>
      <c r="AS241" s="12">
        <f t="shared" si="115"/>
        <v>24</v>
      </c>
      <c r="AT241" s="12">
        <f t="shared" si="116"/>
        <v>-480</v>
      </c>
      <c r="AU241" s="12">
        <f t="shared" si="117"/>
        <v>15660</v>
      </c>
      <c r="AV241" s="12">
        <f>MAX(AU$4:AU241)</f>
        <v>16600</v>
      </c>
      <c r="AW241" s="8">
        <f t="shared" si="118"/>
        <v>-5.6626506024096385E-2</v>
      </c>
      <c r="AZ241" s="24"/>
    </row>
    <row r="242" spans="1:52" x14ac:dyDescent="0.3">
      <c r="A242" s="1">
        <v>42762</v>
      </c>
      <c r="B242" s="1">
        <v>42762</v>
      </c>
      <c r="C242" s="1" t="s">
        <v>45</v>
      </c>
      <c r="D242" s="3">
        <v>1410</v>
      </c>
      <c r="E242" s="3">
        <v>0</v>
      </c>
      <c r="F242" s="3">
        <f t="shared" si="91"/>
        <v>1410</v>
      </c>
      <c r="G242" s="20">
        <f t="shared" si="92"/>
        <v>0</v>
      </c>
      <c r="H242" s="3" t="s">
        <v>37</v>
      </c>
      <c r="L242" s="20">
        <f t="shared" si="93"/>
        <v>1</v>
      </c>
      <c r="M242" s="20" t="s">
        <v>20</v>
      </c>
      <c r="N242" s="20">
        <v>8</v>
      </c>
      <c r="O242" s="20">
        <v>75720</v>
      </c>
      <c r="P242" s="20">
        <f t="shared" si="94"/>
        <v>75720</v>
      </c>
      <c r="Q242" s="20">
        <f t="shared" si="95"/>
        <v>75720</v>
      </c>
      <c r="R242" s="20">
        <v>75721</v>
      </c>
      <c r="S242" s="20">
        <v>75397</v>
      </c>
      <c r="T242" s="19">
        <f t="shared" si="96"/>
        <v>0.9</v>
      </c>
      <c r="U242" s="19">
        <f t="shared" si="97"/>
        <v>31.5</v>
      </c>
      <c r="W242" s="19">
        <f t="shared" si="98"/>
        <v>-0.9</v>
      </c>
      <c r="X242" s="19">
        <f t="shared" si="99"/>
        <v>31.5</v>
      </c>
      <c r="Y242" s="7">
        <f t="shared" si="100"/>
        <v>0</v>
      </c>
      <c r="Z242" s="7">
        <f t="shared" si="101"/>
        <v>1</v>
      </c>
      <c r="AA242" s="7">
        <f t="shared" si="102"/>
        <v>1</v>
      </c>
      <c r="AB242" s="7">
        <f t="shared" si="103"/>
        <v>1</v>
      </c>
      <c r="AC242" s="19">
        <f t="shared" si="104"/>
        <v>0</v>
      </c>
      <c r="AD242" s="7"/>
      <c r="AE242" s="19">
        <f t="shared" si="105"/>
        <v>0</v>
      </c>
      <c r="AF242" s="19">
        <f t="shared" si="106"/>
        <v>20</v>
      </c>
      <c r="AG242" s="19">
        <f t="shared" si="107"/>
        <v>680</v>
      </c>
      <c r="AH242" s="7">
        <f t="shared" si="108"/>
        <v>1</v>
      </c>
      <c r="AI242" s="19">
        <f t="shared" si="109"/>
        <v>0</v>
      </c>
      <c r="AJ242" s="19">
        <f t="shared" si="110"/>
        <v>0</v>
      </c>
      <c r="AK242" s="19">
        <f t="shared" si="111"/>
        <v>0</v>
      </c>
      <c r="AL242" s="19">
        <f t="shared" si="112"/>
        <v>20</v>
      </c>
      <c r="AM242" s="19">
        <f t="shared" si="113"/>
        <v>860</v>
      </c>
      <c r="AN242" s="25">
        <f>MAX(AM$4:AM242)</f>
        <v>880</v>
      </c>
      <c r="AO242" s="25">
        <f t="shared" si="120"/>
        <v>-20</v>
      </c>
      <c r="AP242" s="20">
        <f t="shared" si="114"/>
        <v>1</v>
      </c>
      <c r="AR242" s="12">
        <f t="shared" si="119"/>
        <v>484.2</v>
      </c>
      <c r="AS242" s="12">
        <f t="shared" si="115"/>
        <v>24</v>
      </c>
      <c r="AT242" s="12">
        <f t="shared" si="116"/>
        <v>480</v>
      </c>
      <c r="AU242" s="12">
        <f t="shared" si="117"/>
        <v>16140</v>
      </c>
      <c r="AV242" s="12">
        <f>MAX(AU$4:AU242)</f>
        <v>16600</v>
      </c>
      <c r="AW242" s="8">
        <f t="shared" si="118"/>
        <v>-2.7710843373493974E-2</v>
      </c>
      <c r="AY242" s="24"/>
      <c r="AZ242" s="24"/>
    </row>
    <row r="243" spans="1:52" x14ac:dyDescent="0.3">
      <c r="A243" s="1">
        <v>42765</v>
      </c>
      <c r="B243" s="1">
        <v>42765</v>
      </c>
      <c r="C243" s="1" t="s">
        <v>45</v>
      </c>
      <c r="D243" s="3">
        <v>800</v>
      </c>
      <c r="E243" s="3">
        <v>0</v>
      </c>
      <c r="F243" s="3">
        <f t="shared" si="91"/>
        <v>800</v>
      </c>
      <c r="G243" s="20">
        <f t="shared" si="92"/>
        <v>0</v>
      </c>
      <c r="H243" s="3" t="s">
        <v>17</v>
      </c>
      <c r="L243" s="20">
        <f t="shared" si="93"/>
        <v>1</v>
      </c>
      <c r="M243" s="20" t="s">
        <v>21</v>
      </c>
      <c r="N243" s="20">
        <v>7</v>
      </c>
      <c r="O243" s="20">
        <v>106960</v>
      </c>
      <c r="P243" s="20">
        <f t="shared" si="94"/>
        <v>106967</v>
      </c>
      <c r="Q243" s="20">
        <f t="shared" si="95"/>
        <v>106967</v>
      </c>
      <c r="R243" s="20">
        <v>106760</v>
      </c>
      <c r="S243" s="20">
        <v>107000</v>
      </c>
      <c r="T243" s="19">
        <f t="shared" si="96"/>
        <v>21.4</v>
      </c>
      <c r="U243" s="19">
        <f t="shared" si="97"/>
        <v>3.3</v>
      </c>
      <c r="W243" s="19">
        <f t="shared" si="98"/>
        <v>-21.4</v>
      </c>
      <c r="X243" s="19">
        <f t="shared" si="99"/>
        <v>3.3</v>
      </c>
      <c r="Y243" s="7">
        <f t="shared" si="100"/>
        <v>1</v>
      </c>
      <c r="Z243" s="7">
        <f t="shared" si="101"/>
        <v>0</v>
      </c>
      <c r="AA243" s="7">
        <f t="shared" si="102"/>
        <v>1</v>
      </c>
      <c r="AB243" s="7">
        <f t="shared" si="103"/>
        <v>1</v>
      </c>
      <c r="AC243" s="19">
        <f t="shared" si="104"/>
        <v>-20</v>
      </c>
      <c r="AD243" s="7"/>
      <c r="AE243" s="19">
        <f t="shared" si="105"/>
        <v>-20</v>
      </c>
      <c r="AF243" s="19">
        <f t="shared" si="106"/>
        <v>-20</v>
      </c>
      <c r="AG243" s="19">
        <f t="shared" si="107"/>
        <v>660</v>
      </c>
      <c r="AH243" s="7">
        <f t="shared" si="108"/>
        <v>0</v>
      </c>
      <c r="AI243" s="19">
        <f t="shared" si="109"/>
        <v>0</v>
      </c>
      <c r="AJ243" s="19">
        <f t="shared" si="110"/>
        <v>0</v>
      </c>
      <c r="AK243" s="19">
        <f t="shared" si="111"/>
        <v>0</v>
      </c>
      <c r="AL243" s="19">
        <f t="shared" si="112"/>
        <v>-20</v>
      </c>
      <c r="AM243" s="19">
        <f t="shared" si="113"/>
        <v>840</v>
      </c>
      <c r="AN243" s="25">
        <f>MAX(AM$4:AM243)</f>
        <v>880</v>
      </c>
      <c r="AO243" s="25">
        <f t="shared" si="120"/>
        <v>-40</v>
      </c>
      <c r="AP243" s="20">
        <f t="shared" si="114"/>
        <v>0</v>
      </c>
      <c r="AR243" s="12">
        <f t="shared" si="119"/>
        <v>484.2</v>
      </c>
      <c r="AS243" s="12">
        <f t="shared" si="115"/>
        <v>24</v>
      </c>
      <c r="AT243" s="12">
        <f t="shared" si="116"/>
        <v>-480</v>
      </c>
      <c r="AU243" s="12">
        <f t="shared" si="117"/>
        <v>15660</v>
      </c>
      <c r="AV243" s="12">
        <f>MAX(AU$4:AU243)</f>
        <v>16600</v>
      </c>
      <c r="AW243" s="8">
        <f t="shared" si="118"/>
        <v>-5.6626506024096385E-2</v>
      </c>
      <c r="AY243" s="24"/>
      <c r="AZ243" s="24"/>
    </row>
    <row r="244" spans="1:52" x14ac:dyDescent="0.3">
      <c r="A244" s="1">
        <v>42765</v>
      </c>
      <c r="B244" s="1">
        <v>42765</v>
      </c>
      <c r="C244" s="1" t="s">
        <v>45</v>
      </c>
      <c r="D244" s="3">
        <v>1205</v>
      </c>
      <c r="E244" s="3">
        <v>0</v>
      </c>
      <c r="F244" s="3">
        <f t="shared" si="91"/>
        <v>1205</v>
      </c>
      <c r="G244" s="20">
        <f t="shared" si="92"/>
        <v>0</v>
      </c>
      <c r="H244" s="3" t="s">
        <v>17</v>
      </c>
      <c r="L244" s="20">
        <f t="shared" si="93"/>
        <v>1</v>
      </c>
      <c r="M244" s="20" t="s">
        <v>21</v>
      </c>
      <c r="N244" s="20">
        <v>7</v>
      </c>
      <c r="O244" s="20">
        <v>106470</v>
      </c>
      <c r="P244" s="20">
        <f t="shared" si="94"/>
        <v>106477</v>
      </c>
      <c r="Q244" s="20">
        <f t="shared" si="95"/>
        <v>106477</v>
      </c>
      <c r="R244" s="20">
        <v>106198</v>
      </c>
      <c r="S244" s="20">
        <v>109820</v>
      </c>
      <c r="T244" s="19">
        <f t="shared" si="96"/>
        <v>28.6</v>
      </c>
      <c r="U244" s="19">
        <f t="shared" si="97"/>
        <v>334.3</v>
      </c>
      <c r="W244" s="19">
        <f t="shared" si="98"/>
        <v>-28.6</v>
      </c>
      <c r="X244" s="19">
        <f t="shared" si="99"/>
        <v>334.3</v>
      </c>
      <c r="Y244" s="7">
        <f t="shared" si="100"/>
        <v>1</v>
      </c>
      <c r="Z244" s="7">
        <f t="shared" si="101"/>
        <v>0</v>
      </c>
      <c r="AA244" s="7">
        <f t="shared" si="102"/>
        <v>1</v>
      </c>
      <c r="AB244" s="7">
        <f t="shared" si="103"/>
        <v>1</v>
      </c>
      <c r="AC244" s="19">
        <f t="shared" si="104"/>
        <v>-20</v>
      </c>
      <c r="AD244" s="7"/>
      <c r="AE244" s="19">
        <f t="shared" si="105"/>
        <v>-20</v>
      </c>
      <c r="AF244" s="19">
        <f t="shared" si="106"/>
        <v>-20</v>
      </c>
      <c r="AG244" s="19">
        <f t="shared" si="107"/>
        <v>640</v>
      </c>
      <c r="AH244" s="7">
        <f t="shared" si="108"/>
        <v>0</v>
      </c>
      <c r="AI244" s="19">
        <f t="shared" si="109"/>
        <v>0</v>
      </c>
      <c r="AJ244" s="19">
        <f t="shared" si="110"/>
        <v>0</v>
      </c>
      <c r="AK244" s="19">
        <f t="shared" si="111"/>
        <v>0</v>
      </c>
      <c r="AL244" s="19">
        <f t="shared" si="112"/>
        <v>-20</v>
      </c>
      <c r="AM244" s="19">
        <f t="shared" si="113"/>
        <v>820</v>
      </c>
      <c r="AN244" s="25">
        <f>MAX(AM$4:AM244)</f>
        <v>880</v>
      </c>
      <c r="AO244" s="25">
        <f t="shared" si="120"/>
        <v>-60</v>
      </c>
      <c r="AP244" s="20">
        <f t="shared" si="114"/>
        <v>0</v>
      </c>
      <c r="AR244" s="12">
        <f t="shared" si="119"/>
        <v>484.2</v>
      </c>
      <c r="AS244" s="12">
        <f t="shared" si="115"/>
        <v>24</v>
      </c>
      <c r="AT244" s="12">
        <f t="shared" si="116"/>
        <v>-480</v>
      </c>
      <c r="AU244" s="12">
        <f t="shared" si="117"/>
        <v>15180</v>
      </c>
      <c r="AV244" s="12">
        <f>MAX(AU$4:AU244)</f>
        <v>16600</v>
      </c>
      <c r="AW244" s="8">
        <f t="shared" si="118"/>
        <v>-8.5542168674698799E-2</v>
      </c>
      <c r="AY244" s="24"/>
      <c r="AZ244" s="24"/>
    </row>
    <row r="245" spans="1:52" x14ac:dyDescent="0.3">
      <c r="A245" s="1">
        <v>42765</v>
      </c>
      <c r="B245" s="1">
        <v>42765</v>
      </c>
      <c r="C245" s="1" t="s">
        <v>45</v>
      </c>
      <c r="D245" s="3">
        <v>1525</v>
      </c>
      <c r="E245" s="3">
        <v>0</v>
      </c>
      <c r="F245" s="3">
        <f t="shared" si="91"/>
        <v>1525</v>
      </c>
      <c r="G245" s="20">
        <f t="shared" si="92"/>
        <v>0</v>
      </c>
      <c r="H245" s="3" t="s">
        <v>43</v>
      </c>
      <c r="I245" s="20">
        <v>1</v>
      </c>
      <c r="J245" s="20">
        <v>27</v>
      </c>
      <c r="L245" s="20">
        <f t="shared" si="93"/>
        <v>1</v>
      </c>
      <c r="M245" s="20" t="s">
        <v>21</v>
      </c>
      <c r="N245" s="20">
        <v>10</v>
      </c>
      <c r="O245" s="20">
        <v>131140</v>
      </c>
      <c r="P245" s="20">
        <f t="shared" si="94"/>
        <v>131150</v>
      </c>
      <c r="Q245" s="20">
        <f t="shared" si="95"/>
        <v>131150</v>
      </c>
      <c r="R245" s="20">
        <v>131197</v>
      </c>
      <c r="S245" s="20">
        <v>131459</v>
      </c>
      <c r="T245" s="19">
        <f t="shared" si="96"/>
        <v>-3.7</v>
      </c>
      <c r="U245" s="19">
        <f t="shared" si="97"/>
        <v>30.9</v>
      </c>
      <c r="W245" s="19">
        <f t="shared" si="98"/>
        <v>3.7</v>
      </c>
      <c r="X245" s="19">
        <f t="shared" si="99"/>
        <v>30.9</v>
      </c>
      <c r="Y245" s="7">
        <f t="shared" si="100"/>
        <v>0</v>
      </c>
      <c r="Z245" s="7">
        <f t="shared" si="101"/>
        <v>0</v>
      </c>
      <c r="AA245" s="7">
        <f t="shared" si="102"/>
        <v>0</v>
      </c>
      <c r="AB245" s="7">
        <f t="shared" si="103"/>
        <v>0</v>
      </c>
      <c r="AC245" s="19">
        <f t="shared" si="104"/>
        <v>0</v>
      </c>
      <c r="AD245" s="7"/>
      <c r="AE245" s="19">
        <f t="shared" si="105"/>
        <v>0</v>
      </c>
      <c r="AF245" s="19">
        <f t="shared" si="106"/>
        <v>0</v>
      </c>
      <c r="AG245" s="19">
        <f t="shared" si="107"/>
        <v>640</v>
      </c>
      <c r="AH245" s="7">
        <f t="shared" si="108"/>
        <v>0</v>
      </c>
      <c r="AI245" s="19">
        <f t="shared" si="109"/>
        <v>0</v>
      </c>
      <c r="AJ245" s="19">
        <f t="shared" si="110"/>
        <v>0</v>
      </c>
      <c r="AK245" s="19">
        <f t="shared" si="111"/>
        <v>0</v>
      </c>
      <c r="AL245" s="19">
        <f t="shared" si="112"/>
        <v>0</v>
      </c>
      <c r="AM245" s="19">
        <f t="shared" si="113"/>
        <v>820</v>
      </c>
      <c r="AN245" s="25">
        <f>MAX(AM$4:AM245)</f>
        <v>880</v>
      </c>
      <c r="AO245" s="25">
        <f t="shared" si="120"/>
        <v>-60</v>
      </c>
      <c r="AP245" s="20">
        <f t="shared" si="114"/>
        <v>0</v>
      </c>
      <c r="AR245" s="12">
        <f t="shared" si="119"/>
        <v>484.2</v>
      </c>
      <c r="AS245" s="12">
        <f t="shared" si="115"/>
        <v>24</v>
      </c>
      <c r="AT245" s="12">
        <f t="shared" si="116"/>
        <v>0</v>
      </c>
      <c r="AU245" s="12">
        <f t="shared" si="117"/>
        <v>15180</v>
      </c>
      <c r="AV245" s="12">
        <f>MAX(AU$4:AU245)</f>
        <v>16600</v>
      </c>
      <c r="AW245" s="8">
        <f t="shared" si="118"/>
        <v>-8.5542168674698799E-2</v>
      </c>
      <c r="AY245" s="24"/>
      <c r="AZ245" s="24"/>
    </row>
    <row r="246" spans="1:52" x14ac:dyDescent="0.3">
      <c r="A246" s="1">
        <v>42765</v>
      </c>
      <c r="B246" s="1">
        <v>42765</v>
      </c>
      <c r="C246" s="1" t="s">
        <v>45</v>
      </c>
      <c r="D246" s="3">
        <v>1545</v>
      </c>
      <c r="E246" s="3">
        <v>0</v>
      </c>
      <c r="F246" s="3">
        <f t="shared" si="91"/>
        <v>1545</v>
      </c>
      <c r="G246" s="20">
        <f t="shared" si="92"/>
        <v>0</v>
      </c>
      <c r="H246" s="3" t="s">
        <v>38</v>
      </c>
      <c r="L246" s="20">
        <f t="shared" si="93"/>
        <v>1</v>
      </c>
      <c r="M246" s="20" t="s">
        <v>21</v>
      </c>
      <c r="N246" s="20">
        <v>7</v>
      </c>
      <c r="O246" s="20">
        <v>113740</v>
      </c>
      <c r="P246" s="20">
        <f t="shared" si="94"/>
        <v>113747</v>
      </c>
      <c r="Q246" s="20">
        <f t="shared" si="95"/>
        <v>113747</v>
      </c>
      <c r="R246" s="20">
        <v>113728</v>
      </c>
      <c r="S246" s="20">
        <v>113920</v>
      </c>
      <c r="T246" s="19">
        <f t="shared" si="96"/>
        <v>2.6</v>
      </c>
      <c r="U246" s="19">
        <f t="shared" si="97"/>
        <v>17.3</v>
      </c>
      <c r="W246" s="19">
        <f t="shared" si="98"/>
        <v>-2.6</v>
      </c>
      <c r="X246" s="19">
        <f t="shared" si="99"/>
        <v>17.3</v>
      </c>
      <c r="Y246" s="7">
        <f t="shared" si="100"/>
        <v>1</v>
      </c>
      <c r="Z246" s="7">
        <f t="shared" si="101"/>
        <v>0</v>
      </c>
      <c r="AA246" s="7">
        <f t="shared" si="102"/>
        <v>1</v>
      </c>
      <c r="AB246" s="7">
        <f t="shared" si="103"/>
        <v>1</v>
      </c>
      <c r="AC246" s="19">
        <f t="shared" si="104"/>
        <v>0</v>
      </c>
      <c r="AD246" s="7"/>
      <c r="AE246" s="19">
        <f t="shared" si="105"/>
        <v>-20</v>
      </c>
      <c r="AF246" s="19">
        <f t="shared" si="106"/>
        <v>-20</v>
      </c>
      <c r="AG246" s="19">
        <f t="shared" si="107"/>
        <v>620</v>
      </c>
      <c r="AH246" s="7">
        <f t="shared" si="108"/>
        <v>0</v>
      </c>
      <c r="AI246" s="19">
        <f t="shared" si="109"/>
        <v>0</v>
      </c>
      <c r="AJ246" s="19">
        <f t="shared" si="110"/>
        <v>0</v>
      </c>
      <c r="AK246" s="19">
        <f t="shared" si="111"/>
        <v>0</v>
      </c>
      <c r="AL246" s="19">
        <f t="shared" si="112"/>
        <v>-20</v>
      </c>
      <c r="AM246" s="19">
        <f t="shared" si="113"/>
        <v>800</v>
      </c>
      <c r="AN246" s="25">
        <f>MAX(AM$4:AM246)</f>
        <v>880</v>
      </c>
      <c r="AO246" s="25">
        <f t="shared" si="120"/>
        <v>-80</v>
      </c>
      <c r="AP246" s="20">
        <f t="shared" si="114"/>
        <v>0</v>
      </c>
      <c r="AR246" s="12">
        <f t="shared" si="119"/>
        <v>484.2</v>
      </c>
      <c r="AS246" s="12">
        <f t="shared" si="115"/>
        <v>24</v>
      </c>
      <c r="AT246" s="12">
        <f t="shared" si="116"/>
        <v>-480</v>
      </c>
      <c r="AU246" s="12">
        <f t="shared" si="117"/>
        <v>14700</v>
      </c>
      <c r="AV246" s="12">
        <f>MAX(AU$4:AU246)</f>
        <v>16600</v>
      </c>
      <c r="AW246" s="8">
        <f t="shared" si="118"/>
        <v>-0.1144578313253012</v>
      </c>
      <c r="AY246" s="24"/>
      <c r="AZ246" s="24"/>
    </row>
    <row r="247" spans="1:52" x14ac:dyDescent="0.3">
      <c r="A247" s="1">
        <v>42765</v>
      </c>
      <c r="B247" s="1">
        <v>42766</v>
      </c>
      <c r="C247" s="1" t="s">
        <v>45</v>
      </c>
      <c r="D247" s="3">
        <v>300</v>
      </c>
      <c r="E247" s="3">
        <v>0</v>
      </c>
      <c r="F247" s="3">
        <f t="shared" si="91"/>
        <v>300</v>
      </c>
      <c r="G247" s="20">
        <f t="shared" si="92"/>
        <v>1</v>
      </c>
      <c r="H247" s="3" t="s">
        <v>38</v>
      </c>
      <c r="K247" s="20">
        <v>1</v>
      </c>
      <c r="L247" s="20">
        <f t="shared" si="93"/>
        <v>1</v>
      </c>
      <c r="M247" s="20" t="s">
        <v>21</v>
      </c>
      <c r="N247" s="20">
        <v>7</v>
      </c>
      <c r="O247" s="20">
        <v>113360</v>
      </c>
      <c r="P247" s="20">
        <f t="shared" si="94"/>
        <v>113367</v>
      </c>
      <c r="Q247" s="20">
        <f t="shared" si="95"/>
        <v>113367</v>
      </c>
      <c r="R247" s="20">
        <v>113245</v>
      </c>
      <c r="S247" s="20">
        <v>113723</v>
      </c>
      <c r="T247" s="19">
        <f t="shared" si="96"/>
        <v>12.9</v>
      </c>
      <c r="U247" s="19">
        <f t="shared" si="97"/>
        <v>35.6</v>
      </c>
      <c r="W247" s="19">
        <f t="shared" si="98"/>
        <v>-12.9</v>
      </c>
      <c r="X247" s="19">
        <f t="shared" si="99"/>
        <v>35.6</v>
      </c>
      <c r="Y247" s="7">
        <f t="shared" si="100"/>
        <v>1</v>
      </c>
      <c r="Z247" s="7">
        <f t="shared" si="101"/>
        <v>0</v>
      </c>
      <c r="AA247" s="7">
        <f t="shared" si="102"/>
        <v>1</v>
      </c>
      <c r="AB247" s="7">
        <f t="shared" si="103"/>
        <v>0</v>
      </c>
      <c r="AC247" s="19">
        <f t="shared" si="104"/>
        <v>0</v>
      </c>
      <c r="AD247" s="7"/>
      <c r="AE247" s="19">
        <f t="shared" si="105"/>
        <v>0</v>
      </c>
      <c r="AF247" s="19">
        <f t="shared" si="106"/>
        <v>20</v>
      </c>
      <c r="AG247" s="19">
        <f t="shared" si="107"/>
        <v>640</v>
      </c>
      <c r="AH247" s="7">
        <f t="shared" si="108"/>
        <v>1</v>
      </c>
      <c r="AI247" s="19">
        <f t="shared" si="109"/>
        <v>0</v>
      </c>
      <c r="AJ247" s="19">
        <f t="shared" si="110"/>
        <v>20</v>
      </c>
      <c r="AK247" s="19">
        <f t="shared" si="111"/>
        <v>0</v>
      </c>
      <c r="AL247" s="19">
        <f t="shared" si="112"/>
        <v>0</v>
      </c>
      <c r="AM247" s="19">
        <f t="shared" si="113"/>
        <v>800</v>
      </c>
      <c r="AN247" s="25">
        <f>MAX(AM$4:AM247)</f>
        <v>880</v>
      </c>
      <c r="AO247" s="25">
        <f t="shared" si="120"/>
        <v>-80</v>
      </c>
      <c r="AP247" s="20">
        <f t="shared" si="114"/>
        <v>0</v>
      </c>
      <c r="AR247" s="12">
        <f t="shared" si="119"/>
        <v>441</v>
      </c>
      <c r="AS247" s="12">
        <f t="shared" si="115"/>
        <v>22</v>
      </c>
      <c r="AT247" s="12">
        <f t="shared" si="116"/>
        <v>0</v>
      </c>
      <c r="AU247" s="12">
        <f t="shared" si="117"/>
        <v>14700</v>
      </c>
      <c r="AV247" s="12">
        <f>MAX(AU$4:AU247)</f>
        <v>16600</v>
      </c>
      <c r="AW247" s="8">
        <f t="shared" si="118"/>
        <v>-0.1144578313253012</v>
      </c>
      <c r="AZ247" s="24"/>
    </row>
    <row r="248" spans="1:52" x14ac:dyDescent="0.3">
      <c r="A248" s="1">
        <v>42766</v>
      </c>
      <c r="B248" s="1">
        <v>42766</v>
      </c>
      <c r="C248" s="1" t="s">
        <v>45</v>
      </c>
      <c r="D248" s="3">
        <v>835</v>
      </c>
      <c r="E248" s="3">
        <v>0</v>
      </c>
      <c r="F248" s="3">
        <f t="shared" si="91"/>
        <v>835</v>
      </c>
      <c r="G248" s="20">
        <f t="shared" si="92"/>
        <v>0</v>
      </c>
      <c r="H248" s="3" t="s">
        <v>43</v>
      </c>
      <c r="L248" s="20">
        <f t="shared" si="93"/>
        <v>1</v>
      </c>
      <c r="M248" s="20" t="s">
        <v>20</v>
      </c>
      <c r="N248" s="20">
        <v>10</v>
      </c>
      <c r="O248" s="20">
        <v>131130</v>
      </c>
      <c r="P248" s="20">
        <f t="shared" si="94"/>
        <v>131130</v>
      </c>
      <c r="Q248" s="20">
        <f t="shared" si="95"/>
        <v>131130</v>
      </c>
      <c r="R248" s="20">
        <v>131229</v>
      </c>
      <c r="S248" s="20">
        <v>129677</v>
      </c>
      <c r="T248" s="19">
        <f t="shared" si="96"/>
        <v>10.9</v>
      </c>
      <c r="U248" s="19">
        <f t="shared" si="97"/>
        <v>144.30000000000001</v>
      </c>
      <c r="W248" s="19">
        <f t="shared" si="98"/>
        <v>-10.9</v>
      </c>
      <c r="X248" s="19">
        <f t="shared" si="99"/>
        <v>144.30000000000001</v>
      </c>
      <c r="Y248" s="7">
        <f t="shared" si="100"/>
        <v>0</v>
      </c>
      <c r="Z248" s="7">
        <f t="shared" si="101"/>
        <v>1</v>
      </c>
      <c r="AA248" s="7">
        <f t="shared" si="102"/>
        <v>1</v>
      </c>
      <c r="AB248" s="7">
        <f t="shared" si="103"/>
        <v>1</v>
      </c>
      <c r="AC248" s="19">
        <f t="shared" si="104"/>
        <v>0</v>
      </c>
      <c r="AD248" s="7"/>
      <c r="AE248" s="19">
        <f t="shared" si="105"/>
        <v>0</v>
      </c>
      <c r="AF248" s="19">
        <f t="shared" si="106"/>
        <v>20</v>
      </c>
      <c r="AG248" s="19">
        <f t="shared" si="107"/>
        <v>660</v>
      </c>
      <c r="AH248" s="7">
        <f t="shared" si="108"/>
        <v>1</v>
      </c>
      <c r="AI248" s="19">
        <f t="shared" si="109"/>
        <v>0</v>
      </c>
      <c r="AJ248" s="19">
        <f t="shared" si="110"/>
        <v>0</v>
      </c>
      <c r="AK248" s="19">
        <f t="shared" si="111"/>
        <v>0</v>
      </c>
      <c r="AL248" s="19">
        <f t="shared" si="112"/>
        <v>20</v>
      </c>
      <c r="AM248" s="19">
        <f t="shared" si="113"/>
        <v>820</v>
      </c>
      <c r="AN248" s="25">
        <f>MAX(AM$4:AM248)</f>
        <v>880</v>
      </c>
      <c r="AO248" s="25">
        <f t="shared" si="120"/>
        <v>-60</v>
      </c>
      <c r="AP248" s="20">
        <f t="shared" si="114"/>
        <v>1</v>
      </c>
      <c r="AR248" s="12">
        <f t="shared" si="119"/>
        <v>441</v>
      </c>
      <c r="AS248" s="12">
        <f t="shared" si="115"/>
        <v>22</v>
      </c>
      <c r="AT248" s="12">
        <f t="shared" si="116"/>
        <v>440</v>
      </c>
      <c r="AU248" s="12">
        <f t="shared" si="117"/>
        <v>15140</v>
      </c>
      <c r="AV248" s="12">
        <f>MAX(AU$4:AU248)</f>
        <v>16600</v>
      </c>
      <c r="AW248" s="8">
        <f t="shared" si="118"/>
        <v>-8.7951807228915657E-2</v>
      </c>
      <c r="AY248" s="24"/>
      <c r="AZ248" s="24"/>
    </row>
    <row r="249" spans="1:52" x14ac:dyDescent="0.3">
      <c r="A249" s="1">
        <v>42765</v>
      </c>
      <c r="B249" s="1">
        <v>42766</v>
      </c>
      <c r="C249" s="1" t="s">
        <v>45</v>
      </c>
      <c r="D249" s="3">
        <v>1435</v>
      </c>
      <c r="E249" s="3">
        <v>0</v>
      </c>
      <c r="F249" s="3">
        <f t="shared" si="91"/>
        <v>1435</v>
      </c>
      <c r="G249" s="20">
        <f t="shared" si="92"/>
        <v>1</v>
      </c>
      <c r="H249" s="3" t="s">
        <v>37</v>
      </c>
      <c r="L249" s="20">
        <f t="shared" si="93"/>
        <v>1</v>
      </c>
      <c r="M249" s="20" t="s">
        <v>20</v>
      </c>
      <c r="N249" s="20">
        <v>8</v>
      </c>
      <c r="O249" s="20">
        <v>75900</v>
      </c>
      <c r="P249" s="20">
        <f t="shared" si="94"/>
        <v>75900</v>
      </c>
      <c r="Q249" s="20">
        <f t="shared" si="95"/>
        <v>75900</v>
      </c>
      <c r="R249" s="20">
        <v>76050</v>
      </c>
      <c r="S249" s="20">
        <v>75614</v>
      </c>
      <c r="T249" s="19">
        <f t="shared" si="96"/>
        <v>15.8</v>
      </c>
      <c r="U249" s="19">
        <f t="shared" si="97"/>
        <v>27.8</v>
      </c>
      <c r="W249" s="19">
        <f t="shared" si="98"/>
        <v>-15.8</v>
      </c>
      <c r="X249" s="19">
        <f t="shared" si="99"/>
        <v>27.8</v>
      </c>
      <c r="Y249" s="7">
        <f t="shared" si="100"/>
        <v>0</v>
      </c>
      <c r="Z249" s="7">
        <f t="shared" si="101"/>
        <v>1</v>
      </c>
      <c r="AA249" s="7">
        <f t="shared" si="102"/>
        <v>1</v>
      </c>
      <c r="AB249" s="7">
        <f t="shared" si="103"/>
        <v>1</v>
      </c>
      <c r="AC249" s="19">
        <f t="shared" si="104"/>
        <v>0</v>
      </c>
      <c r="AD249" s="7"/>
      <c r="AE249" s="19">
        <f t="shared" si="105"/>
        <v>0</v>
      </c>
      <c r="AF249" s="19">
        <f t="shared" si="106"/>
        <v>20</v>
      </c>
      <c r="AG249" s="19">
        <f t="shared" si="107"/>
        <v>680</v>
      </c>
      <c r="AH249" s="7">
        <f t="shared" si="108"/>
        <v>1</v>
      </c>
      <c r="AI249" s="19">
        <f t="shared" si="109"/>
        <v>0</v>
      </c>
      <c r="AJ249" s="19">
        <f t="shared" si="110"/>
        <v>0</v>
      </c>
      <c r="AK249" s="19">
        <f t="shared" si="111"/>
        <v>0</v>
      </c>
      <c r="AL249" s="19">
        <f t="shared" si="112"/>
        <v>20</v>
      </c>
      <c r="AM249" s="19">
        <f t="shared" si="113"/>
        <v>840</v>
      </c>
      <c r="AN249" s="25">
        <f>MAX(AM$4:AM249)</f>
        <v>880</v>
      </c>
      <c r="AO249" s="25">
        <f t="shared" si="120"/>
        <v>-40</v>
      </c>
      <c r="AP249" s="20">
        <f t="shared" si="114"/>
        <v>1</v>
      </c>
      <c r="AR249" s="12">
        <f t="shared" si="119"/>
        <v>441</v>
      </c>
      <c r="AS249" s="12">
        <f t="shared" si="115"/>
        <v>22</v>
      </c>
      <c r="AT249" s="12">
        <f t="shared" si="116"/>
        <v>440</v>
      </c>
      <c r="AU249" s="12">
        <f t="shared" si="117"/>
        <v>15580</v>
      </c>
      <c r="AV249" s="12">
        <f>MAX(AU$4:AU249)</f>
        <v>16600</v>
      </c>
      <c r="AW249" s="8">
        <f t="shared" si="118"/>
        <v>-6.1445783132530123E-2</v>
      </c>
      <c r="AY249" s="24"/>
      <c r="AZ249" s="24"/>
    </row>
    <row r="250" spans="1:52" x14ac:dyDescent="0.3">
      <c r="A250" s="1">
        <v>42767</v>
      </c>
      <c r="B250" s="1">
        <v>42767</v>
      </c>
      <c r="C250" s="1" t="s">
        <v>45</v>
      </c>
      <c r="D250" s="3">
        <v>850</v>
      </c>
      <c r="E250" s="3">
        <v>0</v>
      </c>
      <c r="F250" s="3">
        <f t="shared" si="91"/>
        <v>850</v>
      </c>
      <c r="G250" s="20">
        <f t="shared" si="92"/>
        <v>0</v>
      </c>
      <c r="H250" s="3" t="s">
        <v>37</v>
      </c>
      <c r="L250" s="20">
        <f t="shared" si="93"/>
        <v>1</v>
      </c>
      <c r="M250" s="20" t="s">
        <v>20</v>
      </c>
      <c r="N250" s="20">
        <v>8</v>
      </c>
      <c r="O250" s="20">
        <v>75800</v>
      </c>
      <c r="P250" s="20">
        <f t="shared" si="94"/>
        <v>75800</v>
      </c>
      <c r="Q250" s="20">
        <f t="shared" si="95"/>
        <v>75800</v>
      </c>
      <c r="R250" s="20">
        <v>75962</v>
      </c>
      <c r="S250" s="20">
        <v>75502</v>
      </c>
      <c r="T250" s="19">
        <f t="shared" si="96"/>
        <v>17</v>
      </c>
      <c r="U250" s="19">
        <f t="shared" si="97"/>
        <v>29</v>
      </c>
      <c r="W250" s="19">
        <f t="shared" si="98"/>
        <v>-17</v>
      </c>
      <c r="X250" s="19">
        <f t="shared" si="99"/>
        <v>29</v>
      </c>
      <c r="Y250" s="7">
        <f t="shared" si="100"/>
        <v>0</v>
      </c>
      <c r="Z250" s="7">
        <f t="shared" si="101"/>
        <v>1</v>
      </c>
      <c r="AA250" s="7">
        <f t="shared" si="102"/>
        <v>1</v>
      </c>
      <c r="AB250" s="7">
        <f t="shared" si="103"/>
        <v>1</v>
      </c>
      <c r="AC250" s="19">
        <f t="shared" si="104"/>
        <v>0</v>
      </c>
      <c r="AD250" s="7"/>
      <c r="AE250" s="19">
        <f t="shared" si="105"/>
        <v>0</v>
      </c>
      <c r="AF250" s="19">
        <f t="shared" si="106"/>
        <v>20</v>
      </c>
      <c r="AG250" s="19">
        <f t="shared" si="107"/>
        <v>700</v>
      </c>
      <c r="AH250" s="7">
        <f t="shared" si="108"/>
        <v>1</v>
      </c>
      <c r="AI250" s="19">
        <f t="shared" si="109"/>
        <v>0</v>
      </c>
      <c r="AJ250" s="19">
        <f t="shared" si="110"/>
        <v>0</v>
      </c>
      <c r="AK250" s="19">
        <f t="shared" si="111"/>
        <v>0</v>
      </c>
      <c r="AL250" s="19">
        <f t="shared" si="112"/>
        <v>20</v>
      </c>
      <c r="AM250" s="19">
        <f t="shared" si="113"/>
        <v>860</v>
      </c>
      <c r="AN250" s="25">
        <f>MAX(AM$4:AM250)</f>
        <v>880</v>
      </c>
      <c r="AO250" s="25">
        <f t="shared" si="120"/>
        <v>-20</v>
      </c>
      <c r="AP250" s="20">
        <f t="shared" si="114"/>
        <v>1</v>
      </c>
      <c r="AR250" s="12">
        <f t="shared" si="119"/>
        <v>467.4</v>
      </c>
      <c r="AS250" s="12">
        <f t="shared" si="115"/>
        <v>23</v>
      </c>
      <c r="AT250" s="12">
        <f t="shared" si="116"/>
        <v>460</v>
      </c>
      <c r="AU250" s="12">
        <f t="shared" si="117"/>
        <v>16040</v>
      </c>
      <c r="AV250" s="12">
        <f>MAX(AU$4:AU250)</f>
        <v>16600</v>
      </c>
      <c r="AW250" s="8">
        <f t="shared" si="118"/>
        <v>-3.3734939759036145E-2</v>
      </c>
      <c r="AY250" s="24"/>
      <c r="AZ250" s="24"/>
    </row>
    <row r="251" spans="1:52" x14ac:dyDescent="0.3">
      <c r="A251" s="1">
        <v>42767</v>
      </c>
      <c r="B251" s="1">
        <v>42767</v>
      </c>
      <c r="C251" s="1" t="s">
        <v>45</v>
      </c>
      <c r="D251" s="3">
        <v>1400</v>
      </c>
      <c r="E251" s="3">
        <v>0</v>
      </c>
      <c r="F251" s="3">
        <f t="shared" si="91"/>
        <v>1400</v>
      </c>
      <c r="G251" s="20">
        <f t="shared" si="92"/>
        <v>0</v>
      </c>
      <c r="H251" s="3" t="s">
        <v>17</v>
      </c>
      <c r="I251" s="20">
        <v>1</v>
      </c>
      <c r="J251" s="20">
        <v>15</v>
      </c>
      <c r="L251" s="20">
        <f t="shared" si="93"/>
        <v>1</v>
      </c>
      <c r="M251" s="20" t="s">
        <v>21</v>
      </c>
      <c r="N251" s="20">
        <v>7</v>
      </c>
      <c r="O251" s="20">
        <v>107570</v>
      </c>
      <c r="P251" s="20">
        <f t="shared" si="94"/>
        <v>107577</v>
      </c>
      <c r="Q251" s="20">
        <f t="shared" si="95"/>
        <v>107577</v>
      </c>
      <c r="R251" s="20">
        <v>107289</v>
      </c>
      <c r="S251" s="20">
        <v>107821</v>
      </c>
      <c r="T251" s="19">
        <f t="shared" si="96"/>
        <v>29.5</v>
      </c>
      <c r="U251" s="19">
        <f t="shared" si="97"/>
        <v>24.4</v>
      </c>
      <c r="W251" s="19">
        <f t="shared" si="98"/>
        <v>-29.5</v>
      </c>
      <c r="X251" s="19">
        <f t="shared" si="99"/>
        <v>24.4</v>
      </c>
      <c r="Y251" s="7">
        <f t="shared" si="100"/>
        <v>1</v>
      </c>
      <c r="Z251" s="7">
        <f t="shared" si="101"/>
        <v>0</v>
      </c>
      <c r="AA251" s="7">
        <f t="shared" si="102"/>
        <v>1</v>
      </c>
      <c r="AB251" s="7">
        <f t="shared" si="103"/>
        <v>0</v>
      </c>
      <c r="AC251" s="19">
        <f t="shared" si="104"/>
        <v>-20</v>
      </c>
      <c r="AD251" s="7"/>
      <c r="AE251" s="19">
        <f t="shared" si="105"/>
        <v>-20</v>
      </c>
      <c r="AF251" s="19">
        <f t="shared" si="106"/>
        <v>-20</v>
      </c>
      <c r="AG251" s="19">
        <f t="shared" si="107"/>
        <v>680</v>
      </c>
      <c r="AH251" s="7">
        <f t="shared" si="108"/>
        <v>0</v>
      </c>
      <c r="AI251" s="19">
        <f t="shared" si="109"/>
        <v>-20</v>
      </c>
      <c r="AJ251" s="19">
        <f t="shared" si="110"/>
        <v>0</v>
      </c>
      <c r="AK251" s="19">
        <f t="shared" si="111"/>
        <v>0</v>
      </c>
      <c r="AL251" s="19">
        <f t="shared" si="112"/>
        <v>0</v>
      </c>
      <c r="AM251" s="19">
        <f t="shared" si="113"/>
        <v>860</v>
      </c>
      <c r="AN251" s="25">
        <f>MAX(AM$4:AM251)</f>
        <v>880</v>
      </c>
      <c r="AO251" s="25">
        <f t="shared" si="120"/>
        <v>-20</v>
      </c>
      <c r="AP251" s="20">
        <f t="shared" si="114"/>
        <v>0</v>
      </c>
      <c r="AR251" s="12">
        <f t="shared" si="119"/>
        <v>467.4</v>
      </c>
      <c r="AS251" s="12">
        <f t="shared" si="115"/>
        <v>23</v>
      </c>
      <c r="AT251" s="12">
        <f t="shared" si="116"/>
        <v>0</v>
      </c>
      <c r="AU251" s="12">
        <f t="shared" si="117"/>
        <v>16040</v>
      </c>
      <c r="AV251" s="12">
        <f>MAX(AU$4:AU251)</f>
        <v>16600</v>
      </c>
      <c r="AW251" s="8">
        <f t="shared" si="118"/>
        <v>-3.3734939759036145E-2</v>
      </c>
      <c r="AY251" s="24"/>
      <c r="AZ251" s="24"/>
    </row>
    <row r="252" spans="1:52" x14ac:dyDescent="0.3">
      <c r="A252" s="1">
        <v>42767</v>
      </c>
      <c r="B252" s="1">
        <v>42768</v>
      </c>
      <c r="C252" s="1" t="s">
        <v>45</v>
      </c>
      <c r="D252" s="3">
        <v>30</v>
      </c>
      <c r="E252" s="3">
        <v>0</v>
      </c>
      <c r="F252" s="3">
        <f t="shared" si="91"/>
        <v>30</v>
      </c>
      <c r="G252" s="20">
        <f t="shared" si="92"/>
        <v>1</v>
      </c>
      <c r="H252" s="3" t="s">
        <v>43</v>
      </c>
      <c r="L252" s="20">
        <f t="shared" si="93"/>
        <v>1</v>
      </c>
      <c r="M252" s="20" t="s">
        <v>21</v>
      </c>
      <c r="N252" s="20">
        <v>10</v>
      </c>
      <c r="O252" s="20">
        <v>130230</v>
      </c>
      <c r="P252" s="20">
        <f t="shared" si="94"/>
        <v>130240</v>
      </c>
      <c r="Q252" s="20">
        <f t="shared" si="95"/>
        <v>130240</v>
      </c>
      <c r="R252" s="20">
        <v>130030</v>
      </c>
      <c r="S252" s="20">
        <v>130294</v>
      </c>
      <c r="T252" s="19">
        <f t="shared" si="96"/>
        <v>22</v>
      </c>
      <c r="U252" s="19">
        <f t="shared" si="97"/>
        <v>5.4</v>
      </c>
      <c r="W252" s="19">
        <f t="shared" si="98"/>
        <v>-22</v>
      </c>
      <c r="X252" s="19">
        <f t="shared" si="99"/>
        <v>5.4</v>
      </c>
      <c r="Y252" s="7">
        <f t="shared" si="100"/>
        <v>1</v>
      </c>
      <c r="Z252" s="7">
        <f t="shared" si="101"/>
        <v>0</v>
      </c>
      <c r="AA252" s="7">
        <f t="shared" si="102"/>
        <v>1</v>
      </c>
      <c r="AB252" s="7">
        <f t="shared" si="103"/>
        <v>1</v>
      </c>
      <c r="AC252" s="19">
        <f t="shared" si="104"/>
        <v>-20</v>
      </c>
      <c r="AD252" s="7"/>
      <c r="AE252" s="19">
        <f t="shared" si="105"/>
        <v>-20</v>
      </c>
      <c r="AF252" s="19">
        <f t="shared" si="106"/>
        <v>-20</v>
      </c>
      <c r="AG252" s="19">
        <f t="shared" si="107"/>
        <v>660</v>
      </c>
      <c r="AH252" s="7">
        <f t="shared" si="108"/>
        <v>0</v>
      </c>
      <c r="AI252" s="19">
        <f t="shared" si="109"/>
        <v>0</v>
      </c>
      <c r="AJ252" s="19">
        <f t="shared" si="110"/>
        <v>0</v>
      </c>
      <c r="AK252" s="19">
        <f t="shared" si="111"/>
        <v>0</v>
      </c>
      <c r="AL252" s="19">
        <f t="shared" si="112"/>
        <v>-20</v>
      </c>
      <c r="AM252" s="19">
        <f t="shared" si="113"/>
        <v>840</v>
      </c>
      <c r="AN252" s="25">
        <f>MAX(AM$4:AM252)</f>
        <v>880</v>
      </c>
      <c r="AO252" s="25">
        <f t="shared" si="120"/>
        <v>-40</v>
      </c>
      <c r="AP252" s="20">
        <f t="shared" si="114"/>
        <v>0</v>
      </c>
      <c r="AR252" s="12">
        <f t="shared" si="119"/>
        <v>481.2</v>
      </c>
      <c r="AS252" s="12">
        <f t="shared" si="115"/>
        <v>24</v>
      </c>
      <c r="AT252" s="12">
        <f t="shared" si="116"/>
        <v>-480</v>
      </c>
      <c r="AU252" s="12">
        <f t="shared" si="117"/>
        <v>15560</v>
      </c>
      <c r="AV252" s="12">
        <f>MAX(AU$4:AU252)</f>
        <v>16600</v>
      </c>
      <c r="AW252" s="8">
        <f t="shared" si="118"/>
        <v>-6.2650602409638559E-2</v>
      </c>
      <c r="AZ252" s="24"/>
    </row>
    <row r="253" spans="1:52" x14ac:dyDescent="0.3">
      <c r="A253" s="1">
        <v>42767</v>
      </c>
      <c r="B253" s="1">
        <v>42768</v>
      </c>
      <c r="C253" s="1" t="s">
        <v>45</v>
      </c>
      <c r="D253" s="3">
        <v>345</v>
      </c>
      <c r="E253" s="3">
        <v>0</v>
      </c>
      <c r="F253" s="3">
        <f t="shared" si="91"/>
        <v>345</v>
      </c>
      <c r="G253" s="20">
        <f t="shared" si="92"/>
        <v>1</v>
      </c>
      <c r="H253" s="3" t="s">
        <v>38</v>
      </c>
      <c r="L253" s="20">
        <f t="shared" si="93"/>
        <v>1</v>
      </c>
      <c r="M253" s="20" t="s">
        <v>21</v>
      </c>
      <c r="N253" s="20">
        <v>7</v>
      </c>
      <c r="O253" s="20">
        <v>112670</v>
      </c>
      <c r="P253" s="20">
        <f t="shared" si="94"/>
        <v>112677</v>
      </c>
      <c r="Q253" s="20">
        <f t="shared" si="95"/>
        <v>112677</v>
      </c>
      <c r="R253" s="20">
        <v>112475</v>
      </c>
      <c r="S253" s="20">
        <v>112937</v>
      </c>
      <c r="T253" s="19">
        <f t="shared" si="96"/>
        <v>20.9</v>
      </c>
      <c r="U253" s="19">
        <f t="shared" si="97"/>
        <v>26</v>
      </c>
      <c r="W253" s="19">
        <f t="shared" si="98"/>
        <v>-20.9</v>
      </c>
      <c r="X253" s="19">
        <f t="shared" si="99"/>
        <v>26</v>
      </c>
      <c r="Y253" s="7">
        <f t="shared" si="100"/>
        <v>1</v>
      </c>
      <c r="Z253" s="7">
        <f t="shared" si="101"/>
        <v>0</v>
      </c>
      <c r="AA253" s="7">
        <f t="shared" si="102"/>
        <v>1</v>
      </c>
      <c r="AB253" s="7">
        <f t="shared" si="103"/>
        <v>1</v>
      </c>
      <c r="AC253" s="19">
        <f t="shared" si="104"/>
        <v>-20</v>
      </c>
      <c r="AD253" s="7"/>
      <c r="AE253" s="19">
        <f t="shared" si="105"/>
        <v>-20</v>
      </c>
      <c r="AF253" s="19">
        <f t="shared" si="106"/>
        <v>-20</v>
      </c>
      <c r="AG253" s="19">
        <f t="shared" si="107"/>
        <v>640</v>
      </c>
      <c r="AH253" s="7">
        <f t="shared" si="108"/>
        <v>0</v>
      </c>
      <c r="AI253" s="19">
        <f t="shared" si="109"/>
        <v>0</v>
      </c>
      <c r="AJ253" s="19">
        <f t="shared" si="110"/>
        <v>0</v>
      </c>
      <c r="AK253" s="19">
        <f t="shared" si="111"/>
        <v>0</v>
      </c>
      <c r="AL253" s="19">
        <f t="shared" si="112"/>
        <v>-20</v>
      </c>
      <c r="AM253" s="19">
        <f t="shared" si="113"/>
        <v>820</v>
      </c>
      <c r="AN253" s="25">
        <f>MAX(AM$4:AM253)</f>
        <v>880</v>
      </c>
      <c r="AO253" s="25">
        <f t="shared" si="120"/>
        <v>-60</v>
      </c>
      <c r="AP253" s="20">
        <f t="shared" si="114"/>
        <v>0</v>
      </c>
      <c r="AR253" s="12">
        <f t="shared" si="119"/>
        <v>481.2</v>
      </c>
      <c r="AS253" s="12">
        <f t="shared" si="115"/>
        <v>24</v>
      </c>
      <c r="AT253" s="12">
        <f t="shared" si="116"/>
        <v>-480</v>
      </c>
      <c r="AU253" s="12">
        <f t="shared" si="117"/>
        <v>15080</v>
      </c>
      <c r="AV253" s="12">
        <f>MAX(AU$4:AU253)</f>
        <v>16600</v>
      </c>
      <c r="AW253" s="8">
        <f t="shared" si="118"/>
        <v>-9.1566265060240959E-2</v>
      </c>
      <c r="AZ253" s="24"/>
    </row>
    <row r="254" spans="1:52" x14ac:dyDescent="0.3">
      <c r="A254" s="1">
        <v>42768</v>
      </c>
      <c r="B254" s="1">
        <v>42768</v>
      </c>
      <c r="C254" s="1" t="s">
        <v>45</v>
      </c>
      <c r="D254" s="3">
        <v>1000</v>
      </c>
      <c r="E254" s="3">
        <v>0</v>
      </c>
      <c r="F254" s="3">
        <f t="shared" si="91"/>
        <v>1000</v>
      </c>
      <c r="G254" s="20">
        <f t="shared" si="92"/>
        <v>0</v>
      </c>
      <c r="H254" s="3" t="s">
        <v>38</v>
      </c>
      <c r="I254" s="20">
        <v>1</v>
      </c>
      <c r="J254" s="20">
        <v>22</v>
      </c>
      <c r="L254" s="20">
        <f t="shared" si="93"/>
        <v>1</v>
      </c>
      <c r="M254" s="20" t="s">
        <v>21</v>
      </c>
      <c r="N254" s="20">
        <v>7</v>
      </c>
      <c r="O254" s="20">
        <v>112360</v>
      </c>
      <c r="P254" s="20">
        <f t="shared" si="94"/>
        <v>112367</v>
      </c>
      <c r="Q254" s="20">
        <f t="shared" si="95"/>
        <v>112367</v>
      </c>
      <c r="R254" s="20">
        <v>112237</v>
      </c>
      <c r="S254" s="20">
        <v>112511</v>
      </c>
      <c r="T254" s="19">
        <f t="shared" si="96"/>
        <v>13.7</v>
      </c>
      <c r="U254" s="19">
        <f t="shared" si="97"/>
        <v>14.4</v>
      </c>
      <c r="W254" s="19">
        <f t="shared" si="98"/>
        <v>-13.7</v>
      </c>
      <c r="X254" s="19">
        <f t="shared" si="99"/>
        <v>14.4</v>
      </c>
      <c r="Y254" s="7">
        <f t="shared" si="100"/>
        <v>1</v>
      </c>
      <c r="Z254" s="7">
        <f t="shared" si="101"/>
        <v>0</v>
      </c>
      <c r="AA254" s="7">
        <f t="shared" si="102"/>
        <v>1</v>
      </c>
      <c r="AB254" s="7">
        <f t="shared" si="103"/>
        <v>0</v>
      </c>
      <c r="AC254" s="19">
        <f t="shared" si="104"/>
        <v>0</v>
      </c>
      <c r="AD254" s="7"/>
      <c r="AE254" s="19">
        <f t="shared" si="105"/>
        <v>-20</v>
      </c>
      <c r="AF254" s="19">
        <f t="shared" si="106"/>
        <v>-20</v>
      </c>
      <c r="AG254" s="19">
        <f t="shared" si="107"/>
        <v>620</v>
      </c>
      <c r="AH254" s="7">
        <f t="shared" si="108"/>
        <v>0</v>
      </c>
      <c r="AI254" s="19">
        <f t="shared" si="109"/>
        <v>-20</v>
      </c>
      <c r="AJ254" s="19">
        <f t="shared" si="110"/>
        <v>0</v>
      </c>
      <c r="AK254" s="19">
        <f t="shared" si="111"/>
        <v>0</v>
      </c>
      <c r="AL254" s="19">
        <f t="shared" si="112"/>
        <v>0</v>
      </c>
      <c r="AM254" s="19">
        <f t="shared" si="113"/>
        <v>820</v>
      </c>
      <c r="AN254" s="25">
        <f>MAX(AM$4:AM254)</f>
        <v>880</v>
      </c>
      <c r="AO254" s="25">
        <f t="shared" si="120"/>
        <v>-60</v>
      </c>
      <c r="AP254" s="20">
        <f t="shared" si="114"/>
        <v>0</v>
      </c>
      <c r="AR254" s="12">
        <f t="shared" si="119"/>
        <v>481.2</v>
      </c>
      <c r="AS254" s="12">
        <f t="shared" si="115"/>
        <v>24</v>
      </c>
      <c r="AT254" s="12">
        <f t="shared" si="116"/>
        <v>0</v>
      </c>
      <c r="AU254" s="12">
        <f t="shared" si="117"/>
        <v>15080</v>
      </c>
      <c r="AV254" s="12">
        <f>MAX(AU$4:AU254)</f>
        <v>16600</v>
      </c>
      <c r="AW254" s="8">
        <f t="shared" si="118"/>
        <v>-9.1566265060240959E-2</v>
      </c>
      <c r="AY254" s="24"/>
      <c r="AZ254" s="24"/>
    </row>
    <row r="255" spans="1:52" x14ac:dyDescent="0.3">
      <c r="A255" s="1">
        <v>42768</v>
      </c>
      <c r="B255" s="1">
        <v>42768</v>
      </c>
      <c r="C255" s="1" t="s">
        <v>45</v>
      </c>
      <c r="D255" s="3">
        <v>2015</v>
      </c>
      <c r="E255" s="3">
        <v>0</v>
      </c>
      <c r="F255" s="3">
        <f t="shared" si="91"/>
        <v>2015</v>
      </c>
      <c r="G255" s="20">
        <f t="shared" si="92"/>
        <v>0</v>
      </c>
      <c r="H255" s="3" t="s">
        <v>17</v>
      </c>
      <c r="L255" s="20">
        <f t="shared" si="93"/>
        <v>1</v>
      </c>
      <c r="M255" s="20" t="s">
        <v>21</v>
      </c>
      <c r="N255" s="20">
        <v>7</v>
      </c>
      <c r="O255" s="20">
        <v>107570</v>
      </c>
      <c r="P255" s="20">
        <f t="shared" si="94"/>
        <v>107577</v>
      </c>
      <c r="Q255" s="20">
        <f t="shared" si="95"/>
        <v>107577</v>
      </c>
      <c r="R255" s="20">
        <v>107545</v>
      </c>
      <c r="S255" s="20">
        <v>107661</v>
      </c>
      <c r="T255" s="19">
        <f t="shared" si="96"/>
        <v>3.9</v>
      </c>
      <c r="U255" s="19">
        <f t="shared" si="97"/>
        <v>8.4</v>
      </c>
      <c r="W255" s="19">
        <f t="shared" si="98"/>
        <v>-3.9</v>
      </c>
      <c r="X255" s="19">
        <f t="shared" si="99"/>
        <v>8.4</v>
      </c>
      <c r="Y255" s="7">
        <f t="shared" si="100"/>
        <v>1</v>
      </c>
      <c r="Z255" s="7">
        <f t="shared" si="101"/>
        <v>0</v>
      </c>
      <c r="AA255" s="7">
        <f t="shared" si="102"/>
        <v>1</v>
      </c>
      <c r="AB255" s="7">
        <f t="shared" si="103"/>
        <v>1</v>
      </c>
      <c r="AC255" s="19">
        <f t="shared" si="104"/>
        <v>0</v>
      </c>
      <c r="AD255" s="7"/>
      <c r="AE255" s="19">
        <f t="shared" si="105"/>
        <v>-20</v>
      </c>
      <c r="AF255" s="19">
        <f t="shared" si="106"/>
        <v>-20</v>
      </c>
      <c r="AG255" s="19">
        <f t="shared" si="107"/>
        <v>600</v>
      </c>
      <c r="AH255" s="7">
        <f t="shared" si="108"/>
        <v>0</v>
      </c>
      <c r="AI255" s="19">
        <f t="shared" si="109"/>
        <v>0</v>
      </c>
      <c r="AJ255" s="19">
        <f t="shared" si="110"/>
        <v>0</v>
      </c>
      <c r="AK255" s="19">
        <f t="shared" si="111"/>
        <v>0</v>
      </c>
      <c r="AL255" s="19">
        <f t="shared" si="112"/>
        <v>-20</v>
      </c>
      <c r="AM255" s="19">
        <f t="shared" si="113"/>
        <v>800</v>
      </c>
      <c r="AN255" s="25">
        <f>MAX(AM$4:AM255)</f>
        <v>880</v>
      </c>
      <c r="AO255" s="25">
        <f t="shared" si="120"/>
        <v>-80</v>
      </c>
      <c r="AP255" s="20">
        <f t="shared" si="114"/>
        <v>0</v>
      </c>
      <c r="AR255" s="12">
        <f t="shared" si="119"/>
        <v>481.2</v>
      </c>
      <c r="AS255" s="12">
        <f t="shared" si="115"/>
        <v>24</v>
      </c>
      <c r="AT255" s="12">
        <f t="shared" si="116"/>
        <v>-480</v>
      </c>
      <c r="AU255" s="12">
        <f t="shared" si="117"/>
        <v>14600</v>
      </c>
      <c r="AV255" s="12">
        <f>MAX(AU$4:AU255)</f>
        <v>16600</v>
      </c>
      <c r="AW255" s="8">
        <f t="shared" si="118"/>
        <v>-0.12048192771084337</v>
      </c>
      <c r="AZ255" s="24"/>
    </row>
    <row r="256" spans="1:52" x14ac:dyDescent="0.3">
      <c r="A256" s="1">
        <v>42768</v>
      </c>
      <c r="B256" s="1">
        <v>42769</v>
      </c>
      <c r="C256" s="1" t="s">
        <v>45</v>
      </c>
      <c r="D256" s="3">
        <v>110</v>
      </c>
      <c r="E256" s="3">
        <v>0</v>
      </c>
      <c r="F256" s="3">
        <f t="shared" si="91"/>
        <v>110</v>
      </c>
      <c r="G256" s="20">
        <f t="shared" si="92"/>
        <v>1</v>
      </c>
      <c r="H256" s="3" t="s">
        <v>38</v>
      </c>
      <c r="L256" s="20">
        <f t="shared" si="93"/>
        <v>1</v>
      </c>
      <c r="M256" s="20" t="s">
        <v>20</v>
      </c>
      <c r="N256" s="20">
        <v>7</v>
      </c>
      <c r="O256" s="20">
        <v>113060</v>
      </c>
      <c r="P256" s="20">
        <f t="shared" si="94"/>
        <v>113060</v>
      </c>
      <c r="Q256" s="20">
        <f t="shared" si="95"/>
        <v>113060</v>
      </c>
      <c r="R256" s="20">
        <v>113129</v>
      </c>
      <c r="S256" s="20">
        <v>112514</v>
      </c>
      <c r="T256" s="19">
        <f t="shared" si="96"/>
        <v>7.6</v>
      </c>
      <c r="U256" s="19">
        <f t="shared" si="97"/>
        <v>53.9</v>
      </c>
      <c r="W256" s="19">
        <f t="shared" si="98"/>
        <v>-7.6</v>
      </c>
      <c r="X256" s="19">
        <f t="shared" si="99"/>
        <v>53.9</v>
      </c>
      <c r="Y256" s="7">
        <f t="shared" si="100"/>
        <v>0</v>
      </c>
      <c r="Z256" s="7">
        <f t="shared" si="101"/>
        <v>1</v>
      </c>
      <c r="AA256" s="7">
        <f t="shared" si="102"/>
        <v>1</v>
      </c>
      <c r="AB256" s="7">
        <f t="shared" si="103"/>
        <v>1</v>
      </c>
      <c r="AC256" s="19">
        <f t="shared" si="104"/>
        <v>0</v>
      </c>
      <c r="AD256" s="7"/>
      <c r="AE256" s="19">
        <f t="shared" si="105"/>
        <v>0</v>
      </c>
      <c r="AF256" s="19">
        <f t="shared" si="106"/>
        <v>20</v>
      </c>
      <c r="AG256" s="19">
        <f t="shared" si="107"/>
        <v>620</v>
      </c>
      <c r="AH256" s="7">
        <f t="shared" si="108"/>
        <v>1</v>
      </c>
      <c r="AI256" s="19">
        <f t="shared" si="109"/>
        <v>0</v>
      </c>
      <c r="AJ256" s="19">
        <f t="shared" si="110"/>
        <v>0</v>
      </c>
      <c r="AK256" s="19">
        <f t="shared" si="111"/>
        <v>0</v>
      </c>
      <c r="AL256" s="19">
        <f t="shared" si="112"/>
        <v>20</v>
      </c>
      <c r="AM256" s="19">
        <f t="shared" si="113"/>
        <v>820</v>
      </c>
      <c r="AN256" s="25">
        <f>MAX(AM$4:AM256)</f>
        <v>880</v>
      </c>
      <c r="AO256" s="25">
        <f t="shared" si="120"/>
        <v>-60</v>
      </c>
      <c r="AP256" s="20">
        <f t="shared" si="114"/>
        <v>1</v>
      </c>
      <c r="AR256" s="12">
        <f t="shared" si="119"/>
        <v>438</v>
      </c>
      <c r="AS256" s="12">
        <f t="shared" si="115"/>
        <v>21</v>
      </c>
      <c r="AT256" s="12">
        <f t="shared" si="116"/>
        <v>420</v>
      </c>
      <c r="AU256" s="12">
        <f t="shared" si="117"/>
        <v>15020</v>
      </c>
      <c r="AV256" s="12">
        <f>MAX(AU$4:AU256)</f>
        <v>16600</v>
      </c>
      <c r="AW256" s="8">
        <f t="shared" si="118"/>
        <v>-9.5180722891566261E-2</v>
      </c>
      <c r="AZ256" s="24"/>
    </row>
    <row r="257" spans="1:52" x14ac:dyDescent="0.3">
      <c r="A257" s="1">
        <v>42769</v>
      </c>
      <c r="B257" s="1">
        <v>42769</v>
      </c>
      <c r="C257" s="1" t="s">
        <v>45</v>
      </c>
      <c r="D257" s="3">
        <v>1215</v>
      </c>
      <c r="E257" s="3">
        <v>0</v>
      </c>
      <c r="F257" s="3">
        <f t="shared" si="91"/>
        <v>1215</v>
      </c>
      <c r="G257" s="20">
        <f t="shared" si="92"/>
        <v>0</v>
      </c>
      <c r="H257" s="3" t="s">
        <v>43</v>
      </c>
      <c r="L257" s="20">
        <f t="shared" si="93"/>
        <v>1</v>
      </c>
      <c r="M257" s="20" t="s">
        <v>20</v>
      </c>
      <c r="N257" s="20">
        <v>20</v>
      </c>
      <c r="O257" s="20">
        <v>130460</v>
      </c>
      <c r="P257" s="20">
        <f t="shared" si="94"/>
        <v>130460</v>
      </c>
      <c r="Q257" s="20">
        <f t="shared" si="95"/>
        <v>130460</v>
      </c>
      <c r="R257" s="20">
        <v>130732</v>
      </c>
      <c r="S257" s="20">
        <v>129917</v>
      </c>
      <c r="T257" s="19">
        <f t="shared" si="96"/>
        <v>29.2</v>
      </c>
      <c r="U257" s="19">
        <f t="shared" si="97"/>
        <v>52.3</v>
      </c>
      <c r="W257" s="19">
        <f t="shared" si="98"/>
        <v>-29.2</v>
      </c>
      <c r="X257" s="19">
        <f t="shared" si="99"/>
        <v>52.3</v>
      </c>
      <c r="Y257" s="7">
        <f t="shared" si="100"/>
        <v>0</v>
      </c>
      <c r="Z257" s="7">
        <f t="shared" si="101"/>
        <v>1</v>
      </c>
      <c r="AA257" s="7">
        <f t="shared" si="102"/>
        <v>1</v>
      </c>
      <c r="AB257" s="7">
        <f t="shared" si="103"/>
        <v>1</v>
      </c>
      <c r="AC257" s="19">
        <f t="shared" si="104"/>
        <v>-20</v>
      </c>
      <c r="AD257" s="7"/>
      <c r="AE257" s="19">
        <f t="shared" si="105"/>
        <v>-20</v>
      </c>
      <c r="AF257" s="19">
        <f t="shared" si="106"/>
        <v>-20</v>
      </c>
      <c r="AG257" s="19">
        <f t="shared" si="107"/>
        <v>600</v>
      </c>
      <c r="AH257" s="7">
        <f t="shared" si="108"/>
        <v>0</v>
      </c>
      <c r="AI257" s="19">
        <f t="shared" si="109"/>
        <v>0</v>
      </c>
      <c r="AJ257" s="19">
        <f t="shared" si="110"/>
        <v>0</v>
      </c>
      <c r="AK257" s="19">
        <f t="shared" si="111"/>
        <v>0</v>
      </c>
      <c r="AL257" s="19">
        <f t="shared" si="112"/>
        <v>-20</v>
      </c>
      <c r="AM257" s="19">
        <f t="shared" si="113"/>
        <v>800</v>
      </c>
      <c r="AN257" s="25">
        <f>MAX(AM$4:AM257)</f>
        <v>880</v>
      </c>
      <c r="AO257" s="25">
        <f t="shared" si="120"/>
        <v>-80</v>
      </c>
      <c r="AP257" s="20">
        <f t="shared" si="114"/>
        <v>0</v>
      </c>
      <c r="AR257" s="12">
        <f t="shared" si="119"/>
        <v>438</v>
      </c>
      <c r="AS257" s="12">
        <f t="shared" si="115"/>
        <v>21</v>
      </c>
      <c r="AT257" s="12">
        <f t="shared" si="116"/>
        <v>-420</v>
      </c>
      <c r="AU257" s="12">
        <f t="shared" si="117"/>
        <v>14600</v>
      </c>
      <c r="AV257" s="12">
        <f>MAX(AU$4:AU257)</f>
        <v>16600</v>
      </c>
      <c r="AW257" s="8">
        <f t="shared" si="118"/>
        <v>-0.12048192771084337</v>
      </c>
      <c r="AY257" s="24"/>
      <c r="AZ257" s="24"/>
    </row>
    <row r="258" spans="1:52" x14ac:dyDescent="0.3">
      <c r="A258" s="1">
        <v>42769</v>
      </c>
      <c r="B258" s="1">
        <v>42769</v>
      </c>
      <c r="C258" s="1" t="s">
        <v>45</v>
      </c>
      <c r="D258" s="3">
        <v>1330</v>
      </c>
      <c r="E258" s="3">
        <v>0</v>
      </c>
      <c r="F258" s="3">
        <f t="shared" si="91"/>
        <v>1330</v>
      </c>
      <c r="G258" s="20">
        <f t="shared" si="92"/>
        <v>0</v>
      </c>
      <c r="H258" s="3" t="s">
        <v>37</v>
      </c>
      <c r="K258" s="20">
        <v>1</v>
      </c>
      <c r="L258" s="20">
        <f t="shared" si="93"/>
        <v>1</v>
      </c>
      <c r="M258" s="20" t="s">
        <v>21</v>
      </c>
      <c r="N258" s="20">
        <v>8</v>
      </c>
      <c r="O258" s="20">
        <v>76280</v>
      </c>
      <c r="P258" s="20">
        <f t="shared" si="94"/>
        <v>76288</v>
      </c>
      <c r="Q258" s="20">
        <f t="shared" si="95"/>
        <v>76288</v>
      </c>
      <c r="R258" s="20">
        <v>76181</v>
      </c>
      <c r="S258" s="20">
        <v>76946</v>
      </c>
      <c r="T258" s="19">
        <f t="shared" si="96"/>
        <v>11.5</v>
      </c>
      <c r="U258" s="19">
        <f t="shared" si="97"/>
        <v>65.8</v>
      </c>
      <c r="W258" s="19">
        <f t="shared" si="98"/>
        <v>-11.5</v>
      </c>
      <c r="X258" s="19">
        <f t="shared" si="99"/>
        <v>65.8</v>
      </c>
      <c r="Y258" s="7">
        <f t="shared" si="100"/>
        <v>1</v>
      </c>
      <c r="Z258" s="7">
        <f t="shared" si="101"/>
        <v>0</v>
      </c>
      <c r="AA258" s="7">
        <f t="shared" si="102"/>
        <v>1</v>
      </c>
      <c r="AB258" s="7">
        <f t="shared" si="103"/>
        <v>0</v>
      </c>
      <c r="AC258" s="19">
        <f t="shared" si="104"/>
        <v>0</v>
      </c>
      <c r="AD258" s="7"/>
      <c r="AE258" s="19">
        <f t="shared" si="105"/>
        <v>0</v>
      </c>
      <c r="AF258" s="19">
        <f t="shared" si="106"/>
        <v>20</v>
      </c>
      <c r="AG258" s="19">
        <f t="shared" si="107"/>
        <v>620</v>
      </c>
      <c r="AH258" s="7">
        <f t="shared" si="108"/>
        <v>1</v>
      </c>
      <c r="AI258" s="19">
        <f t="shared" si="109"/>
        <v>0</v>
      </c>
      <c r="AJ258" s="19">
        <f t="shared" si="110"/>
        <v>20</v>
      </c>
      <c r="AK258" s="19">
        <f t="shared" si="111"/>
        <v>0</v>
      </c>
      <c r="AL258" s="19">
        <f t="shared" si="112"/>
        <v>0</v>
      </c>
      <c r="AM258" s="19">
        <f t="shared" si="113"/>
        <v>800</v>
      </c>
      <c r="AN258" s="25">
        <f>MAX(AM$4:AM258)</f>
        <v>880</v>
      </c>
      <c r="AO258" s="25">
        <f t="shared" si="120"/>
        <v>-80</v>
      </c>
      <c r="AP258" s="20">
        <f t="shared" si="114"/>
        <v>0</v>
      </c>
      <c r="AR258" s="12">
        <f t="shared" si="119"/>
        <v>438</v>
      </c>
      <c r="AS258" s="12">
        <f t="shared" si="115"/>
        <v>21</v>
      </c>
      <c r="AT258" s="12">
        <f t="shared" si="116"/>
        <v>0</v>
      </c>
      <c r="AU258" s="12">
        <f t="shared" si="117"/>
        <v>14600</v>
      </c>
      <c r="AV258" s="12">
        <f>MAX(AU$4:AU258)</f>
        <v>16600</v>
      </c>
      <c r="AW258" s="8">
        <f t="shared" si="118"/>
        <v>-0.12048192771084337</v>
      </c>
      <c r="AY258" s="24"/>
      <c r="AZ258" s="24"/>
    </row>
    <row r="259" spans="1:52" x14ac:dyDescent="0.3">
      <c r="A259" s="1">
        <v>42769</v>
      </c>
      <c r="B259" s="1">
        <v>42769</v>
      </c>
      <c r="C259" s="1" t="s">
        <v>45</v>
      </c>
      <c r="D259" s="3">
        <v>1330</v>
      </c>
      <c r="E259" s="3">
        <v>0</v>
      </c>
      <c r="F259" s="3">
        <f t="shared" si="91"/>
        <v>1330</v>
      </c>
      <c r="G259" s="20">
        <f t="shared" si="92"/>
        <v>0</v>
      </c>
      <c r="H259" s="3" t="s">
        <v>38</v>
      </c>
      <c r="K259" s="20">
        <v>1</v>
      </c>
      <c r="L259" s="20">
        <f t="shared" si="93"/>
        <v>1</v>
      </c>
      <c r="M259" s="20" t="s">
        <v>20</v>
      </c>
      <c r="N259" s="20">
        <v>7</v>
      </c>
      <c r="O259" s="20">
        <v>113480</v>
      </c>
      <c r="P259" s="20">
        <f t="shared" si="94"/>
        <v>113480</v>
      </c>
      <c r="Q259" s="20">
        <f t="shared" si="95"/>
        <v>113480</v>
      </c>
      <c r="R259" s="20">
        <v>113493</v>
      </c>
      <c r="S259" s="20">
        <v>112309</v>
      </c>
      <c r="T259" s="19">
        <f t="shared" si="96"/>
        <v>2</v>
      </c>
      <c r="U259" s="19">
        <f t="shared" si="97"/>
        <v>116.4</v>
      </c>
      <c r="W259" s="19">
        <f t="shared" si="98"/>
        <v>-2</v>
      </c>
      <c r="X259" s="19">
        <f t="shared" si="99"/>
        <v>116.4</v>
      </c>
      <c r="Y259" s="7">
        <f t="shared" si="100"/>
        <v>0</v>
      </c>
      <c r="Z259" s="7">
        <f t="shared" si="101"/>
        <v>1</v>
      </c>
      <c r="AA259" s="7">
        <f t="shared" si="102"/>
        <v>1</v>
      </c>
      <c r="AB259" s="7">
        <f t="shared" si="103"/>
        <v>0</v>
      </c>
      <c r="AC259" s="19">
        <f t="shared" si="104"/>
        <v>0</v>
      </c>
      <c r="AD259" s="7"/>
      <c r="AE259" s="19">
        <f t="shared" si="105"/>
        <v>0</v>
      </c>
      <c r="AF259" s="19">
        <f t="shared" si="106"/>
        <v>20</v>
      </c>
      <c r="AG259" s="19">
        <f t="shared" si="107"/>
        <v>640</v>
      </c>
      <c r="AH259" s="7">
        <f t="shared" si="108"/>
        <v>1</v>
      </c>
      <c r="AI259" s="19">
        <f t="shared" si="109"/>
        <v>0</v>
      </c>
      <c r="AJ259" s="19">
        <f t="shared" si="110"/>
        <v>20</v>
      </c>
      <c r="AK259" s="19">
        <f t="shared" si="111"/>
        <v>0</v>
      </c>
      <c r="AL259" s="19">
        <f t="shared" si="112"/>
        <v>0</v>
      </c>
      <c r="AM259" s="19">
        <f t="shared" si="113"/>
        <v>800</v>
      </c>
      <c r="AN259" s="25">
        <f>MAX(AM$4:AM259)</f>
        <v>880</v>
      </c>
      <c r="AO259" s="25">
        <f t="shared" si="120"/>
        <v>-80</v>
      </c>
      <c r="AP259" s="20">
        <f t="shared" si="114"/>
        <v>0</v>
      </c>
      <c r="AR259" s="12">
        <f t="shared" si="119"/>
        <v>438</v>
      </c>
      <c r="AS259" s="12">
        <f t="shared" si="115"/>
        <v>21</v>
      </c>
      <c r="AT259" s="12">
        <f t="shared" si="116"/>
        <v>0</v>
      </c>
      <c r="AU259" s="12">
        <f t="shared" si="117"/>
        <v>14600</v>
      </c>
      <c r="AV259" s="12">
        <f>MAX(AU$4:AU259)</f>
        <v>16600</v>
      </c>
      <c r="AW259" s="8">
        <f t="shared" si="118"/>
        <v>-0.12048192771084337</v>
      </c>
      <c r="AY259" s="24"/>
      <c r="AZ259" s="24"/>
    </row>
    <row r="260" spans="1:52" x14ac:dyDescent="0.3">
      <c r="A260" s="1">
        <v>42769</v>
      </c>
      <c r="B260" s="1">
        <v>42769</v>
      </c>
      <c r="C260" s="1" t="s">
        <v>45</v>
      </c>
      <c r="D260" s="3">
        <v>1330</v>
      </c>
      <c r="E260" s="3">
        <v>0</v>
      </c>
      <c r="F260" s="3">
        <f t="shared" si="91"/>
        <v>1330</v>
      </c>
      <c r="G260" s="20">
        <f t="shared" si="92"/>
        <v>0</v>
      </c>
      <c r="H260" s="3" t="s">
        <v>38</v>
      </c>
      <c r="K260" s="20">
        <v>1</v>
      </c>
      <c r="L260" s="20">
        <f t="shared" si="93"/>
        <v>1</v>
      </c>
      <c r="M260" s="20" t="s">
        <v>21</v>
      </c>
      <c r="N260" s="20">
        <v>7</v>
      </c>
      <c r="O260" s="20">
        <v>112650</v>
      </c>
      <c r="P260" s="20">
        <f t="shared" si="94"/>
        <v>112657</v>
      </c>
      <c r="Q260" s="20">
        <f t="shared" si="95"/>
        <v>112657</v>
      </c>
      <c r="R260" s="20">
        <v>112571</v>
      </c>
      <c r="S260" s="20">
        <v>113001</v>
      </c>
      <c r="T260" s="19">
        <f t="shared" si="96"/>
        <v>9.3000000000000007</v>
      </c>
      <c r="U260" s="19">
        <f t="shared" si="97"/>
        <v>34.4</v>
      </c>
      <c r="W260" s="19">
        <f t="shared" si="98"/>
        <v>-9.3000000000000007</v>
      </c>
      <c r="X260" s="19">
        <f t="shared" si="99"/>
        <v>34.4</v>
      </c>
      <c r="Y260" s="7">
        <f t="shared" si="100"/>
        <v>1</v>
      </c>
      <c r="Z260" s="7">
        <f t="shared" si="101"/>
        <v>0</v>
      </c>
      <c r="AA260" s="7">
        <f t="shared" si="102"/>
        <v>1</v>
      </c>
      <c r="AB260" s="7">
        <f t="shared" si="103"/>
        <v>0</v>
      </c>
      <c r="AC260" s="19">
        <f t="shared" si="104"/>
        <v>0</v>
      </c>
      <c r="AD260" s="7"/>
      <c r="AE260" s="19">
        <f t="shared" si="105"/>
        <v>0</v>
      </c>
      <c r="AF260" s="19">
        <f t="shared" si="106"/>
        <v>20</v>
      </c>
      <c r="AG260" s="19">
        <f t="shared" si="107"/>
        <v>660</v>
      </c>
      <c r="AH260" s="7">
        <f t="shared" si="108"/>
        <v>1</v>
      </c>
      <c r="AI260" s="19">
        <f t="shared" si="109"/>
        <v>0</v>
      </c>
      <c r="AJ260" s="19">
        <f t="shared" si="110"/>
        <v>20</v>
      </c>
      <c r="AK260" s="19">
        <f t="shared" si="111"/>
        <v>0</v>
      </c>
      <c r="AL260" s="19">
        <f t="shared" si="112"/>
        <v>0</v>
      </c>
      <c r="AM260" s="19">
        <f t="shared" si="113"/>
        <v>800</v>
      </c>
      <c r="AN260" s="25">
        <f>MAX(AM$4:AM260)</f>
        <v>880</v>
      </c>
      <c r="AO260" s="25">
        <f t="shared" si="120"/>
        <v>-80</v>
      </c>
      <c r="AP260" s="20">
        <f t="shared" si="114"/>
        <v>0</v>
      </c>
      <c r="AR260" s="12">
        <f t="shared" si="119"/>
        <v>438</v>
      </c>
      <c r="AS260" s="12">
        <f t="shared" si="115"/>
        <v>21</v>
      </c>
      <c r="AT260" s="12">
        <f t="shared" si="116"/>
        <v>0</v>
      </c>
      <c r="AU260" s="12">
        <f t="shared" si="117"/>
        <v>14600</v>
      </c>
      <c r="AV260" s="12">
        <f>MAX(AU$4:AU260)</f>
        <v>16600</v>
      </c>
      <c r="AW260" s="8">
        <f t="shared" si="118"/>
        <v>-0.12048192771084337</v>
      </c>
      <c r="AY260" s="24"/>
      <c r="AZ260" s="24"/>
    </row>
    <row r="261" spans="1:52" x14ac:dyDescent="0.3">
      <c r="A261" s="1">
        <v>42769</v>
      </c>
      <c r="B261" s="1">
        <v>42769</v>
      </c>
      <c r="C261" s="1" t="s">
        <v>45</v>
      </c>
      <c r="D261" s="3">
        <v>1520</v>
      </c>
      <c r="E261" s="3">
        <v>0</v>
      </c>
      <c r="F261" s="3">
        <f t="shared" ref="F261:F306" si="121">D261+E261</f>
        <v>1520</v>
      </c>
      <c r="G261" s="20">
        <f t="shared" ref="G261:G297" si="122">B261-A261</f>
        <v>0</v>
      </c>
      <c r="H261" s="3" t="s">
        <v>17</v>
      </c>
      <c r="L261" s="20">
        <f t="shared" ref="L261:L306" si="123">IF(AND(F261&gt;=L$3,F261&lt;=L$4),0,1)</f>
        <v>1</v>
      </c>
      <c r="M261" s="20" t="s">
        <v>20</v>
      </c>
      <c r="N261" s="20">
        <v>7</v>
      </c>
      <c r="O261" s="20">
        <v>107880</v>
      </c>
      <c r="P261" s="20">
        <f t="shared" ref="P261:P297" si="124">IF(M261="short",O261,O261+N261)</f>
        <v>107880</v>
      </c>
      <c r="Q261" s="20">
        <f t="shared" ref="Q261:Q297" si="125">IF(M261="short",P261+Q$3,P261-Q$3)</f>
        <v>107880</v>
      </c>
      <c r="R261" s="20">
        <v>107970</v>
      </c>
      <c r="S261" s="20">
        <v>107584</v>
      </c>
      <c r="T261" s="19">
        <f t="shared" ref="T261:T308" si="126">IF(M261="short",((R261-P261)+N261)/10,((P261-R261)+N261)/10)</f>
        <v>9.6999999999999993</v>
      </c>
      <c r="U261" s="19">
        <f t="shared" ref="U261:U308" si="127">IF(M261="long",((S261-O261)-N261)/10,((O261-S261)-N261)/10)</f>
        <v>28.9</v>
      </c>
      <c r="W261" s="19">
        <f t="shared" ref="W261:W308" si="128">-T261+(Q$3/10)</f>
        <v>-9.6999999999999993</v>
      </c>
      <c r="X261" s="19">
        <f t="shared" ref="X261:X308" si="129">U261+(Q$3/10)</f>
        <v>28.9</v>
      </c>
      <c r="Y261" s="7">
        <f t="shared" ref="Y261:Y294" si="130">IF(AND(M261="long",R261&lt;Q261),1, )</f>
        <v>0</v>
      </c>
      <c r="Z261" s="7">
        <f t="shared" ref="Z261:Z294" si="131">IF(AND(M261="short",R261&gt;Q261),1, )</f>
        <v>1</v>
      </c>
      <c r="AA261" s="7">
        <f t="shared" ref="AA261:AA294" si="132">Y261+Z261</f>
        <v>1</v>
      </c>
      <c r="AB261" s="7">
        <f t="shared" ref="AB261:AB294" si="133">IF(OR(I261=1,K261=1),0,L261*AA261)</f>
        <v>1</v>
      </c>
      <c r="AC261" s="19">
        <f t="shared" ref="AC261:AC294" si="134">IF(W261&lt;=-AC$3,-AC$3,0)</f>
        <v>0</v>
      </c>
      <c r="AD261" s="7"/>
      <c r="AE261" s="19">
        <f t="shared" ref="AE261:AE294" si="135">IF(AND(AC261=0,U261&gt;=AE$3-(N261/10)),0,-AC$3*AA261)</f>
        <v>0</v>
      </c>
      <c r="AF261" s="19">
        <f t="shared" ref="AF261:AF294" si="136">IF(AND(AC261=0,X261&gt;AF$3),AF$3*AA261,AE261*AA261)</f>
        <v>20</v>
      </c>
      <c r="AG261" s="19">
        <f t="shared" ref="AG261:AG295" si="137">AG260+AF261</f>
        <v>680</v>
      </c>
      <c r="AH261" s="7">
        <f t="shared" ref="AH261:AH294" si="138">IF(AF261&gt;0,1, )</f>
        <v>1</v>
      </c>
      <c r="AI261" s="19">
        <f t="shared" ref="AI261:AI294" si="139">IF(I261=1,AF261,)</f>
        <v>0</v>
      </c>
      <c r="AJ261" s="19">
        <f t="shared" ref="AJ261:AJ294" si="140">IF(K261=1,AF261, )</f>
        <v>0</v>
      </c>
      <c r="AK261" s="19">
        <f t="shared" ref="AK261:AK294" si="141">IF(L261=1, ,AF261)</f>
        <v>0</v>
      </c>
      <c r="AL261" s="19">
        <f t="shared" ref="AL261:AL294" si="142">AB261*AF261</f>
        <v>20</v>
      </c>
      <c r="AM261" s="19">
        <f t="shared" ref="AM261:AM295" si="143">AM260+AL261</f>
        <v>820</v>
      </c>
      <c r="AN261" s="25">
        <f>MAX(AM$4:AM261)</f>
        <v>880</v>
      </c>
      <c r="AO261" s="25">
        <f t="shared" si="120"/>
        <v>-60</v>
      </c>
      <c r="AP261" s="20">
        <f t="shared" ref="AP261:AP294" si="144">IF(AL261&gt;0,1, )</f>
        <v>1</v>
      </c>
      <c r="AR261" s="12">
        <f t="shared" si="119"/>
        <v>438</v>
      </c>
      <c r="AS261" s="12">
        <f t="shared" ref="AS261:AS287" si="145">INT(AR261/AS$3)</f>
        <v>21</v>
      </c>
      <c r="AT261" s="12">
        <f t="shared" ref="AT261:AT287" si="146">AL261*AS261</f>
        <v>420</v>
      </c>
      <c r="AU261" s="12">
        <f t="shared" ref="AU261:AU287" si="147">AU260+AT261</f>
        <v>15020</v>
      </c>
      <c r="AV261" s="12">
        <f>MAX(AU$4:AU261)</f>
        <v>16600</v>
      </c>
      <c r="AW261" s="8">
        <f t="shared" ref="AW261:AW287" si="148">(AU261-AV261)/AV261</f>
        <v>-9.5180722891566261E-2</v>
      </c>
      <c r="AY261" s="24"/>
      <c r="AZ261" s="24"/>
    </row>
    <row r="262" spans="1:52" x14ac:dyDescent="0.3">
      <c r="A262" s="1">
        <v>42772</v>
      </c>
      <c r="B262" s="1">
        <v>42772</v>
      </c>
      <c r="C262" s="1" t="s">
        <v>45</v>
      </c>
      <c r="D262" s="3">
        <v>1000</v>
      </c>
      <c r="E262" s="3">
        <v>0</v>
      </c>
      <c r="F262" s="3">
        <f t="shared" si="121"/>
        <v>1000</v>
      </c>
      <c r="G262" s="20">
        <f t="shared" si="122"/>
        <v>0</v>
      </c>
      <c r="H262" s="3" t="s">
        <v>17</v>
      </c>
      <c r="I262" s="20">
        <v>1</v>
      </c>
      <c r="J262" s="20">
        <v>15</v>
      </c>
      <c r="L262" s="20">
        <f t="shared" si="123"/>
        <v>1</v>
      </c>
      <c r="M262" s="20" t="s">
        <v>21</v>
      </c>
      <c r="N262" s="20">
        <v>7</v>
      </c>
      <c r="O262" s="20">
        <v>107410</v>
      </c>
      <c r="P262" s="20">
        <f t="shared" si="124"/>
        <v>107417</v>
      </c>
      <c r="Q262" s="20">
        <f t="shared" si="125"/>
        <v>107417</v>
      </c>
      <c r="R262" s="20">
        <v>107268</v>
      </c>
      <c r="S262" s="20">
        <v>107425</v>
      </c>
      <c r="T262" s="19">
        <f t="shared" si="126"/>
        <v>15.6</v>
      </c>
      <c r="U262" s="19">
        <f t="shared" si="127"/>
        <v>0.8</v>
      </c>
      <c r="W262" s="19">
        <f t="shared" si="128"/>
        <v>-15.6</v>
      </c>
      <c r="X262" s="19">
        <f t="shared" si="129"/>
        <v>0.8</v>
      </c>
      <c r="Y262" s="7">
        <f t="shared" si="130"/>
        <v>1</v>
      </c>
      <c r="Z262" s="7">
        <f t="shared" si="131"/>
        <v>0</v>
      </c>
      <c r="AA262" s="7">
        <f t="shared" si="132"/>
        <v>1</v>
      </c>
      <c r="AB262" s="7">
        <f t="shared" si="133"/>
        <v>0</v>
      </c>
      <c r="AC262" s="19">
        <f t="shared" si="134"/>
        <v>0</v>
      </c>
      <c r="AD262" s="7"/>
      <c r="AE262" s="19">
        <f t="shared" si="135"/>
        <v>-20</v>
      </c>
      <c r="AF262" s="19">
        <f t="shared" si="136"/>
        <v>-20</v>
      </c>
      <c r="AG262" s="19">
        <f t="shared" si="137"/>
        <v>660</v>
      </c>
      <c r="AH262" s="7">
        <f t="shared" si="138"/>
        <v>0</v>
      </c>
      <c r="AI262" s="19">
        <f t="shared" si="139"/>
        <v>-20</v>
      </c>
      <c r="AJ262" s="19">
        <f t="shared" si="140"/>
        <v>0</v>
      </c>
      <c r="AK262" s="19">
        <f t="shared" si="141"/>
        <v>0</v>
      </c>
      <c r="AL262" s="19">
        <f t="shared" si="142"/>
        <v>0</v>
      </c>
      <c r="AM262" s="19">
        <f t="shared" si="143"/>
        <v>820</v>
      </c>
      <c r="AN262" s="25">
        <f>MAX(AM$4:AM262)</f>
        <v>880</v>
      </c>
      <c r="AO262" s="25">
        <f t="shared" si="120"/>
        <v>-60</v>
      </c>
      <c r="AP262" s="20">
        <f t="shared" si="144"/>
        <v>0</v>
      </c>
      <c r="AR262" s="12">
        <f t="shared" ref="AR262:AR294" si="149">IF(B262=B261,AR261,AU261*AR$3)</f>
        <v>450.59999999999997</v>
      </c>
      <c r="AS262" s="12">
        <f t="shared" si="145"/>
        <v>22</v>
      </c>
      <c r="AT262" s="12">
        <f t="shared" si="146"/>
        <v>0</v>
      </c>
      <c r="AU262" s="12">
        <f t="shared" si="147"/>
        <v>15020</v>
      </c>
      <c r="AV262" s="12">
        <f>MAX(AU$4:AU262)</f>
        <v>16600</v>
      </c>
      <c r="AW262" s="8">
        <f t="shared" si="148"/>
        <v>-9.5180722891566261E-2</v>
      </c>
      <c r="AY262" s="24"/>
      <c r="AZ262" s="24"/>
    </row>
    <row r="263" spans="1:52" x14ac:dyDescent="0.3">
      <c r="A263" s="1">
        <v>42772</v>
      </c>
      <c r="B263" s="1">
        <v>42772</v>
      </c>
      <c r="C263" s="1" t="s">
        <v>45</v>
      </c>
      <c r="D263" s="3">
        <v>1335</v>
      </c>
      <c r="E263" s="3">
        <v>0</v>
      </c>
      <c r="F263" s="3">
        <f t="shared" si="121"/>
        <v>1335</v>
      </c>
      <c r="G263" s="20">
        <f t="shared" si="122"/>
        <v>0</v>
      </c>
      <c r="H263" s="3" t="s">
        <v>37</v>
      </c>
      <c r="L263" s="20">
        <f t="shared" si="123"/>
        <v>1</v>
      </c>
      <c r="M263" s="20" t="s">
        <v>21</v>
      </c>
      <c r="N263" s="20">
        <v>8</v>
      </c>
      <c r="O263" s="20">
        <v>76420</v>
      </c>
      <c r="P263" s="20">
        <f t="shared" si="124"/>
        <v>76428</v>
      </c>
      <c r="Q263" s="20">
        <f t="shared" si="125"/>
        <v>76428</v>
      </c>
      <c r="R263" s="20">
        <v>76287</v>
      </c>
      <c r="S263" s="20">
        <v>76635</v>
      </c>
      <c r="T263" s="19">
        <f t="shared" si="126"/>
        <v>14.9</v>
      </c>
      <c r="U263" s="19">
        <f t="shared" si="127"/>
        <v>20.7</v>
      </c>
      <c r="W263" s="19">
        <f t="shared" si="128"/>
        <v>-14.9</v>
      </c>
      <c r="X263" s="19">
        <f t="shared" si="129"/>
        <v>20.7</v>
      </c>
      <c r="Y263" s="7">
        <f t="shared" si="130"/>
        <v>1</v>
      </c>
      <c r="Z263" s="7">
        <f t="shared" si="131"/>
        <v>0</v>
      </c>
      <c r="AA263" s="7">
        <f t="shared" si="132"/>
        <v>1</v>
      </c>
      <c r="AB263" s="7">
        <f t="shared" si="133"/>
        <v>1</v>
      </c>
      <c r="AC263" s="19">
        <f t="shared" si="134"/>
        <v>0</v>
      </c>
      <c r="AD263" s="7"/>
      <c r="AE263" s="19">
        <f t="shared" si="135"/>
        <v>0</v>
      </c>
      <c r="AF263" s="19">
        <f t="shared" si="136"/>
        <v>20</v>
      </c>
      <c r="AG263" s="19">
        <f t="shared" si="137"/>
        <v>680</v>
      </c>
      <c r="AH263" s="7">
        <f t="shared" si="138"/>
        <v>1</v>
      </c>
      <c r="AI263" s="19">
        <f t="shared" si="139"/>
        <v>0</v>
      </c>
      <c r="AJ263" s="19">
        <f t="shared" si="140"/>
        <v>0</v>
      </c>
      <c r="AK263" s="19">
        <f t="shared" si="141"/>
        <v>0</v>
      </c>
      <c r="AL263" s="19">
        <f t="shared" si="142"/>
        <v>20</v>
      </c>
      <c r="AM263" s="19">
        <f t="shared" si="143"/>
        <v>840</v>
      </c>
      <c r="AN263" s="25">
        <f>MAX(AM$4:AM263)</f>
        <v>880</v>
      </c>
      <c r="AO263" s="25">
        <f t="shared" ref="AO263:AO308" si="150">AM263-AN263</f>
        <v>-40</v>
      </c>
      <c r="AP263" s="20">
        <f t="shared" si="144"/>
        <v>1</v>
      </c>
      <c r="AR263" s="12">
        <f t="shared" si="149"/>
        <v>450.59999999999997</v>
      </c>
      <c r="AS263" s="12">
        <f t="shared" si="145"/>
        <v>22</v>
      </c>
      <c r="AT263" s="12">
        <f t="shared" si="146"/>
        <v>440</v>
      </c>
      <c r="AU263" s="12">
        <f t="shared" si="147"/>
        <v>15460</v>
      </c>
      <c r="AV263" s="12">
        <f>MAX(AU$4:AU263)</f>
        <v>16600</v>
      </c>
      <c r="AW263" s="8">
        <f t="shared" si="148"/>
        <v>-6.8674698795180719E-2</v>
      </c>
      <c r="AY263" s="24"/>
      <c r="AZ263" s="24"/>
    </row>
    <row r="264" spans="1:52" x14ac:dyDescent="0.3">
      <c r="A264" s="1">
        <v>42772</v>
      </c>
      <c r="B264" s="1">
        <v>42773</v>
      </c>
      <c r="C264" s="1" t="s">
        <v>45</v>
      </c>
      <c r="D264" s="3">
        <v>805</v>
      </c>
      <c r="E264" s="3">
        <v>0</v>
      </c>
      <c r="F264" s="3">
        <f t="shared" si="121"/>
        <v>805</v>
      </c>
      <c r="G264" s="20">
        <f t="shared" si="122"/>
        <v>1</v>
      </c>
      <c r="H264" s="3" t="s">
        <v>43</v>
      </c>
      <c r="L264" s="20">
        <f t="shared" si="123"/>
        <v>1</v>
      </c>
      <c r="M264" s="20" t="s">
        <v>20</v>
      </c>
      <c r="N264" s="20">
        <v>20</v>
      </c>
      <c r="O264" s="20">
        <v>131560</v>
      </c>
      <c r="P264" s="20">
        <f t="shared" si="124"/>
        <v>131560</v>
      </c>
      <c r="Q264" s="20">
        <f t="shared" si="125"/>
        <v>131560</v>
      </c>
      <c r="R264" s="20">
        <v>131760</v>
      </c>
      <c r="S264" s="20">
        <v>131559</v>
      </c>
      <c r="T264" s="19">
        <f t="shared" si="126"/>
        <v>22</v>
      </c>
      <c r="U264" s="19">
        <f t="shared" si="127"/>
        <v>-1.9</v>
      </c>
      <c r="W264" s="19">
        <f t="shared" si="128"/>
        <v>-22</v>
      </c>
      <c r="X264" s="19">
        <f t="shared" si="129"/>
        <v>-1.9</v>
      </c>
      <c r="Y264" s="7">
        <f t="shared" si="130"/>
        <v>0</v>
      </c>
      <c r="Z264" s="7">
        <f t="shared" si="131"/>
        <v>1</v>
      </c>
      <c r="AA264" s="7">
        <f t="shared" si="132"/>
        <v>1</v>
      </c>
      <c r="AB264" s="7">
        <f t="shared" si="133"/>
        <v>1</v>
      </c>
      <c r="AC264" s="19">
        <f t="shared" si="134"/>
        <v>-20</v>
      </c>
      <c r="AD264" s="7"/>
      <c r="AE264" s="19">
        <f t="shared" si="135"/>
        <v>-20</v>
      </c>
      <c r="AF264" s="19">
        <f t="shared" si="136"/>
        <v>-20</v>
      </c>
      <c r="AG264" s="19">
        <f t="shared" si="137"/>
        <v>660</v>
      </c>
      <c r="AH264" s="7">
        <f t="shared" si="138"/>
        <v>0</v>
      </c>
      <c r="AI264" s="19">
        <f t="shared" si="139"/>
        <v>0</v>
      </c>
      <c r="AJ264" s="19">
        <f t="shared" si="140"/>
        <v>0</v>
      </c>
      <c r="AK264" s="19">
        <f t="shared" si="141"/>
        <v>0</v>
      </c>
      <c r="AL264" s="19">
        <f t="shared" si="142"/>
        <v>-20</v>
      </c>
      <c r="AM264" s="19">
        <f t="shared" si="143"/>
        <v>820</v>
      </c>
      <c r="AN264" s="25">
        <f>MAX(AM$4:AM264)</f>
        <v>880</v>
      </c>
      <c r="AO264" s="25">
        <f t="shared" si="150"/>
        <v>-60</v>
      </c>
      <c r="AP264" s="20">
        <f t="shared" si="144"/>
        <v>0</v>
      </c>
      <c r="AR264" s="12">
        <f t="shared" si="149"/>
        <v>463.79999999999995</v>
      </c>
      <c r="AS264" s="12">
        <f t="shared" si="145"/>
        <v>23</v>
      </c>
      <c r="AT264" s="12">
        <f t="shared" si="146"/>
        <v>-460</v>
      </c>
      <c r="AU264" s="12">
        <f t="shared" si="147"/>
        <v>15000</v>
      </c>
      <c r="AV264" s="12">
        <f>MAX(AU$4:AU264)</f>
        <v>16600</v>
      </c>
      <c r="AW264" s="8">
        <f t="shared" si="148"/>
        <v>-9.6385542168674704E-2</v>
      </c>
      <c r="AY264" s="24"/>
      <c r="AZ264" s="24"/>
    </row>
    <row r="265" spans="1:52" x14ac:dyDescent="0.3">
      <c r="A265" s="1">
        <v>42773</v>
      </c>
      <c r="B265" s="1">
        <v>42773</v>
      </c>
      <c r="C265" s="1" t="s">
        <v>45</v>
      </c>
      <c r="D265" s="3">
        <v>950</v>
      </c>
      <c r="E265" s="3">
        <v>0</v>
      </c>
      <c r="F265" s="3">
        <f t="shared" si="121"/>
        <v>950</v>
      </c>
      <c r="G265" s="20">
        <f t="shared" si="122"/>
        <v>0</v>
      </c>
      <c r="H265" s="3" t="s">
        <v>38</v>
      </c>
      <c r="L265" s="20">
        <f t="shared" si="123"/>
        <v>1</v>
      </c>
      <c r="M265" s="20" t="s">
        <v>20</v>
      </c>
      <c r="N265" s="20">
        <v>7</v>
      </c>
      <c r="O265" s="20">
        <v>112360</v>
      </c>
      <c r="P265" s="20">
        <f t="shared" si="124"/>
        <v>112360</v>
      </c>
      <c r="Q265" s="20">
        <f t="shared" si="125"/>
        <v>112360</v>
      </c>
      <c r="R265" s="20">
        <v>112571</v>
      </c>
      <c r="S265" s="20">
        <v>111805</v>
      </c>
      <c r="T265" s="19">
        <f t="shared" si="126"/>
        <v>21.8</v>
      </c>
      <c r="U265" s="19">
        <f t="shared" si="127"/>
        <v>54.8</v>
      </c>
      <c r="W265" s="19">
        <f t="shared" si="128"/>
        <v>-21.8</v>
      </c>
      <c r="X265" s="19">
        <f t="shared" si="129"/>
        <v>54.8</v>
      </c>
      <c r="Y265" s="7">
        <f t="shared" si="130"/>
        <v>0</v>
      </c>
      <c r="Z265" s="7">
        <f t="shared" si="131"/>
        <v>1</v>
      </c>
      <c r="AA265" s="7">
        <f t="shared" si="132"/>
        <v>1</v>
      </c>
      <c r="AB265" s="7">
        <f t="shared" si="133"/>
        <v>1</v>
      </c>
      <c r="AC265" s="19">
        <f t="shared" si="134"/>
        <v>-20</v>
      </c>
      <c r="AD265" s="7"/>
      <c r="AE265" s="19">
        <f t="shared" si="135"/>
        <v>-20</v>
      </c>
      <c r="AF265" s="19">
        <f t="shared" si="136"/>
        <v>-20</v>
      </c>
      <c r="AG265" s="19">
        <f t="shared" si="137"/>
        <v>640</v>
      </c>
      <c r="AH265" s="7">
        <f t="shared" si="138"/>
        <v>0</v>
      </c>
      <c r="AI265" s="19">
        <f t="shared" si="139"/>
        <v>0</v>
      </c>
      <c r="AJ265" s="19">
        <f t="shared" si="140"/>
        <v>0</v>
      </c>
      <c r="AK265" s="19">
        <f t="shared" si="141"/>
        <v>0</v>
      </c>
      <c r="AL265" s="19">
        <f t="shared" si="142"/>
        <v>-20</v>
      </c>
      <c r="AM265" s="19">
        <f t="shared" si="143"/>
        <v>800</v>
      </c>
      <c r="AN265" s="25">
        <f>MAX(AM$4:AM265)</f>
        <v>880</v>
      </c>
      <c r="AO265" s="25">
        <f t="shared" si="150"/>
        <v>-80</v>
      </c>
      <c r="AP265" s="20">
        <f t="shared" si="144"/>
        <v>0</v>
      </c>
      <c r="AR265" s="12">
        <f t="shared" si="149"/>
        <v>463.79999999999995</v>
      </c>
      <c r="AS265" s="12">
        <f t="shared" si="145"/>
        <v>23</v>
      </c>
      <c r="AT265" s="12">
        <f t="shared" si="146"/>
        <v>-460</v>
      </c>
      <c r="AU265" s="12">
        <f t="shared" si="147"/>
        <v>14540</v>
      </c>
      <c r="AV265" s="12">
        <f>MAX(AU$4:AU265)</f>
        <v>16600</v>
      </c>
      <c r="AW265" s="8">
        <f t="shared" si="148"/>
        <v>-0.12409638554216867</v>
      </c>
      <c r="AY265" s="24"/>
      <c r="AZ265" s="24"/>
    </row>
    <row r="266" spans="1:52" x14ac:dyDescent="0.3">
      <c r="A266" s="1">
        <v>42774</v>
      </c>
      <c r="B266" s="1">
        <v>42774</v>
      </c>
      <c r="C266" s="1" t="s">
        <v>45</v>
      </c>
      <c r="D266" s="3">
        <v>830</v>
      </c>
      <c r="E266" s="3">
        <v>0</v>
      </c>
      <c r="F266" s="3">
        <f t="shared" si="121"/>
        <v>830</v>
      </c>
      <c r="G266" s="20">
        <f t="shared" si="122"/>
        <v>0</v>
      </c>
      <c r="H266" s="3" t="s">
        <v>43</v>
      </c>
      <c r="L266" s="20">
        <f t="shared" si="123"/>
        <v>1</v>
      </c>
      <c r="M266" s="20" t="s">
        <v>21</v>
      </c>
      <c r="N266" s="20">
        <v>20</v>
      </c>
      <c r="O266" s="20">
        <v>131640</v>
      </c>
      <c r="P266" s="20">
        <f t="shared" si="124"/>
        <v>131660</v>
      </c>
      <c r="Q266" s="20">
        <f t="shared" si="125"/>
        <v>131660</v>
      </c>
      <c r="R266" s="20">
        <v>131391</v>
      </c>
      <c r="S266" s="20">
        <v>131763</v>
      </c>
      <c r="T266" s="19">
        <f t="shared" si="126"/>
        <v>28.9</v>
      </c>
      <c r="U266" s="19">
        <f t="shared" si="127"/>
        <v>10.3</v>
      </c>
      <c r="W266" s="19">
        <f t="shared" si="128"/>
        <v>-28.9</v>
      </c>
      <c r="X266" s="19">
        <f t="shared" si="129"/>
        <v>10.3</v>
      </c>
      <c r="Y266" s="7">
        <f t="shared" si="130"/>
        <v>1</v>
      </c>
      <c r="Z266" s="7">
        <f t="shared" si="131"/>
        <v>0</v>
      </c>
      <c r="AA266" s="7">
        <f t="shared" si="132"/>
        <v>1</v>
      </c>
      <c r="AB266" s="7">
        <f t="shared" si="133"/>
        <v>1</v>
      </c>
      <c r="AC266" s="19">
        <f t="shared" si="134"/>
        <v>-20</v>
      </c>
      <c r="AD266" s="7"/>
      <c r="AE266" s="19">
        <f t="shared" si="135"/>
        <v>-20</v>
      </c>
      <c r="AF266" s="19">
        <f t="shared" si="136"/>
        <v>-20</v>
      </c>
      <c r="AG266" s="19">
        <f t="shared" si="137"/>
        <v>620</v>
      </c>
      <c r="AH266" s="7">
        <f t="shared" si="138"/>
        <v>0</v>
      </c>
      <c r="AI266" s="19">
        <f t="shared" si="139"/>
        <v>0</v>
      </c>
      <c r="AJ266" s="19">
        <f t="shared" si="140"/>
        <v>0</v>
      </c>
      <c r="AK266" s="19">
        <f t="shared" si="141"/>
        <v>0</v>
      </c>
      <c r="AL266" s="19">
        <f t="shared" si="142"/>
        <v>-20</v>
      </c>
      <c r="AM266" s="19">
        <f t="shared" si="143"/>
        <v>780</v>
      </c>
      <c r="AN266" s="25">
        <f>MAX(AM$4:AM266)</f>
        <v>880</v>
      </c>
      <c r="AO266" s="25">
        <f t="shared" si="150"/>
        <v>-100</v>
      </c>
      <c r="AP266" s="20">
        <f t="shared" si="144"/>
        <v>0</v>
      </c>
      <c r="AR266" s="12">
        <f t="shared" si="149"/>
        <v>436.2</v>
      </c>
      <c r="AS266" s="12">
        <f t="shared" si="145"/>
        <v>21</v>
      </c>
      <c r="AT266" s="12">
        <f t="shared" si="146"/>
        <v>-420</v>
      </c>
      <c r="AU266" s="12">
        <f t="shared" si="147"/>
        <v>14120</v>
      </c>
      <c r="AV266" s="12">
        <f>MAX(AU$4:AU266)</f>
        <v>16600</v>
      </c>
      <c r="AW266" s="8">
        <f t="shared" si="148"/>
        <v>-0.14939759036144579</v>
      </c>
      <c r="AY266" s="24"/>
      <c r="AZ266" s="24"/>
    </row>
    <row r="267" spans="1:52" x14ac:dyDescent="0.3">
      <c r="A267" s="1">
        <v>42774</v>
      </c>
      <c r="B267" s="1">
        <v>42774</v>
      </c>
      <c r="C267" s="1" t="s">
        <v>45</v>
      </c>
      <c r="D267" s="3">
        <v>1315</v>
      </c>
      <c r="E267" s="3">
        <v>0</v>
      </c>
      <c r="F267" s="3">
        <f t="shared" si="121"/>
        <v>1315</v>
      </c>
      <c r="G267" s="20">
        <f t="shared" si="122"/>
        <v>0</v>
      </c>
      <c r="H267" s="3" t="s">
        <v>38</v>
      </c>
      <c r="L267" s="20">
        <f t="shared" si="123"/>
        <v>1</v>
      </c>
      <c r="M267" s="20" t="s">
        <v>21</v>
      </c>
      <c r="N267" s="20">
        <v>7</v>
      </c>
      <c r="O267" s="20">
        <v>111920</v>
      </c>
      <c r="P267" s="20">
        <f t="shared" si="124"/>
        <v>111927</v>
      </c>
      <c r="Q267" s="20">
        <f t="shared" si="125"/>
        <v>111927</v>
      </c>
      <c r="R267" s="20">
        <v>111626</v>
      </c>
      <c r="S267" s="20">
        <v>112212</v>
      </c>
      <c r="T267" s="19">
        <f t="shared" si="126"/>
        <v>30.8</v>
      </c>
      <c r="U267" s="19">
        <f t="shared" si="127"/>
        <v>28.5</v>
      </c>
      <c r="W267" s="19">
        <f t="shared" si="128"/>
        <v>-30.8</v>
      </c>
      <c r="X267" s="19">
        <f t="shared" si="129"/>
        <v>28.5</v>
      </c>
      <c r="Y267" s="7">
        <f t="shared" si="130"/>
        <v>1</v>
      </c>
      <c r="Z267" s="7">
        <f t="shared" si="131"/>
        <v>0</v>
      </c>
      <c r="AA267" s="7">
        <f t="shared" si="132"/>
        <v>1</v>
      </c>
      <c r="AB267" s="7">
        <f t="shared" si="133"/>
        <v>1</v>
      </c>
      <c r="AC267" s="19">
        <f t="shared" si="134"/>
        <v>-20</v>
      </c>
      <c r="AD267" s="7"/>
      <c r="AE267" s="19">
        <f t="shared" si="135"/>
        <v>-20</v>
      </c>
      <c r="AF267" s="19">
        <f t="shared" si="136"/>
        <v>-20</v>
      </c>
      <c r="AG267" s="19">
        <f t="shared" si="137"/>
        <v>600</v>
      </c>
      <c r="AH267" s="7">
        <f t="shared" si="138"/>
        <v>0</v>
      </c>
      <c r="AI267" s="19">
        <f t="shared" si="139"/>
        <v>0</v>
      </c>
      <c r="AJ267" s="19">
        <f t="shared" si="140"/>
        <v>0</v>
      </c>
      <c r="AK267" s="19">
        <f t="shared" si="141"/>
        <v>0</v>
      </c>
      <c r="AL267" s="19">
        <f t="shared" si="142"/>
        <v>-20</v>
      </c>
      <c r="AM267" s="19">
        <f t="shared" si="143"/>
        <v>760</v>
      </c>
      <c r="AN267" s="25">
        <f>MAX(AM$4:AM267)</f>
        <v>880</v>
      </c>
      <c r="AO267" s="25">
        <f t="shared" si="150"/>
        <v>-120</v>
      </c>
      <c r="AP267" s="20">
        <f t="shared" si="144"/>
        <v>0</v>
      </c>
      <c r="AR267" s="12">
        <f t="shared" si="149"/>
        <v>436.2</v>
      </c>
      <c r="AS267" s="12">
        <f t="shared" si="145"/>
        <v>21</v>
      </c>
      <c r="AT267" s="12">
        <f t="shared" si="146"/>
        <v>-420</v>
      </c>
      <c r="AU267" s="12">
        <f t="shared" si="147"/>
        <v>13700</v>
      </c>
      <c r="AV267" s="12">
        <f>MAX(AU$4:AU267)</f>
        <v>16600</v>
      </c>
      <c r="AW267" s="8">
        <f t="shared" si="148"/>
        <v>-0.1746987951807229</v>
      </c>
      <c r="AY267" s="24"/>
      <c r="AZ267" s="24"/>
    </row>
    <row r="268" spans="1:52" x14ac:dyDescent="0.3">
      <c r="A268" s="1">
        <v>42774</v>
      </c>
      <c r="B268" s="1">
        <v>42774</v>
      </c>
      <c r="C268" s="1" t="s">
        <v>45</v>
      </c>
      <c r="D268" s="3">
        <v>1445</v>
      </c>
      <c r="E268" s="3">
        <v>0</v>
      </c>
      <c r="F268" s="3">
        <f t="shared" si="121"/>
        <v>1445</v>
      </c>
      <c r="G268" s="20">
        <f t="shared" si="122"/>
        <v>0</v>
      </c>
      <c r="H268" s="3" t="s">
        <v>17</v>
      </c>
      <c r="L268" s="20">
        <f t="shared" si="123"/>
        <v>1</v>
      </c>
      <c r="M268" s="20" t="s">
        <v>20</v>
      </c>
      <c r="N268" s="20">
        <v>7</v>
      </c>
      <c r="O268" s="20">
        <v>106950</v>
      </c>
      <c r="P268" s="20">
        <f t="shared" si="124"/>
        <v>106950</v>
      </c>
      <c r="Q268" s="20">
        <f t="shared" si="125"/>
        <v>106950</v>
      </c>
      <c r="R268" s="20">
        <v>107135</v>
      </c>
      <c r="S268" s="20">
        <v>106695</v>
      </c>
      <c r="T268" s="19">
        <f t="shared" si="126"/>
        <v>19.2</v>
      </c>
      <c r="U268" s="19">
        <f t="shared" si="127"/>
        <v>24.8</v>
      </c>
      <c r="W268" s="19">
        <f t="shared" si="128"/>
        <v>-19.2</v>
      </c>
      <c r="X268" s="19">
        <f t="shared" si="129"/>
        <v>24.8</v>
      </c>
      <c r="Y268" s="7">
        <f t="shared" si="130"/>
        <v>0</v>
      </c>
      <c r="Z268" s="7">
        <f t="shared" si="131"/>
        <v>1</v>
      </c>
      <c r="AA268" s="7">
        <f t="shared" si="132"/>
        <v>1</v>
      </c>
      <c r="AB268" s="7">
        <f t="shared" si="133"/>
        <v>1</v>
      </c>
      <c r="AC268" s="19">
        <f t="shared" si="134"/>
        <v>0</v>
      </c>
      <c r="AD268" s="7"/>
      <c r="AE268" s="19">
        <f t="shared" si="135"/>
        <v>0</v>
      </c>
      <c r="AF268" s="19">
        <f t="shared" si="136"/>
        <v>20</v>
      </c>
      <c r="AG268" s="19">
        <f t="shared" si="137"/>
        <v>620</v>
      </c>
      <c r="AH268" s="7">
        <f t="shared" si="138"/>
        <v>1</v>
      </c>
      <c r="AI268" s="19">
        <f t="shared" si="139"/>
        <v>0</v>
      </c>
      <c r="AJ268" s="19">
        <f t="shared" si="140"/>
        <v>0</v>
      </c>
      <c r="AK268" s="19">
        <f t="shared" si="141"/>
        <v>0</v>
      </c>
      <c r="AL268" s="19">
        <f t="shared" si="142"/>
        <v>20</v>
      </c>
      <c r="AM268" s="19">
        <f t="shared" si="143"/>
        <v>780</v>
      </c>
      <c r="AN268" s="25">
        <f>MAX(AM$4:AM268)</f>
        <v>880</v>
      </c>
      <c r="AO268" s="25">
        <f t="shared" si="150"/>
        <v>-100</v>
      </c>
      <c r="AP268" s="20">
        <f t="shared" si="144"/>
        <v>1</v>
      </c>
      <c r="AR268" s="12">
        <f t="shared" si="149"/>
        <v>436.2</v>
      </c>
      <c r="AS268" s="12">
        <f t="shared" si="145"/>
        <v>21</v>
      </c>
      <c r="AT268" s="12">
        <f t="shared" si="146"/>
        <v>420</v>
      </c>
      <c r="AU268" s="12">
        <f t="shared" si="147"/>
        <v>14120</v>
      </c>
      <c r="AV268" s="12">
        <f>MAX(AU$4:AU268)</f>
        <v>16600</v>
      </c>
      <c r="AW268" s="8">
        <f t="shared" si="148"/>
        <v>-0.14939759036144579</v>
      </c>
      <c r="AY268" s="24"/>
      <c r="AZ268" s="24"/>
    </row>
    <row r="269" spans="1:52" x14ac:dyDescent="0.3">
      <c r="A269" s="1">
        <v>42774</v>
      </c>
      <c r="B269" s="1">
        <v>42774</v>
      </c>
      <c r="C269" s="1" t="s">
        <v>45</v>
      </c>
      <c r="D269" s="3">
        <v>2245</v>
      </c>
      <c r="E269" s="3">
        <v>0</v>
      </c>
      <c r="F269" s="3">
        <f t="shared" si="121"/>
        <v>2245</v>
      </c>
      <c r="G269" s="20">
        <f t="shared" si="122"/>
        <v>0</v>
      </c>
      <c r="H269" s="3" t="s">
        <v>38</v>
      </c>
      <c r="L269" s="20">
        <f t="shared" si="123"/>
        <v>1</v>
      </c>
      <c r="M269" s="20" t="s">
        <v>21</v>
      </c>
      <c r="N269" s="20">
        <v>7</v>
      </c>
      <c r="O269" s="20">
        <v>111830</v>
      </c>
      <c r="P269" s="20">
        <f t="shared" si="124"/>
        <v>111837</v>
      </c>
      <c r="Q269" s="20">
        <f t="shared" si="125"/>
        <v>111837</v>
      </c>
      <c r="R269" s="20">
        <v>111727</v>
      </c>
      <c r="S269" s="20">
        <v>113341</v>
      </c>
      <c r="T269" s="19">
        <f t="shared" si="126"/>
        <v>11.7</v>
      </c>
      <c r="U269" s="19">
        <f t="shared" si="127"/>
        <v>150.4</v>
      </c>
      <c r="W269" s="19">
        <f t="shared" si="128"/>
        <v>-11.7</v>
      </c>
      <c r="X269" s="19">
        <f t="shared" si="129"/>
        <v>150.4</v>
      </c>
      <c r="Y269" s="7">
        <f t="shared" si="130"/>
        <v>1</v>
      </c>
      <c r="Z269" s="7">
        <f t="shared" si="131"/>
        <v>0</v>
      </c>
      <c r="AA269" s="7">
        <f t="shared" si="132"/>
        <v>1</v>
      </c>
      <c r="AB269" s="7">
        <f t="shared" si="133"/>
        <v>1</v>
      </c>
      <c r="AC269" s="19">
        <f t="shared" si="134"/>
        <v>0</v>
      </c>
      <c r="AD269" s="7"/>
      <c r="AE269" s="19">
        <f t="shared" si="135"/>
        <v>0</v>
      </c>
      <c r="AF269" s="19">
        <f t="shared" si="136"/>
        <v>20</v>
      </c>
      <c r="AG269" s="19">
        <f t="shared" si="137"/>
        <v>640</v>
      </c>
      <c r="AH269" s="7">
        <f t="shared" si="138"/>
        <v>1</v>
      </c>
      <c r="AI269" s="19">
        <f t="shared" si="139"/>
        <v>0</v>
      </c>
      <c r="AJ269" s="19">
        <f t="shared" si="140"/>
        <v>0</v>
      </c>
      <c r="AK269" s="19">
        <f t="shared" si="141"/>
        <v>0</v>
      </c>
      <c r="AL269" s="19">
        <f t="shared" si="142"/>
        <v>20</v>
      </c>
      <c r="AM269" s="19">
        <f t="shared" si="143"/>
        <v>800</v>
      </c>
      <c r="AN269" s="25">
        <f>MAX(AM$4:AM269)</f>
        <v>880</v>
      </c>
      <c r="AO269" s="25">
        <f t="shared" si="150"/>
        <v>-80</v>
      </c>
      <c r="AP269" s="20">
        <f t="shared" si="144"/>
        <v>1</v>
      </c>
      <c r="AR269" s="12">
        <f t="shared" si="149"/>
        <v>436.2</v>
      </c>
      <c r="AS269" s="12">
        <f t="shared" si="145"/>
        <v>21</v>
      </c>
      <c r="AT269" s="12">
        <f t="shared" si="146"/>
        <v>420</v>
      </c>
      <c r="AU269" s="12">
        <f t="shared" si="147"/>
        <v>14540</v>
      </c>
      <c r="AV269" s="12">
        <f>MAX(AU$4:AU269)</f>
        <v>16600</v>
      </c>
      <c r="AW269" s="8">
        <f t="shared" si="148"/>
        <v>-0.12409638554216867</v>
      </c>
      <c r="AZ269" s="24"/>
    </row>
    <row r="270" spans="1:52" x14ac:dyDescent="0.3">
      <c r="A270" s="1">
        <v>42774</v>
      </c>
      <c r="B270" s="1">
        <v>42775</v>
      </c>
      <c r="C270" s="1" t="s">
        <v>45</v>
      </c>
      <c r="D270" s="3">
        <v>205</v>
      </c>
      <c r="E270" s="3">
        <v>0</v>
      </c>
      <c r="F270" s="3">
        <f t="shared" si="121"/>
        <v>205</v>
      </c>
      <c r="G270" s="20">
        <f t="shared" si="122"/>
        <v>1</v>
      </c>
      <c r="H270" s="3" t="s">
        <v>38</v>
      </c>
      <c r="L270" s="20">
        <f t="shared" si="123"/>
        <v>1</v>
      </c>
      <c r="M270" s="20" t="s">
        <v>20</v>
      </c>
      <c r="N270" s="20">
        <v>7</v>
      </c>
      <c r="O270" s="20">
        <v>112330</v>
      </c>
      <c r="P270" s="20">
        <f t="shared" si="124"/>
        <v>112330</v>
      </c>
      <c r="Q270" s="20">
        <f t="shared" si="125"/>
        <v>112330</v>
      </c>
      <c r="R270" s="20">
        <v>112328</v>
      </c>
      <c r="S270" s="20">
        <v>112045</v>
      </c>
      <c r="T270" s="19">
        <f t="shared" si="126"/>
        <v>0.5</v>
      </c>
      <c r="U270" s="19">
        <f t="shared" si="127"/>
        <v>27.8</v>
      </c>
      <c r="W270" s="19">
        <f t="shared" si="128"/>
        <v>-0.5</v>
      </c>
      <c r="X270" s="19">
        <f t="shared" si="129"/>
        <v>27.8</v>
      </c>
      <c r="Y270" s="7">
        <f t="shared" si="130"/>
        <v>0</v>
      </c>
      <c r="Z270" s="7">
        <f t="shared" si="131"/>
        <v>0</v>
      </c>
      <c r="AA270" s="7">
        <f t="shared" si="132"/>
        <v>0</v>
      </c>
      <c r="AB270" s="7">
        <f t="shared" si="133"/>
        <v>0</v>
      </c>
      <c r="AC270" s="19">
        <f t="shared" si="134"/>
        <v>0</v>
      </c>
      <c r="AD270" s="7"/>
      <c r="AE270" s="19">
        <f t="shared" si="135"/>
        <v>0</v>
      </c>
      <c r="AF270" s="19">
        <f t="shared" si="136"/>
        <v>0</v>
      </c>
      <c r="AG270" s="19">
        <f t="shared" si="137"/>
        <v>640</v>
      </c>
      <c r="AH270" s="7">
        <f t="shared" si="138"/>
        <v>0</v>
      </c>
      <c r="AI270" s="19">
        <f t="shared" si="139"/>
        <v>0</v>
      </c>
      <c r="AJ270" s="19">
        <f t="shared" si="140"/>
        <v>0</v>
      </c>
      <c r="AK270" s="19">
        <f t="shared" si="141"/>
        <v>0</v>
      </c>
      <c r="AL270" s="19">
        <f t="shared" si="142"/>
        <v>0</v>
      </c>
      <c r="AM270" s="19">
        <f t="shared" si="143"/>
        <v>800</v>
      </c>
      <c r="AN270" s="25">
        <f>MAX(AM$4:AM270)</f>
        <v>880</v>
      </c>
      <c r="AO270" s="25">
        <f t="shared" si="150"/>
        <v>-80</v>
      </c>
      <c r="AP270" s="20">
        <f t="shared" si="144"/>
        <v>0</v>
      </c>
      <c r="AR270" s="12">
        <f t="shared" si="149"/>
        <v>436.2</v>
      </c>
      <c r="AS270" s="12">
        <f t="shared" si="145"/>
        <v>21</v>
      </c>
      <c r="AT270" s="12">
        <f t="shared" si="146"/>
        <v>0</v>
      </c>
      <c r="AU270" s="12">
        <f t="shared" si="147"/>
        <v>14540</v>
      </c>
      <c r="AV270" s="12">
        <f>MAX(AU$4:AU270)</f>
        <v>16600</v>
      </c>
      <c r="AW270" s="8">
        <f t="shared" si="148"/>
        <v>-0.12409638554216867</v>
      </c>
      <c r="AZ270" s="24"/>
    </row>
    <row r="271" spans="1:52" x14ac:dyDescent="0.3">
      <c r="A271" s="1">
        <v>42775</v>
      </c>
      <c r="B271" s="1">
        <v>42775</v>
      </c>
      <c r="C271" s="1" t="s">
        <v>45</v>
      </c>
      <c r="D271" s="3">
        <v>845</v>
      </c>
      <c r="E271" s="3">
        <v>0</v>
      </c>
      <c r="F271" s="3">
        <f t="shared" si="121"/>
        <v>845</v>
      </c>
      <c r="G271" s="20">
        <f t="shared" si="122"/>
        <v>0</v>
      </c>
      <c r="H271" s="3" t="s">
        <v>17</v>
      </c>
      <c r="L271" s="20">
        <f t="shared" si="123"/>
        <v>1</v>
      </c>
      <c r="M271" s="20" t="s">
        <v>20</v>
      </c>
      <c r="N271" s="20">
        <v>7</v>
      </c>
      <c r="O271" s="20">
        <v>107020</v>
      </c>
      <c r="P271" s="20">
        <f t="shared" si="124"/>
        <v>107020</v>
      </c>
      <c r="Q271" s="20">
        <f t="shared" si="125"/>
        <v>107020</v>
      </c>
      <c r="R271" s="20">
        <v>107089</v>
      </c>
      <c r="S271" s="20">
        <v>106355</v>
      </c>
      <c r="T271" s="19">
        <f t="shared" si="126"/>
        <v>7.6</v>
      </c>
      <c r="U271" s="19">
        <f t="shared" si="127"/>
        <v>65.8</v>
      </c>
      <c r="W271" s="19">
        <f t="shared" si="128"/>
        <v>-7.6</v>
      </c>
      <c r="X271" s="19">
        <f t="shared" si="129"/>
        <v>65.8</v>
      </c>
      <c r="Y271" s="7">
        <f t="shared" si="130"/>
        <v>0</v>
      </c>
      <c r="Z271" s="7">
        <f t="shared" si="131"/>
        <v>1</v>
      </c>
      <c r="AA271" s="7">
        <f t="shared" si="132"/>
        <v>1</v>
      </c>
      <c r="AB271" s="7">
        <f t="shared" si="133"/>
        <v>1</v>
      </c>
      <c r="AC271" s="19">
        <f t="shared" si="134"/>
        <v>0</v>
      </c>
      <c r="AD271" s="7"/>
      <c r="AE271" s="19">
        <f t="shared" si="135"/>
        <v>0</v>
      </c>
      <c r="AF271" s="19">
        <f t="shared" si="136"/>
        <v>20</v>
      </c>
      <c r="AG271" s="19">
        <f t="shared" si="137"/>
        <v>660</v>
      </c>
      <c r="AH271" s="7">
        <f t="shared" si="138"/>
        <v>1</v>
      </c>
      <c r="AI271" s="19">
        <f t="shared" si="139"/>
        <v>0</v>
      </c>
      <c r="AJ271" s="19">
        <f t="shared" si="140"/>
        <v>0</v>
      </c>
      <c r="AK271" s="19">
        <f t="shared" si="141"/>
        <v>0</v>
      </c>
      <c r="AL271" s="19">
        <f t="shared" si="142"/>
        <v>20</v>
      </c>
      <c r="AM271" s="19">
        <f t="shared" si="143"/>
        <v>820</v>
      </c>
      <c r="AN271" s="25">
        <f>MAX(AM$4:AM271)</f>
        <v>880</v>
      </c>
      <c r="AO271" s="25">
        <f t="shared" si="150"/>
        <v>-60</v>
      </c>
      <c r="AP271" s="20">
        <f t="shared" si="144"/>
        <v>1</v>
      </c>
      <c r="AR271" s="12">
        <f t="shared" si="149"/>
        <v>436.2</v>
      </c>
      <c r="AS271" s="12">
        <f t="shared" si="145"/>
        <v>21</v>
      </c>
      <c r="AT271" s="12">
        <f t="shared" si="146"/>
        <v>420</v>
      </c>
      <c r="AU271" s="12">
        <f t="shared" si="147"/>
        <v>14960</v>
      </c>
      <c r="AV271" s="12">
        <f>MAX(AU$4:AU271)</f>
        <v>16600</v>
      </c>
      <c r="AW271" s="8">
        <f t="shared" si="148"/>
        <v>-9.8795180722891562E-2</v>
      </c>
      <c r="AY271" s="24"/>
      <c r="AZ271" s="24"/>
    </row>
    <row r="272" spans="1:52" x14ac:dyDescent="0.3">
      <c r="A272" s="1">
        <v>42774</v>
      </c>
      <c r="B272" s="1">
        <v>42775</v>
      </c>
      <c r="C272" s="1" t="s">
        <v>45</v>
      </c>
      <c r="D272" s="3">
        <v>1420</v>
      </c>
      <c r="E272" s="3">
        <v>0</v>
      </c>
      <c r="F272" s="3">
        <f t="shared" si="121"/>
        <v>1420</v>
      </c>
      <c r="G272" s="20">
        <f t="shared" si="122"/>
        <v>1</v>
      </c>
      <c r="H272" s="3" t="s">
        <v>43</v>
      </c>
      <c r="L272" s="20">
        <f t="shared" si="123"/>
        <v>1</v>
      </c>
      <c r="M272" s="20" t="s">
        <v>21</v>
      </c>
      <c r="N272" s="20">
        <v>10</v>
      </c>
      <c r="O272" s="20">
        <v>130900</v>
      </c>
      <c r="P272" s="20">
        <f t="shared" si="124"/>
        <v>130910</v>
      </c>
      <c r="Q272" s="20">
        <f t="shared" si="125"/>
        <v>130910</v>
      </c>
      <c r="R272" s="20">
        <v>130936</v>
      </c>
      <c r="S272" s="20">
        <v>131475</v>
      </c>
      <c r="T272" s="19">
        <f t="shared" si="126"/>
        <v>-1.6</v>
      </c>
      <c r="U272" s="19">
        <f t="shared" si="127"/>
        <v>56.5</v>
      </c>
      <c r="W272" s="19">
        <f t="shared" si="128"/>
        <v>1.6</v>
      </c>
      <c r="X272" s="19">
        <f t="shared" si="129"/>
        <v>56.5</v>
      </c>
      <c r="Y272" s="7">
        <f t="shared" si="130"/>
        <v>0</v>
      </c>
      <c r="Z272" s="7">
        <f t="shared" si="131"/>
        <v>0</v>
      </c>
      <c r="AA272" s="7">
        <f t="shared" si="132"/>
        <v>0</v>
      </c>
      <c r="AB272" s="7">
        <f t="shared" si="133"/>
        <v>0</v>
      </c>
      <c r="AC272" s="19">
        <f t="shared" si="134"/>
        <v>0</v>
      </c>
      <c r="AD272" s="7"/>
      <c r="AE272" s="19">
        <f t="shared" si="135"/>
        <v>0</v>
      </c>
      <c r="AF272" s="19">
        <f t="shared" si="136"/>
        <v>0</v>
      </c>
      <c r="AG272" s="19">
        <f t="shared" si="137"/>
        <v>660</v>
      </c>
      <c r="AH272" s="7">
        <f t="shared" si="138"/>
        <v>0</v>
      </c>
      <c r="AI272" s="19">
        <f t="shared" si="139"/>
        <v>0</v>
      </c>
      <c r="AJ272" s="19">
        <f t="shared" si="140"/>
        <v>0</v>
      </c>
      <c r="AK272" s="19">
        <f t="shared" si="141"/>
        <v>0</v>
      </c>
      <c r="AL272" s="19">
        <f t="shared" si="142"/>
        <v>0</v>
      </c>
      <c r="AM272" s="19">
        <f t="shared" si="143"/>
        <v>820</v>
      </c>
      <c r="AN272" s="25">
        <f>MAX(AM$4:AM272)</f>
        <v>880</v>
      </c>
      <c r="AO272" s="25">
        <f t="shared" si="150"/>
        <v>-60</v>
      </c>
      <c r="AP272" s="20">
        <f t="shared" si="144"/>
        <v>0</v>
      </c>
      <c r="AR272" s="12">
        <f t="shared" si="149"/>
        <v>436.2</v>
      </c>
      <c r="AS272" s="12">
        <f t="shared" si="145"/>
        <v>21</v>
      </c>
      <c r="AT272" s="12">
        <f t="shared" si="146"/>
        <v>0</v>
      </c>
      <c r="AU272" s="12">
        <f t="shared" si="147"/>
        <v>14960</v>
      </c>
      <c r="AV272" s="12">
        <f>MAX(AU$4:AU272)</f>
        <v>16600</v>
      </c>
      <c r="AW272" s="8">
        <f t="shared" si="148"/>
        <v>-9.8795180722891562E-2</v>
      </c>
      <c r="AY272" s="24"/>
      <c r="AZ272" s="24"/>
    </row>
    <row r="273" spans="1:52" x14ac:dyDescent="0.3">
      <c r="A273" s="1">
        <v>42775</v>
      </c>
      <c r="B273" s="1">
        <v>42775</v>
      </c>
      <c r="C273" s="1" t="s">
        <v>45</v>
      </c>
      <c r="D273" s="3">
        <v>1500</v>
      </c>
      <c r="E273" s="3">
        <v>0</v>
      </c>
      <c r="F273" s="3">
        <f t="shared" si="121"/>
        <v>1500</v>
      </c>
      <c r="G273" s="20">
        <f t="shared" si="122"/>
        <v>0</v>
      </c>
      <c r="H273" s="3" t="s">
        <v>38</v>
      </c>
      <c r="L273" s="20">
        <f t="shared" si="123"/>
        <v>1</v>
      </c>
      <c r="M273" s="20" t="s">
        <v>20</v>
      </c>
      <c r="N273" s="20">
        <v>7</v>
      </c>
      <c r="O273" s="20">
        <v>112940</v>
      </c>
      <c r="P273" s="20">
        <f t="shared" si="124"/>
        <v>112940</v>
      </c>
      <c r="Q273" s="20">
        <f t="shared" si="125"/>
        <v>112940</v>
      </c>
      <c r="R273" s="20">
        <v>113021</v>
      </c>
      <c r="S273" s="20">
        <v>112716</v>
      </c>
      <c r="T273" s="19">
        <f t="shared" si="126"/>
        <v>8.8000000000000007</v>
      </c>
      <c r="U273" s="19">
        <f t="shared" si="127"/>
        <v>21.7</v>
      </c>
      <c r="W273" s="19">
        <f t="shared" si="128"/>
        <v>-8.8000000000000007</v>
      </c>
      <c r="X273" s="19">
        <f t="shared" si="129"/>
        <v>21.7</v>
      </c>
      <c r="Y273" s="7">
        <f t="shared" si="130"/>
        <v>0</v>
      </c>
      <c r="Z273" s="7">
        <f t="shared" si="131"/>
        <v>1</v>
      </c>
      <c r="AA273" s="7">
        <f t="shared" si="132"/>
        <v>1</v>
      </c>
      <c r="AB273" s="7">
        <f t="shared" si="133"/>
        <v>1</v>
      </c>
      <c r="AC273" s="19">
        <f t="shared" si="134"/>
        <v>0</v>
      </c>
      <c r="AD273" s="7"/>
      <c r="AE273" s="19">
        <f t="shared" si="135"/>
        <v>0</v>
      </c>
      <c r="AF273" s="19">
        <f t="shared" si="136"/>
        <v>20</v>
      </c>
      <c r="AG273" s="19">
        <f t="shared" si="137"/>
        <v>680</v>
      </c>
      <c r="AH273" s="7">
        <f t="shared" si="138"/>
        <v>1</v>
      </c>
      <c r="AI273" s="19">
        <f t="shared" si="139"/>
        <v>0</v>
      </c>
      <c r="AJ273" s="19">
        <f t="shared" si="140"/>
        <v>0</v>
      </c>
      <c r="AK273" s="19">
        <f t="shared" si="141"/>
        <v>0</v>
      </c>
      <c r="AL273" s="19">
        <f t="shared" si="142"/>
        <v>20</v>
      </c>
      <c r="AM273" s="19">
        <f t="shared" si="143"/>
        <v>840</v>
      </c>
      <c r="AN273" s="25">
        <f>MAX(AM$4:AM273)</f>
        <v>880</v>
      </c>
      <c r="AO273" s="25">
        <f t="shared" si="150"/>
        <v>-40</v>
      </c>
      <c r="AP273" s="20">
        <f t="shared" si="144"/>
        <v>1</v>
      </c>
      <c r="AR273" s="12">
        <f t="shared" si="149"/>
        <v>436.2</v>
      </c>
      <c r="AS273" s="12">
        <f t="shared" si="145"/>
        <v>21</v>
      </c>
      <c r="AT273" s="12">
        <f t="shared" si="146"/>
        <v>420</v>
      </c>
      <c r="AU273" s="12">
        <f t="shared" si="147"/>
        <v>15380</v>
      </c>
      <c r="AV273" s="12">
        <f>MAX(AU$4:AU273)</f>
        <v>16600</v>
      </c>
      <c r="AW273" s="8">
        <f t="shared" si="148"/>
        <v>-7.3493975903614464E-2</v>
      </c>
      <c r="AY273" s="24"/>
      <c r="AZ273" s="24"/>
    </row>
    <row r="274" spans="1:52" x14ac:dyDescent="0.3">
      <c r="A274" s="1">
        <v>42776</v>
      </c>
      <c r="B274" s="1">
        <v>42776</v>
      </c>
      <c r="C274" s="1" t="s">
        <v>45</v>
      </c>
      <c r="D274" s="3">
        <v>1625</v>
      </c>
      <c r="E274" s="3">
        <v>0</v>
      </c>
      <c r="F274" s="3">
        <f t="shared" si="121"/>
        <v>1625</v>
      </c>
      <c r="G274" s="20">
        <f t="shared" si="122"/>
        <v>0</v>
      </c>
      <c r="H274" s="3" t="s">
        <v>38</v>
      </c>
      <c r="L274" s="20">
        <f t="shared" si="123"/>
        <v>1</v>
      </c>
      <c r="M274" s="20" t="s">
        <v>21</v>
      </c>
      <c r="N274" s="20">
        <v>7</v>
      </c>
      <c r="O274" s="20">
        <v>113290</v>
      </c>
      <c r="P274" s="20">
        <f t="shared" si="124"/>
        <v>113297</v>
      </c>
      <c r="Q274" s="20">
        <f t="shared" si="125"/>
        <v>113297</v>
      </c>
      <c r="R274" s="20">
        <v>113042</v>
      </c>
      <c r="S274" s="20">
        <v>113606</v>
      </c>
      <c r="T274" s="19">
        <f t="shared" si="126"/>
        <v>26.2</v>
      </c>
      <c r="U274" s="19">
        <f t="shared" si="127"/>
        <v>30.9</v>
      </c>
      <c r="W274" s="19">
        <f t="shared" si="128"/>
        <v>-26.2</v>
      </c>
      <c r="X274" s="19">
        <f t="shared" si="129"/>
        <v>30.9</v>
      </c>
      <c r="Y274" s="7">
        <f t="shared" si="130"/>
        <v>1</v>
      </c>
      <c r="Z274" s="7">
        <f t="shared" si="131"/>
        <v>0</v>
      </c>
      <c r="AA274" s="7">
        <f t="shared" si="132"/>
        <v>1</v>
      </c>
      <c r="AB274" s="7">
        <f t="shared" si="133"/>
        <v>1</v>
      </c>
      <c r="AC274" s="19">
        <f t="shared" si="134"/>
        <v>-20</v>
      </c>
      <c r="AD274" s="7"/>
      <c r="AE274" s="19">
        <f t="shared" si="135"/>
        <v>-20</v>
      </c>
      <c r="AF274" s="19">
        <f t="shared" si="136"/>
        <v>-20</v>
      </c>
      <c r="AG274" s="19">
        <f t="shared" si="137"/>
        <v>660</v>
      </c>
      <c r="AH274" s="7">
        <f t="shared" si="138"/>
        <v>0</v>
      </c>
      <c r="AI274" s="19">
        <f t="shared" si="139"/>
        <v>0</v>
      </c>
      <c r="AJ274" s="19">
        <f t="shared" si="140"/>
        <v>0</v>
      </c>
      <c r="AK274" s="19">
        <f t="shared" si="141"/>
        <v>0</v>
      </c>
      <c r="AL274" s="19">
        <f t="shared" si="142"/>
        <v>-20</v>
      </c>
      <c r="AM274" s="19">
        <f t="shared" si="143"/>
        <v>820</v>
      </c>
      <c r="AN274" s="25">
        <f>MAX(AM$4:AM274)</f>
        <v>880</v>
      </c>
      <c r="AO274" s="25">
        <f t="shared" si="150"/>
        <v>-60</v>
      </c>
      <c r="AP274" s="20">
        <f t="shared" si="144"/>
        <v>0</v>
      </c>
      <c r="AR274" s="12">
        <f t="shared" si="149"/>
        <v>461.4</v>
      </c>
      <c r="AS274" s="12">
        <f t="shared" si="145"/>
        <v>23</v>
      </c>
      <c r="AT274" s="12">
        <f t="shared" si="146"/>
        <v>-460</v>
      </c>
      <c r="AU274" s="12">
        <f t="shared" si="147"/>
        <v>14920</v>
      </c>
      <c r="AV274" s="12">
        <f>MAX(AU$4:AU274)</f>
        <v>16600</v>
      </c>
      <c r="AW274" s="8">
        <f t="shared" si="148"/>
        <v>-0.10120481927710843</v>
      </c>
      <c r="AY274" s="24"/>
      <c r="AZ274" s="24"/>
    </row>
    <row r="275" spans="1:52" x14ac:dyDescent="0.3">
      <c r="A275" s="1">
        <v>42779</v>
      </c>
      <c r="B275" s="1">
        <v>42779</v>
      </c>
      <c r="C275" s="1" t="s">
        <v>45</v>
      </c>
      <c r="D275" s="3">
        <v>1345</v>
      </c>
      <c r="E275" s="3">
        <v>0</v>
      </c>
      <c r="F275" s="3">
        <f t="shared" si="121"/>
        <v>1345</v>
      </c>
      <c r="G275" s="20">
        <f t="shared" si="122"/>
        <v>0</v>
      </c>
      <c r="H275" s="3" t="s">
        <v>38</v>
      </c>
      <c r="L275" s="20">
        <f t="shared" si="123"/>
        <v>1</v>
      </c>
      <c r="M275" s="20" t="s">
        <v>20</v>
      </c>
      <c r="N275" s="20">
        <v>7</v>
      </c>
      <c r="O275" s="20">
        <v>113910</v>
      </c>
      <c r="P275" s="20">
        <f t="shared" si="124"/>
        <v>113910</v>
      </c>
      <c r="Q275" s="20">
        <f t="shared" si="125"/>
        <v>113910</v>
      </c>
      <c r="R275" s="20">
        <v>114056</v>
      </c>
      <c r="S275" s="20">
        <v>113242</v>
      </c>
      <c r="T275" s="19">
        <f t="shared" si="126"/>
        <v>15.3</v>
      </c>
      <c r="U275" s="19">
        <f t="shared" si="127"/>
        <v>66.099999999999994</v>
      </c>
      <c r="W275" s="19">
        <f t="shared" si="128"/>
        <v>-15.3</v>
      </c>
      <c r="X275" s="19">
        <f t="shared" si="129"/>
        <v>66.099999999999994</v>
      </c>
      <c r="Y275" s="7">
        <f t="shared" si="130"/>
        <v>0</v>
      </c>
      <c r="Z275" s="7">
        <f t="shared" si="131"/>
        <v>1</v>
      </c>
      <c r="AA275" s="7">
        <f t="shared" si="132"/>
        <v>1</v>
      </c>
      <c r="AB275" s="7">
        <f t="shared" si="133"/>
        <v>1</v>
      </c>
      <c r="AC275" s="19">
        <f t="shared" si="134"/>
        <v>0</v>
      </c>
      <c r="AD275" s="7"/>
      <c r="AE275" s="19">
        <f t="shared" si="135"/>
        <v>0</v>
      </c>
      <c r="AF275" s="19">
        <f t="shared" si="136"/>
        <v>20</v>
      </c>
      <c r="AG275" s="19">
        <f t="shared" si="137"/>
        <v>680</v>
      </c>
      <c r="AH275" s="7">
        <f t="shared" si="138"/>
        <v>1</v>
      </c>
      <c r="AI275" s="19">
        <f t="shared" si="139"/>
        <v>0</v>
      </c>
      <c r="AJ275" s="19">
        <f t="shared" si="140"/>
        <v>0</v>
      </c>
      <c r="AK275" s="19">
        <f t="shared" si="141"/>
        <v>0</v>
      </c>
      <c r="AL275" s="19">
        <f t="shared" si="142"/>
        <v>20</v>
      </c>
      <c r="AM275" s="19">
        <f t="shared" si="143"/>
        <v>840</v>
      </c>
      <c r="AN275" s="25">
        <f>MAX(AM$4:AM275)</f>
        <v>880</v>
      </c>
      <c r="AO275" s="25">
        <f t="shared" si="150"/>
        <v>-40</v>
      </c>
      <c r="AP275" s="20">
        <f t="shared" si="144"/>
        <v>1</v>
      </c>
      <c r="AR275" s="12">
        <f t="shared" si="149"/>
        <v>447.59999999999997</v>
      </c>
      <c r="AS275" s="12">
        <f t="shared" si="145"/>
        <v>22</v>
      </c>
      <c r="AT275" s="12">
        <f t="shared" si="146"/>
        <v>440</v>
      </c>
      <c r="AU275" s="12">
        <f t="shared" si="147"/>
        <v>15360</v>
      </c>
      <c r="AV275" s="12">
        <f>MAX(AU$4:AU275)</f>
        <v>16600</v>
      </c>
      <c r="AW275" s="8">
        <f t="shared" si="148"/>
        <v>-7.4698795180722893E-2</v>
      </c>
      <c r="AY275" s="24"/>
      <c r="AZ275" s="24"/>
    </row>
    <row r="276" spans="1:52" x14ac:dyDescent="0.3">
      <c r="A276" s="1">
        <v>42779</v>
      </c>
      <c r="B276" s="1">
        <v>42779</v>
      </c>
      <c r="C276" s="1" t="s">
        <v>45</v>
      </c>
      <c r="D276" s="3">
        <v>1525</v>
      </c>
      <c r="E276" s="3">
        <v>0</v>
      </c>
      <c r="F276" s="3">
        <f t="shared" si="121"/>
        <v>1525</v>
      </c>
      <c r="G276" s="20">
        <f t="shared" si="122"/>
        <v>0</v>
      </c>
      <c r="H276" s="3" t="s">
        <v>37</v>
      </c>
      <c r="L276" s="20">
        <f t="shared" si="123"/>
        <v>1</v>
      </c>
      <c r="M276" s="20" t="s">
        <v>21</v>
      </c>
      <c r="N276" s="20">
        <v>8</v>
      </c>
      <c r="O276" s="20">
        <v>76430</v>
      </c>
      <c r="P276" s="20">
        <f t="shared" si="124"/>
        <v>76438</v>
      </c>
      <c r="Q276" s="20">
        <f t="shared" si="125"/>
        <v>76438</v>
      </c>
      <c r="R276" s="20">
        <v>76303</v>
      </c>
      <c r="S276" s="20">
        <v>76953</v>
      </c>
      <c r="T276" s="19">
        <f t="shared" si="126"/>
        <v>14.3</v>
      </c>
      <c r="U276" s="19">
        <f t="shared" si="127"/>
        <v>51.5</v>
      </c>
      <c r="W276" s="19">
        <f t="shared" si="128"/>
        <v>-14.3</v>
      </c>
      <c r="X276" s="19">
        <f t="shared" si="129"/>
        <v>51.5</v>
      </c>
      <c r="Y276" s="7">
        <f t="shared" si="130"/>
        <v>1</v>
      </c>
      <c r="Z276" s="7">
        <f t="shared" si="131"/>
        <v>0</v>
      </c>
      <c r="AA276" s="7">
        <f t="shared" si="132"/>
        <v>1</v>
      </c>
      <c r="AB276" s="7">
        <f t="shared" si="133"/>
        <v>1</v>
      </c>
      <c r="AC276" s="19">
        <f t="shared" si="134"/>
        <v>0</v>
      </c>
      <c r="AD276" s="7"/>
      <c r="AE276" s="19">
        <f t="shared" si="135"/>
        <v>0</v>
      </c>
      <c r="AF276" s="19">
        <f t="shared" si="136"/>
        <v>20</v>
      </c>
      <c r="AG276" s="19">
        <f t="shared" si="137"/>
        <v>700</v>
      </c>
      <c r="AH276" s="7">
        <f t="shared" si="138"/>
        <v>1</v>
      </c>
      <c r="AI276" s="19">
        <f t="shared" si="139"/>
        <v>0</v>
      </c>
      <c r="AJ276" s="19">
        <f t="shared" si="140"/>
        <v>0</v>
      </c>
      <c r="AK276" s="19">
        <f t="shared" si="141"/>
        <v>0</v>
      </c>
      <c r="AL276" s="19">
        <f t="shared" si="142"/>
        <v>20</v>
      </c>
      <c r="AM276" s="19">
        <f t="shared" si="143"/>
        <v>860</v>
      </c>
      <c r="AN276" s="25">
        <f>MAX(AM$4:AM276)</f>
        <v>880</v>
      </c>
      <c r="AO276" s="25">
        <f t="shared" si="150"/>
        <v>-20</v>
      </c>
      <c r="AP276" s="20">
        <f t="shared" si="144"/>
        <v>1</v>
      </c>
      <c r="AR276" s="12">
        <f t="shared" si="149"/>
        <v>447.59999999999997</v>
      </c>
      <c r="AS276" s="12">
        <f t="shared" si="145"/>
        <v>22</v>
      </c>
      <c r="AT276" s="12">
        <f t="shared" si="146"/>
        <v>440</v>
      </c>
      <c r="AU276" s="12">
        <f t="shared" si="147"/>
        <v>15800</v>
      </c>
      <c r="AV276" s="12">
        <f>MAX(AU$4:AU276)</f>
        <v>16600</v>
      </c>
      <c r="AW276" s="8">
        <f t="shared" si="148"/>
        <v>-4.8192771084337352E-2</v>
      </c>
      <c r="AY276" s="24"/>
      <c r="AZ276" s="24"/>
    </row>
    <row r="277" spans="1:52" x14ac:dyDescent="0.3">
      <c r="A277" s="1">
        <v>42779</v>
      </c>
      <c r="B277" s="1">
        <v>42779</v>
      </c>
      <c r="C277" s="1" t="s">
        <v>45</v>
      </c>
      <c r="D277" s="3">
        <v>1540</v>
      </c>
      <c r="E277" s="3">
        <v>0</v>
      </c>
      <c r="F277" s="3">
        <f t="shared" si="121"/>
        <v>1540</v>
      </c>
      <c r="G277" s="20">
        <f t="shared" si="122"/>
        <v>0</v>
      </c>
      <c r="H277" s="3" t="s">
        <v>37</v>
      </c>
      <c r="L277" s="20">
        <f t="shared" si="123"/>
        <v>1</v>
      </c>
      <c r="M277" s="20" t="s">
        <v>21</v>
      </c>
      <c r="N277" s="20">
        <v>8</v>
      </c>
      <c r="O277" s="20">
        <v>76280</v>
      </c>
      <c r="P277" s="20">
        <f t="shared" si="124"/>
        <v>76288</v>
      </c>
      <c r="Q277" s="20">
        <f t="shared" si="125"/>
        <v>76288</v>
      </c>
      <c r="R277" s="20">
        <v>76306</v>
      </c>
      <c r="S277" s="20">
        <v>76953</v>
      </c>
      <c r="T277" s="19">
        <f t="shared" si="126"/>
        <v>-1</v>
      </c>
      <c r="U277" s="19">
        <f t="shared" si="127"/>
        <v>66.5</v>
      </c>
      <c r="W277" s="19">
        <f t="shared" si="128"/>
        <v>1</v>
      </c>
      <c r="X277" s="19">
        <f t="shared" si="129"/>
        <v>66.5</v>
      </c>
      <c r="Y277" s="7">
        <f t="shared" si="130"/>
        <v>0</v>
      </c>
      <c r="Z277" s="7">
        <f t="shared" si="131"/>
        <v>0</v>
      </c>
      <c r="AA277" s="7">
        <f t="shared" si="132"/>
        <v>0</v>
      </c>
      <c r="AB277" s="7">
        <f t="shared" si="133"/>
        <v>0</v>
      </c>
      <c r="AC277" s="19">
        <f t="shared" si="134"/>
        <v>0</v>
      </c>
      <c r="AD277" s="7"/>
      <c r="AE277" s="19">
        <f t="shared" si="135"/>
        <v>0</v>
      </c>
      <c r="AF277" s="19">
        <f t="shared" si="136"/>
        <v>0</v>
      </c>
      <c r="AG277" s="19">
        <f t="shared" si="137"/>
        <v>700</v>
      </c>
      <c r="AH277" s="7">
        <f t="shared" si="138"/>
        <v>0</v>
      </c>
      <c r="AI277" s="19">
        <f t="shared" si="139"/>
        <v>0</v>
      </c>
      <c r="AJ277" s="19">
        <f t="shared" si="140"/>
        <v>0</v>
      </c>
      <c r="AK277" s="19">
        <f t="shared" si="141"/>
        <v>0</v>
      </c>
      <c r="AL277" s="19">
        <f t="shared" si="142"/>
        <v>0</v>
      </c>
      <c r="AM277" s="19">
        <f t="shared" si="143"/>
        <v>860</v>
      </c>
      <c r="AN277" s="25">
        <f>MAX(AM$4:AM277)</f>
        <v>880</v>
      </c>
      <c r="AO277" s="25">
        <f t="shared" si="150"/>
        <v>-20</v>
      </c>
      <c r="AP277" s="20">
        <f t="shared" si="144"/>
        <v>0</v>
      </c>
      <c r="AR277" s="12">
        <f t="shared" si="149"/>
        <v>447.59999999999997</v>
      </c>
      <c r="AS277" s="12">
        <f t="shared" si="145"/>
        <v>22</v>
      </c>
      <c r="AT277" s="12">
        <f t="shared" si="146"/>
        <v>0</v>
      </c>
      <c r="AU277" s="12">
        <f t="shared" si="147"/>
        <v>15800</v>
      </c>
      <c r="AV277" s="12">
        <f>MAX(AU$4:AU277)</f>
        <v>16600</v>
      </c>
      <c r="AW277" s="8">
        <f t="shared" si="148"/>
        <v>-4.8192771084337352E-2</v>
      </c>
      <c r="AY277" s="24"/>
      <c r="AZ277" s="24"/>
    </row>
    <row r="278" spans="1:52" x14ac:dyDescent="0.3">
      <c r="A278" s="1">
        <v>42780</v>
      </c>
      <c r="B278" s="1">
        <v>42781</v>
      </c>
      <c r="C278" s="1" t="s">
        <v>45</v>
      </c>
      <c r="D278" s="3">
        <v>55</v>
      </c>
      <c r="E278" s="3">
        <v>0</v>
      </c>
      <c r="F278" s="3">
        <f t="shared" si="121"/>
        <v>55</v>
      </c>
      <c r="G278" s="20">
        <f t="shared" si="122"/>
        <v>1</v>
      </c>
      <c r="H278" s="3" t="s">
        <v>43</v>
      </c>
      <c r="L278" s="20">
        <f t="shared" si="123"/>
        <v>1</v>
      </c>
      <c r="M278" s="20" t="s">
        <v>20</v>
      </c>
      <c r="N278" s="20">
        <v>20</v>
      </c>
      <c r="O278" s="20">
        <v>130940</v>
      </c>
      <c r="P278" s="20">
        <f t="shared" si="124"/>
        <v>130940</v>
      </c>
      <c r="Q278" s="20">
        <f t="shared" si="125"/>
        <v>130940</v>
      </c>
      <c r="R278" s="20">
        <v>130950</v>
      </c>
      <c r="S278" s="20">
        <v>130646</v>
      </c>
      <c r="T278" s="19">
        <f t="shared" si="126"/>
        <v>3</v>
      </c>
      <c r="U278" s="19">
        <f t="shared" si="127"/>
        <v>27.4</v>
      </c>
      <c r="W278" s="19">
        <f t="shared" si="128"/>
        <v>-3</v>
      </c>
      <c r="X278" s="19">
        <f t="shared" si="129"/>
        <v>27.4</v>
      </c>
      <c r="Y278" s="7">
        <f t="shared" si="130"/>
        <v>0</v>
      </c>
      <c r="Z278" s="7">
        <f t="shared" si="131"/>
        <v>1</v>
      </c>
      <c r="AA278" s="7">
        <f t="shared" si="132"/>
        <v>1</v>
      </c>
      <c r="AB278" s="7">
        <f t="shared" si="133"/>
        <v>1</v>
      </c>
      <c r="AC278" s="19">
        <f t="shared" si="134"/>
        <v>0</v>
      </c>
      <c r="AD278" s="7"/>
      <c r="AE278" s="19">
        <f t="shared" si="135"/>
        <v>0</v>
      </c>
      <c r="AF278" s="19">
        <f t="shared" si="136"/>
        <v>20</v>
      </c>
      <c r="AG278" s="19">
        <f t="shared" si="137"/>
        <v>720</v>
      </c>
      <c r="AH278" s="7">
        <f t="shared" si="138"/>
        <v>1</v>
      </c>
      <c r="AI278" s="19">
        <f t="shared" si="139"/>
        <v>0</v>
      </c>
      <c r="AJ278" s="19">
        <f t="shared" si="140"/>
        <v>0</v>
      </c>
      <c r="AK278" s="19">
        <f t="shared" si="141"/>
        <v>0</v>
      </c>
      <c r="AL278" s="19">
        <f t="shared" si="142"/>
        <v>20</v>
      </c>
      <c r="AM278" s="19">
        <f t="shared" si="143"/>
        <v>880</v>
      </c>
      <c r="AN278" s="25">
        <f>MAX(AM$4:AM278)</f>
        <v>880</v>
      </c>
      <c r="AO278" s="25">
        <f t="shared" si="150"/>
        <v>0</v>
      </c>
      <c r="AP278" s="20">
        <f t="shared" si="144"/>
        <v>1</v>
      </c>
      <c r="AR278" s="12">
        <f t="shared" si="149"/>
        <v>474</v>
      </c>
      <c r="AS278" s="12">
        <f t="shared" si="145"/>
        <v>23</v>
      </c>
      <c r="AT278" s="12">
        <f t="shared" si="146"/>
        <v>460</v>
      </c>
      <c r="AU278" s="12">
        <f t="shared" si="147"/>
        <v>16260</v>
      </c>
      <c r="AV278" s="12">
        <f>MAX(AU$4:AU278)</f>
        <v>16600</v>
      </c>
      <c r="AW278" s="8">
        <f t="shared" si="148"/>
        <v>-2.0481927710843374E-2</v>
      </c>
      <c r="AZ278" s="24"/>
    </row>
    <row r="279" spans="1:52" x14ac:dyDescent="0.3">
      <c r="A279" s="1">
        <v>42779</v>
      </c>
      <c r="B279" s="1">
        <v>42780</v>
      </c>
      <c r="C279" s="1" t="s">
        <v>45</v>
      </c>
      <c r="D279" s="3">
        <v>130</v>
      </c>
      <c r="E279" s="3">
        <v>0</v>
      </c>
      <c r="F279" s="3">
        <f t="shared" si="121"/>
        <v>130</v>
      </c>
      <c r="G279" s="20">
        <f t="shared" si="122"/>
        <v>1</v>
      </c>
      <c r="H279" s="3" t="s">
        <v>37</v>
      </c>
      <c r="L279" s="20">
        <f t="shared" si="123"/>
        <v>1</v>
      </c>
      <c r="M279" s="20" t="s">
        <v>20</v>
      </c>
      <c r="N279" s="20">
        <v>8</v>
      </c>
      <c r="O279" s="20">
        <v>76710</v>
      </c>
      <c r="P279" s="20">
        <f t="shared" si="124"/>
        <v>76710</v>
      </c>
      <c r="Q279" s="20">
        <f t="shared" si="125"/>
        <v>76710</v>
      </c>
      <c r="R279" s="20">
        <v>76958</v>
      </c>
      <c r="S279" s="20">
        <v>76634</v>
      </c>
      <c r="T279" s="19">
        <f t="shared" si="126"/>
        <v>25.6</v>
      </c>
      <c r="U279" s="19">
        <f t="shared" si="127"/>
        <v>6.8</v>
      </c>
      <c r="W279" s="19">
        <f t="shared" si="128"/>
        <v>-25.6</v>
      </c>
      <c r="X279" s="19">
        <f t="shared" si="129"/>
        <v>6.8</v>
      </c>
      <c r="Y279" s="7">
        <f t="shared" si="130"/>
        <v>0</v>
      </c>
      <c r="Z279" s="7">
        <f t="shared" si="131"/>
        <v>1</v>
      </c>
      <c r="AA279" s="7">
        <f t="shared" si="132"/>
        <v>1</v>
      </c>
      <c r="AB279" s="7">
        <f t="shared" si="133"/>
        <v>1</v>
      </c>
      <c r="AC279" s="19">
        <f t="shared" si="134"/>
        <v>-20</v>
      </c>
      <c r="AD279" s="7"/>
      <c r="AE279" s="19">
        <f t="shared" si="135"/>
        <v>-20</v>
      </c>
      <c r="AF279" s="19">
        <f t="shared" si="136"/>
        <v>-20</v>
      </c>
      <c r="AG279" s="19">
        <f t="shared" si="137"/>
        <v>700</v>
      </c>
      <c r="AH279" s="7">
        <f t="shared" si="138"/>
        <v>0</v>
      </c>
      <c r="AI279" s="19">
        <f t="shared" si="139"/>
        <v>0</v>
      </c>
      <c r="AJ279" s="19">
        <f t="shared" si="140"/>
        <v>0</v>
      </c>
      <c r="AK279" s="19">
        <f t="shared" si="141"/>
        <v>0</v>
      </c>
      <c r="AL279" s="19">
        <f t="shared" si="142"/>
        <v>-20</v>
      </c>
      <c r="AM279" s="19">
        <f t="shared" si="143"/>
        <v>860</v>
      </c>
      <c r="AN279" s="25">
        <f>MAX(AM$4:AM279)</f>
        <v>880</v>
      </c>
      <c r="AO279" s="25">
        <f t="shared" si="150"/>
        <v>-20</v>
      </c>
      <c r="AP279" s="20">
        <f t="shared" si="144"/>
        <v>0</v>
      </c>
      <c r="AR279" s="12">
        <f t="shared" si="149"/>
        <v>487.79999999999995</v>
      </c>
      <c r="AS279" s="12">
        <f t="shared" si="145"/>
        <v>24</v>
      </c>
      <c r="AT279" s="12">
        <f t="shared" si="146"/>
        <v>-480</v>
      </c>
      <c r="AU279" s="12">
        <f t="shared" si="147"/>
        <v>15780</v>
      </c>
      <c r="AV279" s="12">
        <f>MAX(AU$4:AU279)</f>
        <v>16600</v>
      </c>
      <c r="AW279" s="8">
        <f t="shared" si="148"/>
        <v>-4.9397590361445781E-2</v>
      </c>
      <c r="AZ279" s="24"/>
    </row>
    <row r="280" spans="1:52" x14ac:dyDescent="0.3">
      <c r="A280" s="1">
        <v>42776</v>
      </c>
      <c r="B280" s="1">
        <v>42780</v>
      </c>
      <c r="C280" s="1" t="s">
        <v>45</v>
      </c>
      <c r="D280" s="3">
        <v>1330</v>
      </c>
      <c r="E280" s="3">
        <v>0</v>
      </c>
      <c r="F280" s="3">
        <f t="shared" si="121"/>
        <v>1330</v>
      </c>
      <c r="G280" s="20">
        <f t="shared" si="122"/>
        <v>4</v>
      </c>
      <c r="H280" s="3" t="s">
        <v>43</v>
      </c>
      <c r="L280" s="20">
        <f t="shared" si="123"/>
        <v>1</v>
      </c>
      <c r="M280" s="20" t="s">
        <v>21</v>
      </c>
      <c r="N280" s="20">
        <v>10</v>
      </c>
      <c r="O280" s="20">
        <v>130240</v>
      </c>
      <c r="P280" s="20">
        <f t="shared" si="124"/>
        <v>130250</v>
      </c>
      <c r="Q280" s="20">
        <f t="shared" si="125"/>
        <v>130250</v>
      </c>
      <c r="R280" s="20">
        <v>130239</v>
      </c>
      <c r="S280" s="20">
        <v>131062</v>
      </c>
      <c r="T280" s="19">
        <f t="shared" si="126"/>
        <v>2.1</v>
      </c>
      <c r="U280" s="19">
        <f t="shared" si="127"/>
        <v>81.2</v>
      </c>
      <c r="W280" s="19">
        <f t="shared" si="128"/>
        <v>-2.1</v>
      </c>
      <c r="X280" s="19">
        <f t="shared" si="129"/>
        <v>81.2</v>
      </c>
      <c r="Y280" s="7">
        <f t="shared" si="130"/>
        <v>1</v>
      </c>
      <c r="Z280" s="7">
        <f t="shared" si="131"/>
        <v>0</v>
      </c>
      <c r="AA280" s="7">
        <f t="shared" si="132"/>
        <v>1</v>
      </c>
      <c r="AB280" s="7">
        <f t="shared" si="133"/>
        <v>1</v>
      </c>
      <c r="AC280" s="19">
        <f t="shared" si="134"/>
        <v>0</v>
      </c>
      <c r="AD280" s="7"/>
      <c r="AE280" s="19">
        <f t="shared" si="135"/>
        <v>0</v>
      </c>
      <c r="AF280" s="19">
        <f t="shared" si="136"/>
        <v>20</v>
      </c>
      <c r="AG280" s="19">
        <f t="shared" si="137"/>
        <v>720</v>
      </c>
      <c r="AH280" s="7">
        <f t="shared" si="138"/>
        <v>1</v>
      </c>
      <c r="AI280" s="19">
        <f t="shared" si="139"/>
        <v>0</v>
      </c>
      <c r="AJ280" s="19">
        <f t="shared" si="140"/>
        <v>0</v>
      </c>
      <c r="AK280" s="19">
        <f t="shared" si="141"/>
        <v>0</v>
      </c>
      <c r="AL280" s="19">
        <f t="shared" si="142"/>
        <v>20</v>
      </c>
      <c r="AM280" s="19">
        <f t="shared" si="143"/>
        <v>880</v>
      </c>
      <c r="AN280" s="25">
        <f>MAX(AM$4:AM280)</f>
        <v>880</v>
      </c>
      <c r="AO280" s="25">
        <f t="shared" si="150"/>
        <v>0</v>
      </c>
      <c r="AP280" s="20">
        <f t="shared" si="144"/>
        <v>1</v>
      </c>
      <c r="AR280" s="12">
        <f t="shared" si="149"/>
        <v>487.79999999999995</v>
      </c>
      <c r="AS280" s="12">
        <f t="shared" si="145"/>
        <v>24</v>
      </c>
      <c r="AT280" s="12">
        <f t="shared" si="146"/>
        <v>480</v>
      </c>
      <c r="AU280" s="12">
        <f t="shared" si="147"/>
        <v>16260</v>
      </c>
      <c r="AV280" s="12">
        <f>MAX(AU$4:AU280)</f>
        <v>16600</v>
      </c>
      <c r="AW280" s="8">
        <f t="shared" si="148"/>
        <v>-2.0481927710843374E-2</v>
      </c>
      <c r="AY280" s="24"/>
      <c r="AZ280" s="24"/>
    </row>
    <row r="281" spans="1:52" x14ac:dyDescent="0.3">
      <c r="A281" s="1">
        <v>42780</v>
      </c>
      <c r="B281" s="1">
        <v>42780</v>
      </c>
      <c r="C281" s="1" t="s">
        <v>45</v>
      </c>
      <c r="D281" s="3">
        <v>1500</v>
      </c>
      <c r="E281" s="3">
        <v>0</v>
      </c>
      <c r="F281" s="3">
        <f t="shared" si="121"/>
        <v>1500</v>
      </c>
      <c r="G281" s="20">
        <f t="shared" si="122"/>
        <v>0</v>
      </c>
      <c r="H281" s="3" t="s">
        <v>43</v>
      </c>
      <c r="K281" s="20">
        <v>1</v>
      </c>
      <c r="L281" s="20">
        <f t="shared" si="123"/>
        <v>1</v>
      </c>
      <c r="M281" s="20" t="s">
        <v>20</v>
      </c>
      <c r="N281" s="20">
        <v>10</v>
      </c>
      <c r="O281" s="20">
        <v>130670</v>
      </c>
      <c r="P281" s="20">
        <f t="shared" si="124"/>
        <v>130670</v>
      </c>
      <c r="Q281" s="20">
        <f t="shared" si="125"/>
        <v>130670</v>
      </c>
      <c r="R281" s="20">
        <v>130749</v>
      </c>
      <c r="S281" s="20">
        <v>130540</v>
      </c>
      <c r="T281" s="19">
        <f t="shared" si="126"/>
        <v>8.9</v>
      </c>
      <c r="U281" s="19">
        <f t="shared" si="127"/>
        <v>12</v>
      </c>
      <c r="W281" s="19">
        <f t="shared" si="128"/>
        <v>-8.9</v>
      </c>
      <c r="X281" s="19">
        <f t="shared" si="129"/>
        <v>12</v>
      </c>
      <c r="Y281" s="7">
        <f t="shared" si="130"/>
        <v>0</v>
      </c>
      <c r="Z281" s="7">
        <f t="shared" si="131"/>
        <v>1</v>
      </c>
      <c r="AA281" s="7">
        <f t="shared" si="132"/>
        <v>1</v>
      </c>
      <c r="AB281" s="7">
        <f t="shared" si="133"/>
        <v>0</v>
      </c>
      <c r="AC281" s="19">
        <f t="shared" si="134"/>
        <v>0</v>
      </c>
      <c r="AD281" s="7"/>
      <c r="AE281" s="19">
        <f t="shared" si="135"/>
        <v>-20</v>
      </c>
      <c r="AF281" s="19">
        <f t="shared" si="136"/>
        <v>-20</v>
      </c>
      <c r="AG281" s="19">
        <f t="shared" si="137"/>
        <v>700</v>
      </c>
      <c r="AH281" s="7">
        <f t="shared" si="138"/>
        <v>0</v>
      </c>
      <c r="AI281" s="19">
        <f t="shared" si="139"/>
        <v>0</v>
      </c>
      <c r="AJ281" s="19">
        <f t="shared" si="140"/>
        <v>-20</v>
      </c>
      <c r="AK281" s="19">
        <f t="shared" si="141"/>
        <v>0</v>
      </c>
      <c r="AL281" s="19">
        <f t="shared" si="142"/>
        <v>0</v>
      </c>
      <c r="AM281" s="19">
        <f t="shared" si="143"/>
        <v>880</v>
      </c>
      <c r="AN281" s="25">
        <f>MAX(AM$4:AM281)</f>
        <v>880</v>
      </c>
      <c r="AO281" s="25">
        <f t="shared" si="150"/>
        <v>0</v>
      </c>
      <c r="AP281" s="20">
        <f t="shared" si="144"/>
        <v>0</v>
      </c>
      <c r="AR281" s="12">
        <f t="shared" si="149"/>
        <v>487.79999999999995</v>
      </c>
      <c r="AS281" s="12">
        <f t="shared" si="145"/>
        <v>24</v>
      </c>
      <c r="AT281" s="12">
        <f t="shared" si="146"/>
        <v>0</v>
      </c>
      <c r="AU281" s="12">
        <f t="shared" si="147"/>
        <v>16260</v>
      </c>
      <c r="AV281" s="12">
        <f>MAX(AU$4:AU281)</f>
        <v>16600</v>
      </c>
      <c r="AW281" s="8">
        <f t="shared" si="148"/>
        <v>-2.0481927710843374E-2</v>
      </c>
      <c r="AY281" s="24"/>
      <c r="AZ281" s="24"/>
    </row>
    <row r="282" spans="1:52" x14ac:dyDescent="0.3">
      <c r="A282" s="1">
        <v>42780</v>
      </c>
      <c r="B282" s="1">
        <v>42780</v>
      </c>
      <c r="C282" s="1" t="s">
        <v>45</v>
      </c>
      <c r="D282" s="3">
        <v>1500</v>
      </c>
      <c r="E282" s="3">
        <v>0</v>
      </c>
      <c r="F282" s="3">
        <f t="shared" si="121"/>
        <v>1500</v>
      </c>
      <c r="G282" s="20">
        <f t="shared" si="122"/>
        <v>0</v>
      </c>
      <c r="H282" s="3" t="s">
        <v>43</v>
      </c>
      <c r="K282" s="20">
        <v>1</v>
      </c>
      <c r="L282" s="20">
        <f t="shared" si="123"/>
        <v>1</v>
      </c>
      <c r="M282" s="20" t="s">
        <v>20</v>
      </c>
      <c r="N282" s="20">
        <v>10</v>
      </c>
      <c r="O282" s="20">
        <v>130880</v>
      </c>
      <c r="P282" s="20">
        <f t="shared" si="124"/>
        <v>130880</v>
      </c>
      <c r="Q282" s="20">
        <f t="shared" si="125"/>
        <v>130880</v>
      </c>
      <c r="R282" s="20">
        <v>131062</v>
      </c>
      <c r="S282" s="20">
        <v>130545</v>
      </c>
      <c r="T282" s="19">
        <f t="shared" si="126"/>
        <v>19.2</v>
      </c>
      <c r="U282" s="19">
        <f t="shared" si="127"/>
        <v>32.5</v>
      </c>
      <c r="W282" s="19">
        <f t="shared" si="128"/>
        <v>-19.2</v>
      </c>
      <c r="X282" s="19">
        <f t="shared" si="129"/>
        <v>32.5</v>
      </c>
      <c r="Y282" s="7">
        <f t="shared" si="130"/>
        <v>0</v>
      </c>
      <c r="Z282" s="7">
        <f t="shared" si="131"/>
        <v>1</v>
      </c>
      <c r="AA282" s="7">
        <f t="shared" si="132"/>
        <v>1</v>
      </c>
      <c r="AB282" s="7">
        <f t="shared" si="133"/>
        <v>0</v>
      </c>
      <c r="AC282" s="19">
        <f t="shared" si="134"/>
        <v>0</v>
      </c>
      <c r="AD282" s="7"/>
      <c r="AE282" s="19">
        <f t="shared" si="135"/>
        <v>0</v>
      </c>
      <c r="AF282" s="19">
        <f t="shared" si="136"/>
        <v>20</v>
      </c>
      <c r="AG282" s="19">
        <f t="shared" si="137"/>
        <v>720</v>
      </c>
      <c r="AH282" s="7">
        <f t="shared" si="138"/>
        <v>1</v>
      </c>
      <c r="AI282" s="19">
        <f t="shared" si="139"/>
        <v>0</v>
      </c>
      <c r="AJ282" s="19">
        <f t="shared" si="140"/>
        <v>20</v>
      </c>
      <c r="AK282" s="19">
        <f t="shared" si="141"/>
        <v>0</v>
      </c>
      <c r="AL282" s="19">
        <f t="shared" si="142"/>
        <v>0</v>
      </c>
      <c r="AM282" s="19">
        <f t="shared" si="143"/>
        <v>880</v>
      </c>
      <c r="AN282" s="25">
        <f>MAX(AM$4:AM282)</f>
        <v>880</v>
      </c>
      <c r="AO282" s="25">
        <f t="shared" si="150"/>
        <v>0</v>
      </c>
      <c r="AP282" s="20">
        <f t="shared" si="144"/>
        <v>0</v>
      </c>
      <c r="AR282" s="12">
        <f t="shared" si="149"/>
        <v>487.79999999999995</v>
      </c>
      <c r="AS282" s="12">
        <f t="shared" si="145"/>
        <v>24</v>
      </c>
      <c r="AT282" s="12">
        <f t="shared" si="146"/>
        <v>0</v>
      </c>
      <c r="AU282" s="12">
        <f t="shared" si="147"/>
        <v>16260</v>
      </c>
      <c r="AV282" s="12">
        <f>MAX(AU$4:AU282)</f>
        <v>16600</v>
      </c>
      <c r="AW282" s="8">
        <f t="shared" si="148"/>
        <v>-2.0481927710843374E-2</v>
      </c>
      <c r="AY282" s="24"/>
      <c r="AZ282" s="24"/>
    </row>
    <row r="283" spans="1:52" x14ac:dyDescent="0.3">
      <c r="A283" s="1">
        <v>42780</v>
      </c>
      <c r="B283" s="1">
        <v>42780</v>
      </c>
      <c r="C283" s="1" t="s">
        <v>45</v>
      </c>
      <c r="D283" s="3">
        <v>1500</v>
      </c>
      <c r="E283" s="3">
        <v>0</v>
      </c>
      <c r="F283" s="3">
        <f t="shared" si="121"/>
        <v>1500</v>
      </c>
      <c r="G283" s="20">
        <f t="shared" si="122"/>
        <v>0</v>
      </c>
      <c r="H283" s="3" t="s">
        <v>38</v>
      </c>
      <c r="K283" s="20">
        <v>1</v>
      </c>
      <c r="L283" s="20">
        <f t="shared" si="123"/>
        <v>1</v>
      </c>
      <c r="M283" s="20" t="s">
        <v>20</v>
      </c>
      <c r="N283" s="20">
        <v>7</v>
      </c>
      <c r="O283" s="20">
        <v>113690</v>
      </c>
      <c r="P283" s="20">
        <f t="shared" si="124"/>
        <v>113690</v>
      </c>
      <c r="Q283" s="20">
        <f t="shared" si="125"/>
        <v>113690</v>
      </c>
      <c r="R283" s="20">
        <v>114217</v>
      </c>
      <c r="S283" s="20">
        <v>113812</v>
      </c>
      <c r="T283" s="19">
        <f t="shared" si="126"/>
        <v>53.4</v>
      </c>
      <c r="U283" s="19">
        <f t="shared" si="127"/>
        <v>-12.9</v>
      </c>
      <c r="W283" s="19">
        <f t="shared" si="128"/>
        <v>-53.4</v>
      </c>
      <c r="X283" s="19">
        <f t="shared" si="129"/>
        <v>-12.9</v>
      </c>
      <c r="Y283" s="7">
        <f t="shared" si="130"/>
        <v>0</v>
      </c>
      <c r="Z283" s="7">
        <f t="shared" si="131"/>
        <v>1</v>
      </c>
      <c r="AA283" s="7">
        <f t="shared" si="132"/>
        <v>1</v>
      </c>
      <c r="AB283" s="7">
        <f t="shared" si="133"/>
        <v>0</v>
      </c>
      <c r="AC283" s="19">
        <f t="shared" si="134"/>
        <v>-20</v>
      </c>
      <c r="AD283" s="7"/>
      <c r="AE283" s="19">
        <f t="shared" si="135"/>
        <v>-20</v>
      </c>
      <c r="AF283" s="19">
        <f t="shared" si="136"/>
        <v>-20</v>
      </c>
      <c r="AG283" s="19">
        <f t="shared" si="137"/>
        <v>700</v>
      </c>
      <c r="AH283" s="7">
        <f t="shared" si="138"/>
        <v>0</v>
      </c>
      <c r="AI283" s="19">
        <f t="shared" si="139"/>
        <v>0</v>
      </c>
      <c r="AJ283" s="19">
        <f t="shared" si="140"/>
        <v>-20</v>
      </c>
      <c r="AK283" s="19">
        <f t="shared" si="141"/>
        <v>0</v>
      </c>
      <c r="AL283" s="19">
        <f t="shared" si="142"/>
        <v>0</v>
      </c>
      <c r="AM283" s="19">
        <f t="shared" si="143"/>
        <v>880</v>
      </c>
      <c r="AN283" s="25">
        <f>MAX(AM$4:AM283)</f>
        <v>880</v>
      </c>
      <c r="AO283" s="25">
        <f t="shared" si="150"/>
        <v>0</v>
      </c>
      <c r="AP283" s="20">
        <f t="shared" si="144"/>
        <v>0</v>
      </c>
      <c r="AR283" s="12">
        <f t="shared" si="149"/>
        <v>487.79999999999995</v>
      </c>
      <c r="AS283" s="12">
        <f t="shared" si="145"/>
        <v>24</v>
      </c>
      <c r="AT283" s="12">
        <f t="shared" si="146"/>
        <v>0</v>
      </c>
      <c r="AU283" s="12">
        <f t="shared" si="147"/>
        <v>16260</v>
      </c>
      <c r="AV283" s="12">
        <f>MAX(AU$4:AU283)</f>
        <v>16600</v>
      </c>
      <c r="AW283" s="8">
        <f t="shared" si="148"/>
        <v>-2.0481927710843374E-2</v>
      </c>
      <c r="AY283" s="24"/>
      <c r="AZ283" s="24"/>
    </row>
    <row r="284" spans="1:52" x14ac:dyDescent="0.3">
      <c r="A284" s="1">
        <v>42780</v>
      </c>
      <c r="B284" s="1">
        <v>42780</v>
      </c>
      <c r="C284" s="1" t="s">
        <v>45</v>
      </c>
      <c r="D284" s="3">
        <v>1500</v>
      </c>
      <c r="E284" s="3">
        <v>0</v>
      </c>
      <c r="F284" s="3">
        <f t="shared" si="121"/>
        <v>1500</v>
      </c>
      <c r="G284" s="20">
        <f t="shared" si="122"/>
        <v>0</v>
      </c>
      <c r="H284" s="3" t="s">
        <v>38</v>
      </c>
      <c r="K284" s="20">
        <v>1</v>
      </c>
      <c r="L284" s="20">
        <f t="shared" si="123"/>
        <v>1</v>
      </c>
      <c r="M284" s="20" t="s">
        <v>20</v>
      </c>
      <c r="N284" s="20">
        <v>7</v>
      </c>
      <c r="O284" s="20">
        <v>113950</v>
      </c>
      <c r="P284" s="20">
        <f t="shared" si="124"/>
        <v>113950</v>
      </c>
      <c r="Q284" s="20">
        <f t="shared" si="125"/>
        <v>113950</v>
      </c>
      <c r="R284" s="20">
        <v>114217</v>
      </c>
      <c r="S284" s="20">
        <v>113812</v>
      </c>
      <c r="T284" s="19">
        <f t="shared" si="126"/>
        <v>27.4</v>
      </c>
      <c r="U284" s="19">
        <f t="shared" si="127"/>
        <v>13.1</v>
      </c>
      <c r="W284" s="19">
        <f t="shared" si="128"/>
        <v>-27.4</v>
      </c>
      <c r="X284" s="19">
        <f t="shared" si="129"/>
        <v>13.1</v>
      </c>
      <c r="Y284" s="7">
        <f t="shared" si="130"/>
        <v>0</v>
      </c>
      <c r="Z284" s="7">
        <f t="shared" si="131"/>
        <v>1</v>
      </c>
      <c r="AA284" s="7">
        <f t="shared" si="132"/>
        <v>1</v>
      </c>
      <c r="AB284" s="7">
        <f t="shared" si="133"/>
        <v>0</v>
      </c>
      <c r="AC284" s="19">
        <f t="shared" si="134"/>
        <v>-20</v>
      </c>
      <c r="AD284" s="7"/>
      <c r="AE284" s="19">
        <f t="shared" si="135"/>
        <v>-20</v>
      </c>
      <c r="AF284" s="19">
        <f t="shared" si="136"/>
        <v>-20</v>
      </c>
      <c r="AG284" s="19">
        <f t="shared" si="137"/>
        <v>680</v>
      </c>
      <c r="AH284" s="7">
        <f t="shared" si="138"/>
        <v>0</v>
      </c>
      <c r="AI284" s="19">
        <f t="shared" si="139"/>
        <v>0</v>
      </c>
      <c r="AJ284" s="19">
        <f t="shared" si="140"/>
        <v>-20</v>
      </c>
      <c r="AK284" s="19">
        <f t="shared" si="141"/>
        <v>0</v>
      </c>
      <c r="AL284" s="19">
        <f t="shared" si="142"/>
        <v>0</v>
      </c>
      <c r="AM284" s="19">
        <f t="shared" si="143"/>
        <v>880</v>
      </c>
      <c r="AN284" s="25">
        <f>MAX(AM$4:AM284)</f>
        <v>880</v>
      </c>
      <c r="AO284" s="25">
        <f t="shared" si="150"/>
        <v>0</v>
      </c>
      <c r="AP284" s="20">
        <f t="shared" si="144"/>
        <v>0</v>
      </c>
      <c r="AR284" s="12">
        <f t="shared" si="149"/>
        <v>487.79999999999995</v>
      </c>
      <c r="AS284" s="12">
        <f t="shared" si="145"/>
        <v>24</v>
      </c>
      <c r="AT284" s="12">
        <f t="shared" si="146"/>
        <v>0</v>
      </c>
      <c r="AU284" s="12">
        <f t="shared" si="147"/>
        <v>16260</v>
      </c>
      <c r="AV284" s="12">
        <f>MAX(AU$4:AU284)</f>
        <v>16600</v>
      </c>
      <c r="AW284" s="8">
        <f t="shared" si="148"/>
        <v>-2.0481927710843374E-2</v>
      </c>
      <c r="AY284" s="24"/>
      <c r="AZ284" s="24"/>
    </row>
    <row r="285" spans="1:52" x14ac:dyDescent="0.3">
      <c r="A285" s="1">
        <v>42780</v>
      </c>
      <c r="B285" s="1">
        <v>42780</v>
      </c>
      <c r="C285" s="1" t="s">
        <v>45</v>
      </c>
      <c r="D285" s="3">
        <v>1540</v>
      </c>
      <c r="E285" s="3">
        <v>0</v>
      </c>
      <c r="F285" s="3">
        <f t="shared" si="121"/>
        <v>1540</v>
      </c>
      <c r="G285" s="20">
        <f t="shared" si="122"/>
        <v>0</v>
      </c>
      <c r="H285" s="3" t="s">
        <v>37</v>
      </c>
      <c r="K285" s="20">
        <v>1</v>
      </c>
      <c r="L285" s="20">
        <f t="shared" si="123"/>
        <v>1</v>
      </c>
      <c r="M285" s="20" t="s">
        <v>21</v>
      </c>
      <c r="N285" s="20">
        <v>8</v>
      </c>
      <c r="O285" s="20">
        <v>76430</v>
      </c>
      <c r="P285" s="20">
        <f t="shared" si="124"/>
        <v>76438</v>
      </c>
      <c r="Q285" s="20">
        <f t="shared" si="125"/>
        <v>76438</v>
      </c>
      <c r="R285" s="20">
        <v>76172</v>
      </c>
      <c r="S285" s="20">
        <v>76792</v>
      </c>
      <c r="T285" s="19">
        <f t="shared" si="126"/>
        <v>27.4</v>
      </c>
      <c r="U285" s="19">
        <f t="shared" si="127"/>
        <v>35.4</v>
      </c>
      <c r="W285" s="19">
        <f t="shared" si="128"/>
        <v>-27.4</v>
      </c>
      <c r="X285" s="19">
        <f t="shared" si="129"/>
        <v>35.4</v>
      </c>
      <c r="Y285" s="7">
        <f t="shared" si="130"/>
        <v>1</v>
      </c>
      <c r="Z285" s="7">
        <f t="shared" si="131"/>
        <v>0</v>
      </c>
      <c r="AA285" s="7">
        <f t="shared" si="132"/>
        <v>1</v>
      </c>
      <c r="AB285" s="7">
        <f t="shared" si="133"/>
        <v>0</v>
      </c>
      <c r="AC285" s="19">
        <f t="shared" si="134"/>
        <v>-20</v>
      </c>
      <c r="AD285" s="7"/>
      <c r="AE285" s="19">
        <f t="shared" si="135"/>
        <v>-20</v>
      </c>
      <c r="AF285" s="19">
        <f t="shared" si="136"/>
        <v>-20</v>
      </c>
      <c r="AG285" s="19">
        <f t="shared" si="137"/>
        <v>660</v>
      </c>
      <c r="AH285" s="7">
        <f t="shared" si="138"/>
        <v>0</v>
      </c>
      <c r="AI285" s="19">
        <f t="shared" si="139"/>
        <v>0</v>
      </c>
      <c r="AJ285" s="19">
        <f t="shared" si="140"/>
        <v>-20</v>
      </c>
      <c r="AK285" s="19">
        <f t="shared" si="141"/>
        <v>0</v>
      </c>
      <c r="AL285" s="19">
        <f t="shared" si="142"/>
        <v>0</v>
      </c>
      <c r="AM285" s="19">
        <f t="shared" si="143"/>
        <v>880</v>
      </c>
      <c r="AN285" s="25">
        <f>MAX(AM$4:AM285)</f>
        <v>880</v>
      </c>
      <c r="AO285" s="25">
        <f t="shared" si="150"/>
        <v>0</v>
      </c>
      <c r="AP285" s="20">
        <f t="shared" si="144"/>
        <v>0</v>
      </c>
      <c r="AR285" s="12">
        <f t="shared" si="149"/>
        <v>487.79999999999995</v>
      </c>
      <c r="AS285" s="12">
        <f t="shared" si="145"/>
        <v>24</v>
      </c>
      <c r="AT285" s="12">
        <f t="shared" si="146"/>
        <v>0</v>
      </c>
      <c r="AU285" s="12">
        <f t="shared" si="147"/>
        <v>16260</v>
      </c>
      <c r="AV285" s="12">
        <f>MAX(AU$4:AU285)</f>
        <v>16600</v>
      </c>
      <c r="AW285" s="8">
        <f t="shared" si="148"/>
        <v>-2.0481927710843374E-2</v>
      </c>
      <c r="AY285" s="24"/>
      <c r="AZ285" s="24"/>
    </row>
    <row r="286" spans="1:52" x14ac:dyDescent="0.3">
      <c r="A286" s="1">
        <v>42780</v>
      </c>
      <c r="B286" s="1">
        <v>42781</v>
      </c>
      <c r="C286" s="1" t="s">
        <v>45</v>
      </c>
      <c r="D286" s="3">
        <v>830</v>
      </c>
      <c r="E286" s="3">
        <v>0</v>
      </c>
      <c r="F286" s="3">
        <f t="shared" si="121"/>
        <v>830</v>
      </c>
      <c r="G286" s="20">
        <f t="shared" si="122"/>
        <v>1</v>
      </c>
      <c r="H286" s="3" t="s">
        <v>37</v>
      </c>
      <c r="I286" s="20">
        <v>1</v>
      </c>
      <c r="J286" s="20">
        <v>20</v>
      </c>
      <c r="L286" s="20">
        <f t="shared" si="123"/>
        <v>1</v>
      </c>
      <c r="M286" s="20" t="s">
        <v>20</v>
      </c>
      <c r="N286" s="20">
        <v>8</v>
      </c>
      <c r="O286" s="20">
        <v>76790</v>
      </c>
      <c r="P286" s="20">
        <f t="shared" si="124"/>
        <v>76790</v>
      </c>
      <c r="Q286" s="20">
        <f t="shared" si="125"/>
        <v>76790</v>
      </c>
      <c r="R286" s="20">
        <v>76866</v>
      </c>
      <c r="S286" s="20">
        <v>76361</v>
      </c>
      <c r="T286" s="19">
        <f t="shared" si="126"/>
        <v>8.4</v>
      </c>
      <c r="U286" s="19">
        <f t="shared" si="127"/>
        <v>42.1</v>
      </c>
      <c r="W286" s="19">
        <f t="shared" si="128"/>
        <v>-8.4</v>
      </c>
      <c r="X286" s="19">
        <f t="shared" si="129"/>
        <v>42.1</v>
      </c>
      <c r="Y286" s="7">
        <f t="shared" si="130"/>
        <v>0</v>
      </c>
      <c r="Z286" s="7">
        <f t="shared" si="131"/>
        <v>1</v>
      </c>
      <c r="AA286" s="7">
        <f t="shared" si="132"/>
        <v>1</v>
      </c>
      <c r="AB286" s="7">
        <f t="shared" si="133"/>
        <v>0</v>
      </c>
      <c r="AC286" s="19">
        <f t="shared" si="134"/>
        <v>0</v>
      </c>
      <c r="AD286" s="7"/>
      <c r="AE286" s="19">
        <f t="shared" si="135"/>
        <v>0</v>
      </c>
      <c r="AF286" s="19">
        <f t="shared" si="136"/>
        <v>20</v>
      </c>
      <c r="AG286" s="19">
        <f t="shared" si="137"/>
        <v>680</v>
      </c>
      <c r="AH286" s="7">
        <f t="shared" si="138"/>
        <v>1</v>
      </c>
      <c r="AI286" s="19">
        <f t="shared" si="139"/>
        <v>20</v>
      </c>
      <c r="AJ286" s="19">
        <f t="shared" si="140"/>
        <v>0</v>
      </c>
      <c r="AK286" s="19">
        <f t="shared" si="141"/>
        <v>0</v>
      </c>
      <c r="AL286" s="19">
        <f t="shared" si="142"/>
        <v>0</v>
      </c>
      <c r="AM286" s="19">
        <f t="shared" si="143"/>
        <v>880</v>
      </c>
      <c r="AN286" s="25">
        <f>MAX(AM$4:AM286)</f>
        <v>880</v>
      </c>
      <c r="AO286" s="25">
        <f t="shared" si="150"/>
        <v>0</v>
      </c>
      <c r="AP286" s="20">
        <f t="shared" si="144"/>
        <v>0</v>
      </c>
      <c r="AR286" s="12">
        <f t="shared" si="149"/>
        <v>487.79999999999995</v>
      </c>
      <c r="AS286" s="12">
        <f t="shared" si="145"/>
        <v>24</v>
      </c>
      <c r="AT286" s="12">
        <f t="shared" si="146"/>
        <v>0</v>
      </c>
      <c r="AU286" s="12">
        <f t="shared" si="147"/>
        <v>16260</v>
      </c>
      <c r="AV286" s="12">
        <f>MAX(AU$4:AU286)</f>
        <v>16600</v>
      </c>
      <c r="AW286" s="8">
        <f t="shared" si="148"/>
        <v>-2.0481927710843374E-2</v>
      </c>
      <c r="AY286" s="24"/>
      <c r="AZ286" s="24"/>
    </row>
    <row r="287" spans="1:52" x14ac:dyDescent="0.3">
      <c r="A287" s="1">
        <v>42781</v>
      </c>
      <c r="B287" s="1">
        <v>42781</v>
      </c>
      <c r="C287" s="1" t="s">
        <v>45</v>
      </c>
      <c r="D287" s="3">
        <v>1645</v>
      </c>
      <c r="E287" s="3">
        <v>0</v>
      </c>
      <c r="F287" s="3">
        <f t="shared" si="121"/>
        <v>1645</v>
      </c>
      <c r="G287" s="20">
        <f t="shared" si="122"/>
        <v>0</v>
      </c>
      <c r="H287" s="3" t="s">
        <v>38</v>
      </c>
      <c r="L287" s="20">
        <f t="shared" si="123"/>
        <v>1</v>
      </c>
      <c r="M287" s="20" t="s">
        <v>21</v>
      </c>
      <c r="N287" s="20">
        <v>7</v>
      </c>
      <c r="O287" s="20">
        <v>114060</v>
      </c>
      <c r="P287" s="20">
        <f t="shared" si="124"/>
        <v>114067</v>
      </c>
      <c r="Q287" s="20">
        <f t="shared" si="125"/>
        <v>114067</v>
      </c>
      <c r="R287" s="20">
        <v>113851</v>
      </c>
      <c r="S287" s="20">
        <v>114365</v>
      </c>
      <c r="T287" s="19">
        <f t="shared" si="126"/>
        <v>22.3</v>
      </c>
      <c r="U287" s="19">
        <f t="shared" si="127"/>
        <v>29.8</v>
      </c>
      <c r="W287" s="19">
        <f t="shared" si="128"/>
        <v>-22.3</v>
      </c>
      <c r="X287" s="19">
        <f t="shared" si="129"/>
        <v>29.8</v>
      </c>
      <c r="Y287" s="7">
        <f t="shared" si="130"/>
        <v>1</v>
      </c>
      <c r="Z287" s="7">
        <f t="shared" si="131"/>
        <v>0</v>
      </c>
      <c r="AA287" s="7">
        <f t="shared" si="132"/>
        <v>1</v>
      </c>
      <c r="AB287" s="7">
        <f t="shared" si="133"/>
        <v>1</v>
      </c>
      <c r="AC287" s="19">
        <f t="shared" si="134"/>
        <v>-20</v>
      </c>
      <c r="AD287" s="7"/>
      <c r="AE287" s="19">
        <f t="shared" si="135"/>
        <v>-20</v>
      </c>
      <c r="AF287" s="19">
        <f t="shared" si="136"/>
        <v>-20</v>
      </c>
      <c r="AG287" s="19">
        <f t="shared" si="137"/>
        <v>660</v>
      </c>
      <c r="AH287" s="7">
        <f t="shared" si="138"/>
        <v>0</v>
      </c>
      <c r="AI287" s="19">
        <f t="shared" si="139"/>
        <v>0</v>
      </c>
      <c r="AJ287" s="19">
        <f t="shared" si="140"/>
        <v>0</v>
      </c>
      <c r="AK287" s="19">
        <f t="shared" si="141"/>
        <v>0</v>
      </c>
      <c r="AL287" s="19">
        <f t="shared" si="142"/>
        <v>-20</v>
      </c>
      <c r="AM287" s="19">
        <f t="shared" si="143"/>
        <v>860</v>
      </c>
      <c r="AN287" s="25">
        <f>MAX(AM$4:AM287)</f>
        <v>880</v>
      </c>
      <c r="AO287" s="25">
        <f t="shared" si="150"/>
        <v>-20</v>
      </c>
      <c r="AP287" s="20">
        <f t="shared" si="144"/>
        <v>0</v>
      </c>
      <c r="AR287" s="12">
        <f t="shared" si="149"/>
        <v>487.79999999999995</v>
      </c>
      <c r="AS287" s="12">
        <f t="shared" si="145"/>
        <v>24</v>
      </c>
      <c r="AT287" s="12">
        <f t="shared" si="146"/>
        <v>-480</v>
      </c>
      <c r="AU287" s="12">
        <f t="shared" si="147"/>
        <v>15780</v>
      </c>
      <c r="AV287" s="12">
        <f>MAX(AU$4:AU287)</f>
        <v>16600</v>
      </c>
      <c r="AW287" s="8">
        <f t="shared" si="148"/>
        <v>-4.9397590361445781E-2</v>
      </c>
      <c r="AZ287" s="24"/>
    </row>
    <row r="288" spans="1:52" x14ac:dyDescent="0.3">
      <c r="A288" s="1">
        <v>42781</v>
      </c>
      <c r="B288" s="1">
        <v>42782</v>
      </c>
      <c r="C288" s="1" t="s">
        <v>45</v>
      </c>
      <c r="D288" s="3">
        <v>20</v>
      </c>
      <c r="E288" s="3">
        <v>0</v>
      </c>
      <c r="F288" s="3">
        <f t="shared" si="121"/>
        <v>20</v>
      </c>
      <c r="G288" s="20">
        <f t="shared" si="122"/>
        <v>1</v>
      </c>
      <c r="H288" s="3" t="s">
        <v>17</v>
      </c>
      <c r="I288" s="20">
        <v>1</v>
      </c>
      <c r="J288" s="20">
        <v>25</v>
      </c>
      <c r="L288" s="20">
        <f t="shared" si="123"/>
        <v>1</v>
      </c>
      <c r="M288" s="20" t="s">
        <v>20</v>
      </c>
      <c r="N288" s="20">
        <v>7</v>
      </c>
      <c r="O288" s="20">
        <v>106110</v>
      </c>
      <c r="P288" s="20">
        <f t="shared" si="124"/>
        <v>106110</v>
      </c>
      <c r="Q288" s="20">
        <f t="shared" si="125"/>
        <v>106110</v>
      </c>
      <c r="R288" s="20">
        <v>106237</v>
      </c>
      <c r="S288" s="20">
        <v>105993</v>
      </c>
      <c r="T288" s="19">
        <f t="shared" si="126"/>
        <v>13.4</v>
      </c>
      <c r="U288" s="19">
        <f t="shared" si="127"/>
        <v>11</v>
      </c>
      <c r="W288" s="19">
        <f t="shared" si="128"/>
        <v>-13.4</v>
      </c>
      <c r="X288" s="19">
        <f t="shared" si="129"/>
        <v>11</v>
      </c>
      <c r="Y288" s="7">
        <f t="shared" si="130"/>
        <v>0</v>
      </c>
      <c r="Z288" s="7">
        <f t="shared" si="131"/>
        <v>1</v>
      </c>
      <c r="AA288" s="7">
        <f t="shared" si="132"/>
        <v>1</v>
      </c>
      <c r="AB288" s="7">
        <f t="shared" si="133"/>
        <v>0</v>
      </c>
      <c r="AC288" s="19">
        <f t="shared" si="134"/>
        <v>0</v>
      </c>
      <c r="AD288" s="7"/>
      <c r="AE288" s="19">
        <f t="shared" si="135"/>
        <v>-20</v>
      </c>
      <c r="AF288" s="19">
        <f t="shared" si="136"/>
        <v>-20</v>
      </c>
      <c r="AG288" s="19">
        <f t="shared" si="137"/>
        <v>640</v>
      </c>
      <c r="AH288" s="7">
        <f t="shared" si="138"/>
        <v>0</v>
      </c>
      <c r="AI288" s="19">
        <f t="shared" si="139"/>
        <v>-20</v>
      </c>
      <c r="AJ288" s="19">
        <f t="shared" si="140"/>
        <v>0</v>
      </c>
      <c r="AK288" s="19">
        <f t="shared" si="141"/>
        <v>0</v>
      </c>
      <c r="AL288" s="19">
        <f t="shared" si="142"/>
        <v>0</v>
      </c>
      <c r="AM288" s="19">
        <f t="shared" si="143"/>
        <v>860</v>
      </c>
      <c r="AN288" s="25">
        <f>MAX(AM$4:AM288)</f>
        <v>880</v>
      </c>
      <c r="AO288" s="25">
        <f t="shared" si="150"/>
        <v>-20</v>
      </c>
      <c r="AP288" s="20">
        <f t="shared" si="144"/>
        <v>0</v>
      </c>
      <c r="AR288" s="12">
        <f t="shared" si="149"/>
        <v>473.4</v>
      </c>
      <c r="AS288" s="12">
        <f t="shared" ref="AS288:AS308" si="151">INT(AR288/AS$3)</f>
        <v>23</v>
      </c>
      <c r="AT288" s="12">
        <f t="shared" ref="AT288:AT294" si="152">AL288*AS288</f>
        <v>0</v>
      </c>
      <c r="AU288" s="12">
        <f t="shared" ref="AU288:AU294" si="153">AU287+AT288</f>
        <v>15780</v>
      </c>
      <c r="AV288" s="12">
        <f>MAX(AU$4:AU288)</f>
        <v>16600</v>
      </c>
      <c r="AW288" s="8">
        <f t="shared" ref="AW288:AW294" si="154">(AU288-AV288)/AV288</f>
        <v>-4.9397590361445781E-2</v>
      </c>
      <c r="AZ288" s="24"/>
    </row>
    <row r="289" spans="1:52" x14ac:dyDescent="0.3">
      <c r="A289" s="1">
        <v>42782</v>
      </c>
      <c r="B289" s="1">
        <v>42782</v>
      </c>
      <c r="C289" s="1" t="s">
        <v>45</v>
      </c>
      <c r="D289" s="3">
        <v>910</v>
      </c>
      <c r="E289" s="3">
        <v>0</v>
      </c>
      <c r="F289" s="3">
        <f t="shared" si="121"/>
        <v>910</v>
      </c>
      <c r="G289" s="20">
        <f t="shared" si="122"/>
        <v>0</v>
      </c>
      <c r="H289" s="3" t="s">
        <v>17</v>
      </c>
      <c r="I289" s="20">
        <v>1</v>
      </c>
      <c r="J289" s="20">
        <v>10</v>
      </c>
      <c r="L289" s="20">
        <f t="shared" si="123"/>
        <v>1</v>
      </c>
      <c r="M289" s="20" t="s">
        <v>20</v>
      </c>
      <c r="N289" s="20">
        <v>7</v>
      </c>
      <c r="O289" s="20">
        <v>106400</v>
      </c>
      <c r="P289" s="20">
        <f t="shared" si="124"/>
        <v>106400</v>
      </c>
      <c r="Q289" s="20">
        <f t="shared" si="125"/>
        <v>106400</v>
      </c>
      <c r="R289" s="20">
        <v>106409</v>
      </c>
      <c r="S289" s="20">
        <v>106236</v>
      </c>
      <c r="T289" s="19">
        <f t="shared" si="126"/>
        <v>1.6</v>
      </c>
      <c r="U289" s="19">
        <f t="shared" si="127"/>
        <v>15.7</v>
      </c>
      <c r="W289" s="19">
        <f t="shared" si="128"/>
        <v>-1.6</v>
      </c>
      <c r="X289" s="19">
        <f t="shared" si="129"/>
        <v>15.7</v>
      </c>
      <c r="Y289" s="7">
        <f t="shared" si="130"/>
        <v>0</v>
      </c>
      <c r="Z289" s="7">
        <f t="shared" si="131"/>
        <v>1</v>
      </c>
      <c r="AA289" s="7">
        <f t="shared" si="132"/>
        <v>1</v>
      </c>
      <c r="AB289" s="7">
        <f t="shared" si="133"/>
        <v>0</v>
      </c>
      <c r="AC289" s="19">
        <f t="shared" si="134"/>
        <v>0</v>
      </c>
      <c r="AD289" s="7"/>
      <c r="AE289" s="19">
        <f t="shared" si="135"/>
        <v>-20</v>
      </c>
      <c r="AF289" s="19">
        <f t="shared" si="136"/>
        <v>-20</v>
      </c>
      <c r="AG289" s="19">
        <f t="shared" si="137"/>
        <v>620</v>
      </c>
      <c r="AH289" s="7">
        <f t="shared" si="138"/>
        <v>0</v>
      </c>
      <c r="AI289" s="19">
        <f t="shared" si="139"/>
        <v>-20</v>
      </c>
      <c r="AJ289" s="19">
        <f t="shared" si="140"/>
        <v>0</v>
      </c>
      <c r="AK289" s="19">
        <f t="shared" si="141"/>
        <v>0</v>
      </c>
      <c r="AL289" s="19">
        <f t="shared" si="142"/>
        <v>0</v>
      </c>
      <c r="AM289" s="19">
        <f t="shared" si="143"/>
        <v>860</v>
      </c>
      <c r="AN289" s="25">
        <f>MAX(AM$4:AM289)</f>
        <v>880</v>
      </c>
      <c r="AO289" s="25">
        <f t="shared" si="150"/>
        <v>-20</v>
      </c>
      <c r="AP289" s="20">
        <f t="shared" si="144"/>
        <v>0</v>
      </c>
      <c r="AR289" s="12">
        <f t="shared" si="149"/>
        <v>473.4</v>
      </c>
      <c r="AS289" s="12">
        <f t="shared" si="151"/>
        <v>23</v>
      </c>
      <c r="AT289" s="12">
        <f t="shared" si="152"/>
        <v>0</v>
      </c>
      <c r="AU289" s="12">
        <f t="shared" si="153"/>
        <v>15780</v>
      </c>
      <c r="AV289" s="12">
        <f>MAX(AU$4:AU289)</f>
        <v>16600</v>
      </c>
      <c r="AW289" s="8">
        <f t="shared" si="154"/>
        <v>-4.9397590361445781E-2</v>
      </c>
      <c r="AY289" s="24"/>
      <c r="AZ289" s="24"/>
    </row>
    <row r="290" spans="1:52" x14ac:dyDescent="0.3">
      <c r="A290" s="1">
        <v>42782</v>
      </c>
      <c r="B290" s="1">
        <v>42782</v>
      </c>
      <c r="C290" s="1" t="s">
        <v>45</v>
      </c>
      <c r="D290" s="3">
        <v>1515</v>
      </c>
      <c r="E290" s="3">
        <v>0</v>
      </c>
      <c r="F290" s="3">
        <f t="shared" si="121"/>
        <v>1515</v>
      </c>
      <c r="G290" s="20">
        <f t="shared" si="122"/>
        <v>0</v>
      </c>
      <c r="H290" s="3" t="s">
        <v>38</v>
      </c>
      <c r="L290" s="20">
        <f t="shared" si="123"/>
        <v>1</v>
      </c>
      <c r="M290" s="20" t="s">
        <v>21</v>
      </c>
      <c r="N290" s="20">
        <v>7</v>
      </c>
      <c r="O290" s="20">
        <v>113380</v>
      </c>
      <c r="P290" s="20">
        <f t="shared" si="124"/>
        <v>113387</v>
      </c>
      <c r="Q290" s="20">
        <f t="shared" si="125"/>
        <v>113387</v>
      </c>
      <c r="R290" s="20">
        <v>113350</v>
      </c>
      <c r="S290" s="20">
        <v>113545</v>
      </c>
      <c r="T290" s="19">
        <f t="shared" si="126"/>
        <v>4.4000000000000004</v>
      </c>
      <c r="U290" s="19">
        <f t="shared" si="127"/>
        <v>15.8</v>
      </c>
      <c r="W290" s="19">
        <f t="shared" si="128"/>
        <v>-4.4000000000000004</v>
      </c>
      <c r="X290" s="19">
        <f t="shared" si="129"/>
        <v>15.8</v>
      </c>
      <c r="Y290" s="7">
        <f t="shared" si="130"/>
        <v>1</v>
      </c>
      <c r="Z290" s="7">
        <f t="shared" si="131"/>
        <v>0</v>
      </c>
      <c r="AA290" s="7">
        <f t="shared" si="132"/>
        <v>1</v>
      </c>
      <c r="AB290" s="7">
        <f t="shared" si="133"/>
        <v>1</v>
      </c>
      <c r="AC290" s="19">
        <f t="shared" si="134"/>
        <v>0</v>
      </c>
      <c r="AD290" s="7"/>
      <c r="AE290" s="19">
        <f t="shared" si="135"/>
        <v>-20</v>
      </c>
      <c r="AF290" s="19">
        <f t="shared" si="136"/>
        <v>-20</v>
      </c>
      <c r="AG290" s="19">
        <f t="shared" si="137"/>
        <v>600</v>
      </c>
      <c r="AH290" s="7">
        <f t="shared" si="138"/>
        <v>0</v>
      </c>
      <c r="AI290" s="19">
        <f t="shared" si="139"/>
        <v>0</v>
      </c>
      <c r="AJ290" s="19">
        <f t="shared" si="140"/>
        <v>0</v>
      </c>
      <c r="AK290" s="19">
        <f t="shared" si="141"/>
        <v>0</v>
      </c>
      <c r="AL290" s="19">
        <f t="shared" si="142"/>
        <v>-20</v>
      </c>
      <c r="AM290" s="19">
        <f t="shared" si="143"/>
        <v>840</v>
      </c>
      <c r="AN290" s="25">
        <f>MAX(AM$4:AM290)</f>
        <v>880</v>
      </c>
      <c r="AO290" s="25">
        <f t="shared" si="150"/>
        <v>-40</v>
      </c>
      <c r="AP290" s="20">
        <f t="shared" si="144"/>
        <v>0</v>
      </c>
      <c r="AR290" s="12">
        <f t="shared" si="149"/>
        <v>473.4</v>
      </c>
      <c r="AS290" s="12">
        <f t="shared" si="151"/>
        <v>23</v>
      </c>
      <c r="AT290" s="12">
        <f t="shared" si="152"/>
        <v>-460</v>
      </c>
      <c r="AU290" s="12">
        <f t="shared" si="153"/>
        <v>15320</v>
      </c>
      <c r="AV290" s="12">
        <f>MAX(AU$4:AU290)</f>
        <v>16600</v>
      </c>
      <c r="AW290" s="8">
        <f t="shared" si="154"/>
        <v>-7.7108433734939766E-2</v>
      </c>
      <c r="AY290" s="24"/>
      <c r="AZ290" s="24"/>
    </row>
    <row r="291" spans="1:52" x14ac:dyDescent="0.3">
      <c r="A291" s="1">
        <v>42782</v>
      </c>
      <c r="B291" s="1">
        <v>42782</v>
      </c>
      <c r="C291" s="1" t="s">
        <v>45</v>
      </c>
      <c r="D291" s="3">
        <v>1615</v>
      </c>
      <c r="E291" s="3">
        <v>0</v>
      </c>
      <c r="F291" s="3">
        <f t="shared" si="121"/>
        <v>1615</v>
      </c>
      <c r="G291" s="20">
        <f t="shared" si="122"/>
        <v>0</v>
      </c>
      <c r="H291" s="3" t="s">
        <v>17</v>
      </c>
      <c r="L291" s="20">
        <f t="shared" si="123"/>
        <v>1</v>
      </c>
      <c r="M291" s="20" t="s">
        <v>20</v>
      </c>
      <c r="N291" s="20">
        <v>7</v>
      </c>
      <c r="O291" s="20">
        <v>106800</v>
      </c>
      <c r="P291" s="20">
        <f t="shared" si="124"/>
        <v>106800</v>
      </c>
      <c r="Q291" s="20">
        <f t="shared" si="125"/>
        <v>106800</v>
      </c>
      <c r="R291" s="20">
        <v>106787</v>
      </c>
      <c r="S291" s="20">
        <v>106470</v>
      </c>
      <c r="T291" s="19">
        <f t="shared" si="126"/>
        <v>-0.6</v>
      </c>
      <c r="U291" s="19">
        <f t="shared" si="127"/>
        <v>32.299999999999997</v>
      </c>
      <c r="W291" s="19">
        <f t="shared" si="128"/>
        <v>0.6</v>
      </c>
      <c r="X291" s="19">
        <f t="shared" si="129"/>
        <v>32.299999999999997</v>
      </c>
      <c r="Y291" s="7">
        <f t="shared" si="130"/>
        <v>0</v>
      </c>
      <c r="Z291" s="7">
        <f t="shared" si="131"/>
        <v>0</v>
      </c>
      <c r="AA291" s="7">
        <f t="shared" si="132"/>
        <v>0</v>
      </c>
      <c r="AB291" s="7">
        <f t="shared" si="133"/>
        <v>0</v>
      </c>
      <c r="AC291" s="19">
        <f t="shared" si="134"/>
        <v>0</v>
      </c>
      <c r="AD291" s="7"/>
      <c r="AE291" s="19">
        <f t="shared" si="135"/>
        <v>0</v>
      </c>
      <c r="AF291" s="19">
        <f t="shared" si="136"/>
        <v>0</v>
      </c>
      <c r="AG291" s="19">
        <f t="shared" si="137"/>
        <v>600</v>
      </c>
      <c r="AH291" s="7">
        <f t="shared" si="138"/>
        <v>0</v>
      </c>
      <c r="AI291" s="19">
        <f t="shared" si="139"/>
        <v>0</v>
      </c>
      <c r="AJ291" s="19">
        <f t="shared" si="140"/>
        <v>0</v>
      </c>
      <c r="AK291" s="19">
        <f t="shared" si="141"/>
        <v>0</v>
      </c>
      <c r="AL291" s="19">
        <f t="shared" si="142"/>
        <v>0</v>
      </c>
      <c r="AM291" s="19">
        <f t="shared" si="143"/>
        <v>840</v>
      </c>
      <c r="AN291" s="25">
        <f>MAX(AM$4:AM291)</f>
        <v>880</v>
      </c>
      <c r="AO291" s="25">
        <f t="shared" si="150"/>
        <v>-40</v>
      </c>
      <c r="AP291" s="20">
        <f t="shared" si="144"/>
        <v>0</v>
      </c>
      <c r="AR291" s="12">
        <f t="shared" si="149"/>
        <v>473.4</v>
      </c>
      <c r="AS291" s="12">
        <f t="shared" si="151"/>
        <v>23</v>
      </c>
      <c r="AT291" s="12">
        <f t="shared" si="152"/>
        <v>0</v>
      </c>
      <c r="AU291" s="12">
        <f t="shared" si="153"/>
        <v>15320</v>
      </c>
      <c r="AV291" s="12">
        <f>MAX(AU$4:AU291)</f>
        <v>16600</v>
      </c>
      <c r="AW291" s="8">
        <f t="shared" si="154"/>
        <v>-7.7108433734939766E-2</v>
      </c>
      <c r="AY291" s="24"/>
      <c r="AZ291" s="24"/>
    </row>
    <row r="292" spans="1:52" x14ac:dyDescent="0.3">
      <c r="A292" s="1">
        <v>42783</v>
      </c>
      <c r="B292" s="1">
        <v>42783</v>
      </c>
      <c r="C292" s="1" t="s">
        <v>45</v>
      </c>
      <c r="D292" s="3">
        <v>800</v>
      </c>
      <c r="E292" s="3">
        <v>0</v>
      </c>
      <c r="F292" s="3">
        <f t="shared" si="121"/>
        <v>800</v>
      </c>
      <c r="G292" s="20">
        <f t="shared" si="122"/>
        <v>0</v>
      </c>
      <c r="H292" s="3" t="s">
        <v>17</v>
      </c>
      <c r="L292" s="20">
        <f t="shared" si="123"/>
        <v>1</v>
      </c>
      <c r="M292" s="20" t="s">
        <v>21</v>
      </c>
      <c r="N292" s="20">
        <v>7</v>
      </c>
      <c r="O292" s="20">
        <v>106410</v>
      </c>
      <c r="P292" s="20">
        <f t="shared" si="124"/>
        <v>106417</v>
      </c>
      <c r="Q292" s="20">
        <f t="shared" si="125"/>
        <v>106417</v>
      </c>
      <c r="R292" s="20">
        <v>106365</v>
      </c>
      <c r="S292" s="20">
        <v>106665</v>
      </c>
      <c r="T292" s="19">
        <f t="shared" si="126"/>
        <v>5.9</v>
      </c>
      <c r="U292" s="19">
        <f t="shared" si="127"/>
        <v>24.8</v>
      </c>
      <c r="W292" s="19">
        <f t="shared" si="128"/>
        <v>-5.9</v>
      </c>
      <c r="X292" s="19">
        <f t="shared" si="129"/>
        <v>24.8</v>
      </c>
      <c r="Y292" s="7">
        <f t="shared" si="130"/>
        <v>1</v>
      </c>
      <c r="Z292" s="7">
        <f t="shared" si="131"/>
        <v>0</v>
      </c>
      <c r="AA292" s="7">
        <f t="shared" si="132"/>
        <v>1</v>
      </c>
      <c r="AB292" s="7">
        <f t="shared" si="133"/>
        <v>1</v>
      </c>
      <c r="AC292" s="19">
        <f t="shared" si="134"/>
        <v>0</v>
      </c>
      <c r="AD292" s="7"/>
      <c r="AE292" s="19">
        <f t="shared" si="135"/>
        <v>0</v>
      </c>
      <c r="AF292" s="19">
        <f t="shared" si="136"/>
        <v>20</v>
      </c>
      <c r="AG292" s="19">
        <f t="shared" si="137"/>
        <v>620</v>
      </c>
      <c r="AH292" s="7">
        <f t="shared" si="138"/>
        <v>1</v>
      </c>
      <c r="AI292" s="19">
        <f t="shared" si="139"/>
        <v>0</v>
      </c>
      <c r="AJ292" s="19">
        <f t="shared" si="140"/>
        <v>0</v>
      </c>
      <c r="AK292" s="19">
        <f t="shared" si="141"/>
        <v>0</v>
      </c>
      <c r="AL292" s="19">
        <f t="shared" si="142"/>
        <v>20</v>
      </c>
      <c r="AM292" s="19">
        <f t="shared" si="143"/>
        <v>860</v>
      </c>
      <c r="AN292" s="25">
        <f>MAX(AM$4:AM292)</f>
        <v>880</v>
      </c>
      <c r="AO292" s="25">
        <f t="shared" si="150"/>
        <v>-20</v>
      </c>
      <c r="AP292" s="20">
        <f t="shared" si="144"/>
        <v>1</v>
      </c>
      <c r="AR292" s="12">
        <f t="shared" si="149"/>
        <v>459.59999999999997</v>
      </c>
      <c r="AS292" s="12">
        <f t="shared" si="151"/>
        <v>22</v>
      </c>
      <c r="AT292" s="12">
        <f t="shared" si="152"/>
        <v>440</v>
      </c>
      <c r="AU292" s="12">
        <f t="shared" si="153"/>
        <v>15760</v>
      </c>
      <c r="AV292" s="12">
        <f>MAX(AU$4:AU292)</f>
        <v>16600</v>
      </c>
      <c r="AW292" s="8">
        <f t="shared" si="154"/>
        <v>-5.0602409638554217E-2</v>
      </c>
      <c r="AY292" s="24"/>
      <c r="AZ292" s="24"/>
    </row>
    <row r="293" spans="1:52" x14ac:dyDescent="0.3">
      <c r="A293" s="1">
        <v>42783</v>
      </c>
      <c r="B293" s="1">
        <v>42783</v>
      </c>
      <c r="C293" s="1" t="s">
        <v>45</v>
      </c>
      <c r="D293" s="3">
        <v>900</v>
      </c>
      <c r="E293" s="3">
        <v>0</v>
      </c>
      <c r="F293" s="3">
        <f t="shared" si="121"/>
        <v>900</v>
      </c>
      <c r="G293" s="20">
        <f t="shared" si="122"/>
        <v>0</v>
      </c>
      <c r="H293" s="3" t="s">
        <v>37</v>
      </c>
      <c r="L293" s="20">
        <f t="shared" si="123"/>
        <v>1</v>
      </c>
      <c r="M293" s="20" t="s">
        <v>21</v>
      </c>
      <c r="N293" s="20">
        <v>8</v>
      </c>
      <c r="O293" s="20">
        <v>76780</v>
      </c>
      <c r="P293" s="20">
        <f t="shared" si="124"/>
        <v>76788</v>
      </c>
      <c r="Q293" s="20">
        <f t="shared" si="125"/>
        <v>76788</v>
      </c>
      <c r="R293" s="20">
        <v>76565</v>
      </c>
      <c r="S293" s="20">
        <v>76787</v>
      </c>
      <c r="T293" s="19">
        <f t="shared" si="126"/>
        <v>23.1</v>
      </c>
      <c r="U293" s="19">
        <f t="shared" si="127"/>
        <v>-0.1</v>
      </c>
      <c r="W293" s="19">
        <f t="shared" si="128"/>
        <v>-23.1</v>
      </c>
      <c r="X293" s="19">
        <f t="shared" si="129"/>
        <v>-0.1</v>
      </c>
      <c r="Y293" s="7">
        <f t="shared" si="130"/>
        <v>1</v>
      </c>
      <c r="Z293" s="7">
        <f t="shared" si="131"/>
        <v>0</v>
      </c>
      <c r="AA293" s="7">
        <f t="shared" si="132"/>
        <v>1</v>
      </c>
      <c r="AB293" s="7">
        <f t="shared" si="133"/>
        <v>1</v>
      </c>
      <c r="AC293" s="19">
        <f t="shared" si="134"/>
        <v>-20</v>
      </c>
      <c r="AD293" s="7"/>
      <c r="AE293" s="19">
        <f t="shared" si="135"/>
        <v>-20</v>
      </c>
      <c r="AF293" s="19">
        <f t="shared" si="136"/>
        <v>-20</v>
      </c>
      <c r="AG293" s="19">
        <f t="shared" si="137"/>
        <v>600</v>
      </c>
      <c r="AH293" s="7">
        <f t="shared" si="138"/>
        <v>0</v>
      </c>
      <c r="AI293" s="19">
        <f t="shared" si="139"/>
        <v>0</v>
      </c>
      <c r="AJ293" s="19">
        <f t="shared" si="140"/>
        <v>0</v>
      </c>
      <c r="AK293" s="19">
        <f t="shared" si="141"/>
        <v>0</v>
      </c>
      <c r="AL293" s="19">
        <f t="shared" si="142"/>
        <v>-20</v>
      </c>
      <c r="AM293" s="19">
        <f t="shared" si="143"/>
        <v>840</v>
      </c>
      <c r="AN293" s="25">
        <f>MAX(AM$4:AM293)</f>
        <v>880</v>
      </c>
      <c r="AO293" s="25">
        <f t="shared" si="150"/>
        <v>-40</v>
      </c>
      <c r="AP293" s="20">
        <f t="shared" si="144"/>
        <v>0</v>
      </c>
      <c r="AR293" s="12">
        <f t="shared" si="149"/>
        <v>459.59999999999997</v>
      </c>
      <c r="AS293" s="12">
        <f t="shared" si="151"/>
        <v>22</v>
      </c>
      <c r="AT293" s="12">
        <f t="shared" si="152"/>
        <v>-440</v>
      </c>
      <c r="AU293" s="12">
        <f t="shared" si="153"/>
        <v>15320</v>
      </c>
      <c r="AV293" s="12">
        <f>MAX(AU$4:AU293)</f>
        <v>16600</v>
      </c>
      <c r="AW293" s="8">
        <f t="shared" si="154"/>
        <v>-7.7108433734939766E-2</v>
      </c>
      <c r="AY293" s="24"/>
      <c r="AZ293" s="24"/>
    </row>
    <row r="294" spans="1:52" x14ac:dyDescent="0.3">
      <c r="A294" s="1">
        <v>42783</v>
      </c>
      <c r="B294" s="1">
        <v>42783</v>
      </c>
      <c r="C294" s="1" t="s">
        <v>45</v>
      </c>
      <c r="D294" s="3">
        <v>1540</v>
      </c>
      <c r="E294" s="3">
        <v>0</v>
      </c>
      <c r="F294" s="3">
        <f t="shared" si="121"/>
        <v>1540</v>
      </c>
      <c r="G294" s="20">
        <f t="shared" si="122"/>
        <v>0</v>
      </c>
      <c r="H294" s="3" t="s">
        <v>43</v>
      </c>
      <c r="L294" s="20">
        <f t="shared" si="123"/>
        <v>1</v>
      </c>
      <c r="M294" s="20" t="s">
        <v>20</v>
      </c>
      <c r="N294" s="20">
        <v>10</v>
      </c>
      <c r="O294" s="20">
        <v>131100</v>
      </c>
      <c r="P294" s="20">
        <f t="shared" si="124"/>
        <v>131100</v>
      </c>
      <c r="Q294" s="20">
        <f t="shared" si="125"/>
        <v>131100</v>
      </c>
      <c r="R294" s="20">
        <v>131254</v>
      </c>
      <c r="S294" s="20">
        <v>130889</v>
      </c>
      <c r="T294" s="19">
        <f t="shared" si="126"/>
        <v>16.399999999999999</v>
      </c>
      <c r="U294" s="19">
        <f t="shared" si="127"/>
        <v>20.100000000000001</v>
      </c>
      <c r="W294" s="19">
        <f t="shared" si="128"/>
        <v>-16.399999999999999</v>
      </c>
      <c r="X294" s="19">
        <f t="shared" si="129"/>
        <v>20.100000000000001</v>
      </c>
      <c r="Y294" s="7">
        <f t="shared" si="130"/>
        <v>0</v>
      </c>
      <c r="Z294" s="7">
        <f t="shared" si="131"/>
        <v>1</v>
      </c>
      <c r="AA294" s="7">
        <f t="shared" si="132"/>
        <v>1</v>
      </c>
      <c r="AB294" s="7">
        <f t="shared" si="133"/>
        <v>1</v>
      </c>
      <c r="AC294" s="19">
        <f t="shared" si="134"/>
        <v>0</v>
      </c>
      <c r="AD294" s="7"/>
      <c r="AE294" s="19">
        <f t="shared" si="135"/>
        <v>0</v>
      </c>
      <c r="AF294" s="19">
        <f t="shared" si="136"/>
        <v>20</v>
      </c>
      <c r="AG294" s="19">
        <f t="shared" si="137"/>
        <v>620</v>
      </c>
      <c r="AH294" s="7">
        <f t="shared" si="138"/>
        <v>1</v>
      </c>
      <c r="AI294" s="19">
        <f t="shared" si="139"/>
        <v>0</v>
      </c>
      <c r="AJ294" s="19">
        <f t="shared" si="140"/>
        <v>0</v>
      </c>
      <c r="AK294" s="19">
        <f t="shared" si="141"/>
        <v>0</v>
      </c>
      <c r="AL294" s="19">
        <f t="shared" si="142"/>
        <v>20</v>
      </c>
      <c r="AM294" s="19">
        <f t="shared" si="143"/>
        <v>860</v>
      </c>
      <c r="AN294" s="25">
        <f>MAX(AM$4:AM294)</f>
        <v>880</v>
      </c>
      <c r="AO294" s="25">
        <f t="shared" si="150"/>
        <v>-20</v>
      </c>
      <c r="AP294" s="20">
        <f t="shared" si="144"/>
        <v>1</v>
      </c>
      <c r="AR294" s="12">
        <f t="shared" si="149"/>
        <v>459.59999999999997</v>
      </c>
      <c r="AS294" s="12">
        <f t="shared" si="151"/>
        <v>22</v>
      </c>
      <c r="AT294" s="12">
        <f t="shared" si="152"/>
        <v>440</v>
      </c>
      <c r="AU294" s="12">
        <f t="shared" si="153"/>
        <v>15760</v>
      </c>
      <c r="AV294" s="12">
        <f>MAX(AU$4:AU294)</f>
        <v>16600</v>
      </c>
      <c r="AW294" s="8">
        <f t="shared" si="154"/>
        <v>-5.0602409638554217E-2</v>
      </c>
      <c r="AY294" s="24"/>
      <c r="AZ294" s="24"/>
    </row>
    <row r="295" spans="1:52" x14ac:dyDescent="0.3">
      <c r="A295" s="1">
        <v>42783</v>
      </c>
      <c r="B295" s="1">
        <v>42787</v>
      </c>
      <c r="C295" s="1" t="s">
        <v>45</v>
      </c>
      <c r="D295" s="3">
        <v>725</v>
      </c>
      <c r="E295" s="3">
        <v>0</v>
      </c>
      <c r="F295" s="3">
        <f t="shared" si="121"/>
        <v>725</v>
      </c>
      <c r="G295" s="20">
        <f t="shared" si="122"/>
        <v>4</v>
      </c>
      <c r="H295" s="3" t="s">
        <v>17</v>
      </c>
      <c r="I295" s="20">
        <v>1</v>
      </c>
      <c r="J295" s="20">
        <v>13</v>
      </c>
      <c r="L295" s="20">
        <f t="shared" si="123"/>
        <v>1</v>
      </c>
      <c r="M295" s="20" t="s">
        <v>21</v>
      </c>
      <c r="N295" s="20">
        <v>7</v>
      </c>
      <c r="O295" s="20">
        <v>105750</v>
      </c>
      <c r="P295" s="20">
        <f t="shared" si="124"/>
        <v>105757</v>
      </c>
      <c r="Q295" s="20">
        <f t="shared" si="125"/>
        <v>105757</v>
      </c>
      <c r="R295" s="20">
        <v>105419</v>
      </c>
      <c r="S295" s="20">
        <v>105793</v>
      </c>
      <c r="T295" s="19">
        <f t="shared" si="126"/>
        <v>34.5</v>
      </c>
      <c r="U295" s="19">
        <f t="shared" si="127"/>
        <v>3.6</v>
      </c>
      <c r="W295" s="19">
        <f t="shared" si="128"/>
        <v>-34.5</v>
      </c>
      <c r="X295" s="19">
        <f t="shared" si="129"/>
        <v>3.6</v>
      </c>
      <c r="Y295" s="7">
        <f t="shared" ref="Y295:Y297" si="155">IF(AND(M295="long",R295&lt;Q295),1, )</f>
        <v>1</v>
      </c>
      <c r="Z295" s="7">
        <f t="shared" ref="Z295:Z297" si="156">IF(AND(M295="short",R295&gt;Q295),1, )</f>
        <v>0</v>
      </c>
      <c r="AA295" s="7">
        <f t="shared" ref="AA295:AA308" si="157">IF(-W295&gt;N295/10,1, )</f>
        <v>1</v>
      </c>
      <c r="AB295" s="7">
        <f t="shared" ref="AB295:AB308" si="158">IF(OR(I295=1,K295=1),0,L295*AA295)</f>
        <v>0</v>
      </c>
      <c r="AC295" s="19">
        <f t="shared" ref="AC295:AC308" si="159">IF(W295&lt;=-AC$3,-AC$3,0)</f>
        <v>-20</v>
      </c>
      <c r="AD295" s="7"/>
      <c r="AE295" s="19">
        <f t="shared" ref="AE295:AE308" si="160">IF(AND(AC295=0,U295&gt;=AE$3-(N295/10)),0,-AC$3*AA295)</f>
        <v>-20</v>
      </c>
      <c r="AF295" s="19">
        <f t="shared" ref="AF295:AF308" si="161">IF(AND(AC295=0,X295&gt;AF$3),AF$3*AA295,AE295*AA295)</f>
        <v>-20</v>
      </c>
      <c r="AG295" s="19">
        <f t="shared" si="137"/>
        <v>600</v>
      </c>
      <c r="AH295" s="7">
        <f t="shared" ref="AH295:AH308" si="162">IF(AF295&gt;0,1, )</f>
        <v>0</v>
      </c>
      <c r="AI295" s="19">
        <f t="shared" ref="AI295:AI308" si="163">IF(I295=1,AF295,)</f>
        <v>-20</v>
      </c>
      <c r="AJ295" s="19">
        <f t="shared" ref="AJ295:AJ308" si="164">IF(K295=1,AF295, )</f>
        <v>0</v>
      </c>
      <c r="AK295" s="19">
        <f t="shared" ref="AK295:AK308" si="165">IF(L295=1, ,AF295)</f>
        <v>0</v>
      </c>
      <c r="AL295" s="19">
        <f t="shared" ref="AL295:AL308" si="166">AB295*AF295</f>
        <v>0</v>
      </c>
      <c r="AM295" s="19">
        <f t="shared" si="143"/>
        <v>860</v>
      </c>
      <c r="AN295" s="25">
        <f>MAX(AM$4:AM295)</f>
        <v>880</v>
      </c>
      <c r="AO295" s="25">
        <f t="shared" si="150"/>
        <v>-20</v>
      </c>
      <c r="AP295" s="20">
        <f t="shared" ref="AP295:AP308" si="167">IF(AL295&gt;0,1, )</f>
        <v>0</v>
      </c>
      <c r="AR295" s="12">
        <f t="shared" ref="AR295:AR308" si="168">IF(B295=B294,AR294,AU294*AR$3)</f>
        <v>472.79999999999995</v>
      </c>
      <c r="AS295" s="12">
        <f t="shared" si="151"/>
        <v>23</v>
      </c>
      <c r="AT295" s="12">
        <f t="shared" ref="AT295:AT308" si="169">AL295*AS295</f>
        <v>0</v>
      </c>
      <c r="AU295" s="12">
        <f t="shared" ref="AU295:AU308" si="170">AU294+AT295</f>
        <v>15760</v>
      </c>
      <c r="AV295" s="12">
        <f>MAX(AU$4:AU295)</f>
        <v>16600</v>
      </c>
      <c r="AW295" s="8">
        <f t="shared" ref="AW295:AW308" si="171">(AU295-AV295)/AV295</f>
        <v>-5.0602409638554217E-2</v>
      </c>
      <c r="AZ295" s="24"/>
    </row>
    <row r="296" spans="1:52" x14ac:dyDescent="0.3">
      <c r="A296" s="1">
        <v>42783</v>
      </c>
      <c r="B296" s="1">
        <v>42787</v>
      </c>
      <c r="C296" s="1" t="s">
        <v>45</v>
      </c>
      <c r="D296" s="3">
        <v>410</v>
      </c>
      <c r="E296" s="3">
        <v>0</v>
      </c>
      <c r="F296" s="3">
        <f t="shared" si="121"/>
        <v>410</v>
      </c>
      <c r="G296" s="20">
        <f t="shared" si="122"/>
        <v>4</v>
      </c>
      <c r="H296" s="3" t="s">
        <v>38</v>
      </c>
      <c r="L296" s="20">
        <f t="shared" si="123"/>
        <v>1</v>
      </c>
      <c r="M296" s="20" t="s">
        <v>20</v>
      </c>
      <c r="N296" s="20">
        <v>7</v>
      </c>
      <c r="O296" s="20">
        <v>113700</v>
      </c>
      <c r="P296" s="20">
        <f t="shared" si="124"/>
        <v>113700</v>
      </c>
      <c r="Q296" s="20">
        <f t="shared" si="125"/>
        <v>113700</v>
      </c>
      <c r="R296" s="20">
        <v>113702</v>
      </c>
      <c r="S296" s="20">
        <v>113418</v>
      </c>
      <c r="T296" s="19">
        <f t="shared" si="126"/>
        <v>0.9</v>
      </c>
      <c r="U296" s="19">
        <f t="shared" si="127"/>
        <v>27.5</v>
      </c>
      <c r="W296" s="19">
        <f t="shared" si="128"/>
        <v>-0.9</v>
      </c>
      <c r="X296" s="19">
        <f t="shared" si="129"/>
        <v>27.5</v>
      </c>
      <c r="Y296" s="7">
        <f t="shared" si="155"/>
        <v>0</v>
      </c>
      <c r="Z296" s="7">
        <f t="shared" si="156"/>
        <v>1</v>
      </c>
      <c r="AA296" s="7">
        <f t="shared" si="157"/>
        <v>1</v>
      </c>
      <c r="AB296" s="7">
        <f t="shared" si="158"/>
        <v>1</v>
      </c>
      <c r="AC296" s="19">
        <f t="shared" si="159"/>
        <v>0</v>
      </c>
      <c r="AD296" s="7"/>
      <c r="AE296" s="19">
        <f t="shared" si="160"/>
        <v>0</v>
      </c>
      <c r="AF296" s="19">
        <f t="shared" si="161"/>
        <v>20</v>
      </c>
      <c r="AG296" s="19">
        <f t="shared" ref="AG296:AG308" si="172">AG295+AF296</f>
        <v>620</v>
      </c>
      <c r="AH296" s="7">
        <f t="shared" si="162"/>
        <v>1</v>
      </c>
      <c r="AI296" s="19">
        <f t="shared" si="163"/>
        <v>0</v>
      </c>
      <c r="AJ296" s="19">
        <f t="shared" si="164"/>
        <v>0</v>
      </c>
      <c r="AK296" s="19">
        <f t="shared" si="165"/>
        <v>0</v>
      </c>
      <c r="AL296" s="19">
        <f t="shared" si="166"/>
        <v>20</v>
      </c>
      <c r="AM296" s="19">
        <f t="shared" ref="AM296:AM308" si="173">AM295+AL296</f>
        <v>880</v>
      </c>
      <c r="AN296" s="25">
        <f>MAX(AM$4:AM296)</f>
        <v>880</v>
      </c>
      <c r="AO296" s="25">
        <f t="shared" si="150"/>
        <v>0</v>
      </c>
      <c r="AP296" s="20">
        <f t="shared" si="167"/>
        <v>1</v>
      </c>
      <c r="AR296" s="12">
        <f t="shared" si="168"/>
        <v>472.79999999999995</v>
      </c>
      <c r="AS296" s="12">
        <f t="shared" si="151"/>
        <v>23</v>
      </c>
      <c r="AT296" s="12">
        <f t="shared" si="169"/>
        <v>460</v>
      </c>
      <c r="AU296" s="12">
        <f t="shared" si="170"/>
        <v>16220</v>
      </c>
      <c r="AV296" s="12">
        <f>MAX(AU$4:AU296)</f>
        <v>16600</v>
      </c>
      <c r="AW296" s="8">
        <f t="shared" si="171"/>
        <v>-2.289156626506024E-2</v>
      </c>
      <c r="AZ296" s="24"/>
    </row>
    <row r="297" spans="1:52" x14ac:dyDescent="0.3">
      <c r="A297" s="1">
        <v>42787</v>
      </c>
      <c r="B297" s="1">
        <v>42787</v>
      </c>
      <c r="C297" s="1" t="s">
        <v>45</v>
      </c>
      <c r="D297" s="3">
        <v>1120</v>
      </c>
      <c r="E297" s="3">
        <v>0</v>
      </c>
      <c r="F297" s="3">
        <f t="shared" si="121"/>
        <v>1120</v>
      </c>
      <c r="G297" s="20">
        <f t="shared" si="122"/>
        <v>0</v>
      </c>
      <c r="H297" s="3" t="s">
        <v>17</v>
      </c>
      <c r="I297" s="20">
        <v>1</v>
      </c>
      <c r="J297" s="20">
        <v>10</v>
      </c>
      <c r="L297" s="20">
        <f t="shared" si="123"/>
        <v>1</v>
      </c>
      <c r="M297" s="20" t="s">
        <v>21</v>
      </c>
      <c r="N297" s="20">
        <v>7</v>
      </c>
      <c r="O297" s="20">
        <v>105310</v>
      </c>
      <c r="P297" s="20">
        <f t="shared" si="124"/>
        <v>105317</v>
      </c>
      <c r="Q297" s="20">
        <f t="shared" si="125"/>
        <v>105317</v>
      </c>
      <c r="R297" s="20">
        <v>105317</v>
      </c>
      <c r="S297" s="20">
        <v>105454</v>
      </c>
      <c r="T297" s="19">
        <f t="shared" si="126"/>
        <v>0.7</v>
      </c>
      <c r="U297" s="19">
        <f t="shared" si="127"/>
        <v>13.7</v>
      </c>
      <c r="W297" s="19">
        <f t="shared" si="128"/>
        <v>-0.7</v>
      </c>
      <c r="X297" s="19">
        <f t="shared" si="129"/>
        <v>13.7</v>
      </c>
      <c r="Y297" s="7">
        <f t="shared" si="155"/>
        <v>0</v>
      </c>
      <c r="Z297" s="7">
        <f t="shared" si="156"/>
        <v>0</v>
      </c>
      <c r="AA297" s="7">
        <f t="shared" si="157"/>
        <v>0</v>
      </c>
      <c r="AB297" s="7">
        <f t="shared" si="158"/>
        <v>0</v>
      </c>
      <c r="AC297" s="19">
        <f t="shared" si="159"/>
        <v>0</v>
      </c>
      <c r="AD297" s="7"/>
      <c r="AE297" s="19">
        <f t="shared" si="160"/>
        <v>0</v>
      </c>
      <c r="AF297" s="19">
        <f t="shared" si="161"/>
        <v>0</v>
      </c>
      <c r="AG297" s="19">
        <f t="shared" si="172"/>
        <v>620</v>
      </c>
      <c r="AH297" s="7">
        <f t="shared" si="162"/>
        <v>0</v>
      </c>
      <c r="AI297" s="19">
        <f t="shared" si="163"/>
        <v>0</v>
      </c>
      <c r="AJ297" s="19">
        <f t="shared" si="164"/>
        <v>0</v>
      </c>
      <c r="AK297" s="19">
        <f t="shared" si="165"/>
        <v>0</v>
      </c>
      <c r="AL297" s="19">
        <f t="shared" si="166"/>
        <v>0</v>
      </c>
      <c r="AM297" s="19">
        <f t="shared" si="173"/>
        <v>880</v>
      </c>
      <c r="AN297" s="25">
        <f>MAX(AM$4:AM297)</f>
        <v>880</v>
      </c>
      <c r="AO297" s="25">
        <f t="shared" si="150"/>
        <v>0</v>
      </c>
      <c r="AP297" s="20">
        <f t="shared" si="167"/>
        <v>0</v>
      </c>
      <c r="AR297" s="12">
        <f t="shared" si="168"/>
        <v>472.79999999999995</v>
      </c>
      <c r="AS297" s="12">
        <f t="shared" si="151"/>
        <v>23</v>
      </c>
      <c r="AT297" s="12">
        <f t="shared" si="169"/>
        <v>0</v>
      </c>
      <c r="AU297" s="12">
        <f t="shared" si="170"/>
        <v>16220</v>
      </c>
      <c r="AV297" s="12">
        <f>MAX(AU$4:AU297)</f>
        <v>16600</v>
      </c>
      <c r="AW297" s="8">
        <f t="shared" si="171"/>
        <v>-2.289156626506024E-2</v>
      </c>
      <c r="AZ297" s="24"/>
    </row>
    <row r="298" spans="1:52" x14ac:dyDescent="0.3">
      <c r="A298" s="1">
        <v>42752</v>
      </c>
      <c r="B298" s="1">
        <v>42788</v>
      </c>
      <c r="C298" s="1" t="s">
        <v>45</v>
      </c>
      <c r="D298" s="3">
        <v>740</v>
      </c>
      <c r="E298" s="3">
        <v>0</v>
      </c>
      <c r="F298" s="3">
        <f t="shared" si="121"/>
        <v>740</v>
      </c>
      <c r="G298" s="20">
        <f t="shared" ref="G298:G306" si="174">B298-A298</f>
        <v>36</v>
      </c>
      <c r="H298" s="3" t="s">
        <v>17</v>
      </c>
      <c r="L298" s="20">
        <f t="shared" si="123"/>
        <v>1</v>
      </c>
      <c r="M298" s="20" t="s">
        <v>21</v>
      </c>
      <c r="N298" s="20">
        <v>7</v>
      </c>
      <c r="O298" s="20">
        <v>105090</v>
      </c>
      <c r="P298" s="20">
        <f t="shared" ref="P298:P306" si="175">IF(M298="short",O298,O298+N298)</f>
        <v>105097</v>
      </c>
      <c r="Q298" s="20">
        <f t="shared" ref="Q298:Q306" si="176">IF(M298="short",P298+Q$3,P298-Q$3)</f>
        <v>105097</v>
      </c>
      <c r="R298" s="20">
        <v>104931</v>
      </c>
      <c r="S298" s="20">
        <v>105720</v>
      </c>
      <c r="T298" s="19">
        <f t="shared" si="126"/>
        <v>17.3</v>
      </c>
      <c r="U298" s="19">
        <f t="shared" si="127"/>
        <v>62.3</v>
      </c>
      <c r="W298" s="19">
        <f t="shared" si="128"/>
        <v>-17.3</v>
      </c>
      <c r="X298" s="19">
        <f t="shared" si="129"/>
        <v>62.3</v>
      </c>
      <c r="AA298" s="7">
        <f t="shared" si="157"/>
        <v>1</v>
      </c>
      <c r="AB298" s="7">
        <f t="shared" si="158"/>
        <v>1</v>
      </c>
      <c r="AC298" s="19">
        <f t="shared" si="159"/>
        <v>0</v>
      </c>
      <c r="AD298" s="7"/>
      <c r="AE298" s="19">
        <f t="shared" si="160"/>
        <v>0</v>
      </c>
      <c r="AF298" s="19">
        <f t="shared" si="161"/>
        <v>20</v>
      </c>
      <c r="AG298" s="19">
        <f t="shared" si="172"/>
        <v>640</v>
      </c>
      <c r="AH298" s="7">
        <f t="shared" si="162"/>
        <v>1</v>
      </c>
      <c r="AI298" s="19">
        <f t="shared" si="163"/>
        <v>0</v>
      </c>
      <c r="AJ298" s="19">
        <f t="shared" si="164"/>
        <v>0</v>
      </c>
      <c r="AK298" s="19">
        <f t="shared" si="165"/>
        <v>0</v>
      </c>
      <c r="AL298" s="19">
        <f t="shared" si="166"/>
        <v>20</v>
      </c>
      <c r="AM298" s="19">
        <f t="shared" si="173"/>
        <v>900</v>
      </c>
      <c r="AN298" s="25">
        <f>MAX(AM$4:AM298)</f>
        <v>900</v>
      </c>
      <c r="AO298" s="25">
        <f t="shared" si="150"/>
        <v>0</v>
      </c>
      <c r="AP298" s="20">
        <f t="shared" si="167"/>
        <v>1</v>
      </c>
      <c r="AR298" s="12">
        <f t="shared" si="168"/>
        <v>486.59999999999997</v>
      </c>
      <c r="AS298" s="12">
        <f t="shared" si="151"/>
        <v>24</v>
      </c>
      <c r="AT298" s="12">
        <f t="shared" si="169"/>
        <v>480</v>
      </c>
      <c r="AU298" s="12">
        <f t="shared" si="170"/>
        <v>16700</v>
      </c>
      <c r="AV298" s="12">
        <f>MAX(AU$4:AU298)</f>
        <v>16700</v>
      </c>
      <c r="AW298" s="8">
        <f t="shared" si="171"/>
        <v>0</v>
      </c>
      <c r="AZ298" s="24"/>
    </row>
    <row r="299" spans="1:52" x14ac:dyDescent="0.3">
      <c r="A299" s="1">
        <v>42787</v>
      </c>
      <c r="B299" s="1">
        <v>42788</v>
      </c>
      <c r="C299" s="1" t="s">
        <v>45</v>
      </c>
      <c r="D299" s="3">
        <v>805</v>
      </c>
      <c r="E299" s="3">
        <v>0</v>
      </c>
      <c r="F299" s="3">
        <f t="shared" si="121"/>
        <v>805</v>
      </c>
      <c r="G299" s="20">
        <f t="shared" si="174"/>
        <v>1</v>
      </c>
      <c r="H299" s="3" t="s">
        <v>37</v>
      </c>
      <c r="I299" s="20">
        <v>1</v>
      </c>
      <c r="J299" s="20">
        <v>12</v>
      </c>
      <c r="L299" s="20">
        <f t="shared" si="123"/>
        <v>1</v>
      </c>
      <c r="M299" s="20" t="s">
        <v>20</v>
      </c>
      <c r="N299" s="20">
        <v>8</v>
      </c>
      <c r="O299" s="20">
        <v>76990</v>
      </c>
      <c r="P299" s="20">
        <f t="shared" si="175"/>
        <v>76990</v>
      </c>
      <c r="Q299" s="20">
        <f t="shared" si="176"/>
        <v>76990</v>
      </c>
      <c r="R299" s="20">
        <v>77093</v>
      </c>
      <c r="S299" s="20">
        <v>76726</v>
      </c>
      <c r="T299" s="19">
        <f t="shared" si="126"/>
        <v>11.1</v>
      </c>
      <c r="U299" s="19">
        <f t="shared" si="127"/>
        <v>25.6</v>
      </c>
      <c r="W299" s="19">
        <f t="shared" si="128"/>
        <v>-11.1</v>
      </c>
      <c r="X299" s="19">
        <f t="shared" si="129"/>
        <v>25.6</v>
      </c>
      <c r="AA299" s="7">
        <f t="shared" si="157"/>
        <v>1</v>
      </c>
      <c r="AB299" s="7">
        <f t="shared" si="158"/>
        <v>0</v>
      </c>
      <c r="AC299" s="19">
        <f t="shared" si="159"/>
        <v>0</v>
      </c>
      <c r="AD299" s="7"/>
      <c r="AE299" s="19">
        <f t="shared" si="160"/>
        <v>0</v>
      </c>
      <c r="AF299" s="19">
        <f t="shared" si="161"/>
        <v>20</v>
      </c>
      <c r="AG299" s="19">
        <f t="shared" si="172"/>
        <v>660</v>
      </c>
      <c r="AH299" s="7">
        <f t="shared" si="162"/>
        <v>1</v>
      </c>
      <c r="AI299" s="19">
        <f t="shared" si="163"/>
        <v>20</v>
      </c>
      <c r="AJ299" s="19">
        <f t="shared" si="164"/>
        <v>0</v>
      </c>
      <c r="AK299" s="19">
        <f t="shared" si="165"/>
        <v>0</v>
      </c>
      <c r="AL299" s="19">
        <f t="shared" si="166"/>
        <v>0</v>
      </c>
      <c r="AM299" s="19">
        <f t="shared" si="173"/>
        <v>900</v>
      </c>
      <c r="AN299" s="25">
        <f>MAX(AM$4:AM299)</f>
        <v>900</v>
      </c>
      <c r="AO299" s="25">
        <f t="shared" si="150"/>
        <v>0</v>
      </c>
      <c r="AP299" s="20">
        <f t="shared" si="167"/>
        <v>0</v>
      </c>
      <c r="AR299" s="12">
        <f t="shared" si="168"/>
        <v>486.59999999999997</v>
      </c>
      <c r="AS299" s="12">
        <f t="shared" si="151"/>
        <v>24</v>
      </c>
      <c r="AT299" s="12">
        <f t="shared" si="169"/>
        <v>0</v>
      </c>
      <c r="AU299" s="12">
        <f t="shared" si="170"/>
        <v>16700</v>
      </c>
      <c r="AV299" s="12">
        <f>MAX(AU$4:AU299)</f>
        <v>16700</v>
      </c>
      <c r="AW299" s="8">
        <f t="shared" si="171"/>
        <v>0</v>
      </c>
      <c r="AZ299" s="24"/>
    </row>
    <row r="300" spans="1:52" x14ac:dyDescent="0.3">
      <c r="A300" s="1">
        <v>42788</v>
      </c>
      <c r="B300" s="1">
        <v>42788</v>
      </c>
      <c r="C300" s="1" t="s">
        <v>45</v>
      </c>
      <c r="D300" s="3">
        <v>925</v>
      </c>
      <c r="E300" s="3">
        <v>0</v>
      </c>
      <c r="F300" s="3">
        <f t="shared" si="121"/>
        <v>925</v>
      </c>
      <c r="G300" s="20">
        <f t="shared" si="174"/>
        <v>0</v>
      </c>
      <c r="H300" s="3" t="s">
        <v>38</v>
      </c>
      <c r="L300" s="20">
        <f t="shared" si="123"/>
        <v>1</v>
      </c>
      <c r="M300" s="20" t="s">
        <v>21</v>
      </c>
      <c r="N300" s="20">
        <v>7</v>
      </c>
      <c r="O300" s="20">
        <v>113140</v>
      </c>
      <c r="P300" s="20">
        <f t="shared" si="175"/>
        <v>113147</v>
      </c>
      <c r="Q300" s="20">
        <f t="shared" si="176"/>
        <v>113147</v>
      </c>
      <c r="R300" s="20">
        <v>112900</v>
      </c>
      <c r="S300" s="20">
        <v>113643</v>
      </c>
      <c r="T300" s="19">
        <f t="shared" si="126"/>
        <v>25.4</v>
      </c>
      <c r="U300" s="19">
        <f t="shared" si="127"/>
        <v>49.6</v>
      </c>
      <c r="W300" s="19">
        <f t="shared" si="128"/>
        <v>-25.4</v>
      </c>
      <c r="X300" s="19">
        <f t="shared" si="129"/>
        <v>49.6</v>
      </c>
      <c r="AA300" s="7">
        <f t="shared" si="157"/>
        <v>1</v>
      </c>
      <c r="AB300" s="7">
        <f t="shared" si="158"/>
        <v>1</v>
      </c>
      <c r="AC300" s="19">
        <f t="shared" si="159"/>
        <v>-20</v>
      </c>
      <c r="AD300" s="7"/>
      <c r="AE300" s="19">
        <f t="shared" si="160"/>
        <v>-20</v>
      </c>
      <c r="AF300" s="19">
        <f t="shared" si="161"/>
        <v>-20</v>
      </c>
      <c r="AG300" s="19">
        <f t="shared" si="172"/>
        <v>640</v>
      </c>
      <c r="AH300" s="7">
        <f t="shared" si="162"/>
        <v>0</v>
      </c>
      <c r="AI300" s="19">
        <f t="shared" si="163"/>
        <v>0</v>
      </c>
      <c r="AJ300" s="19">
        <f t="shared" si="164"/>
        <v>0</v>
      </c>
      <c r="AK300" s="19">
        <f t="shared" si="165"/>
        <v>0</v>
      </c>
      <c r="AL300" s="19">
        <f t="shared" si="166"/>
        <v>-20</v>
      </c>
      <c r="AM300" s="19">
        <f t="shared" si="173"/>
        <v>880</v>
      </c>
      <c r="AN300" s="25">
        <f>MAX(AM$4:AM300)</f>
        <v>900</v>
      </c>
      <c r="AO300" s="25">
        <f t="shared" si="150"/>
        <v>-20</v>
      </c>
      <c r="AP300" s="20">
        <f t="shared" si="167"/>
        <v>0</v>
      </c>
      <c r="AR300" s="12">
        <f t="shared" si="168"/>
        <v>486.59999999999997</v>
      </c>
      <c r="AS300" s="12">
        <f t="shared" si="151"/>
        <v>24</v>
      </c>
      <c r="AT300" s="12">
        <f t="shared" si="169"/>
        <v>-480</v>
      </c>
      <c r="AU300" s="12">
        <f t="shared" si="170"/>
        <v>16220</v>
      </c>
      <c r="AV300" s="12">
        <f>MAX(AU$4:AU300)</f>
        <v>16700</v>
      </c>
      <c r="AW300" s="8">
        <f t="shared" si="171"/>
        <v>-2.874251497005988E-2</v>
      </c>
      <c r="AZ300" s="24"/>
    </row>
    <row r="301" spans="1:52" x14ac:dyDescent="0.3">
      <c r="A301" s="1">
        <v>42788</v>
      </c>
      <c r="B301" s="1">
        <v>42788</v>
      </c>
      <c r="C301" s="1" t="s">
        <v>45</v>
      </c>
      <c r="D301" s="3">
        <v>1345</v>
      </c>
      <c r="E301" s="3">
        <v>0</v>
      </c>
      <c r="F301" s="3">
        <f t="shared" si="121"/>
        <v>1345</v>
      </c>
      <c r="G301" s="20">
        <f t="shared" si="174"/>
        <v>0</v>
      </c>
      <c r="H301" s="3" t="s">
        <v>38</v>
      </c>
      <c r="I301" s="20">
        <v>1</v>
      </c>
      <c r="J301" s="20">
        <v>16</v>
      </c>
      <c r="L301" s="20">
        <f t="shared" si="123"/>
        <v>1</v>
      </c>
      <c r="M301" s="20" t="s">
        <v>21</v>
      </c>
      <c r="N301" s="20">
        <v>7</v>
      </c>
      <c r="O301" s="20">
        <v>112930</v>
      </c>
      <c r="P301" s="20">
        <f t="shared" si="175"/>
        <v>112937</v>
      </c>
      <c r="Q301" s="20">
        <f t="shared" si="176"/>
        <v>112937</v>
      </c>
      <c r="R301" s="20">
        <v>112900</v>
      </c>
      <c r="S301" s="20">
        <v>113643</v>
      </c>
      <c r="T301" s="19">
        <f t="shared" si="126"/>
        <v>4.4000000000000004</v>
      </c>
      <c r="U301" s="19">
        <f t="shared" si="127"/>
        <v>70.599999999999994</v>
      </c>
      <c r="W301" s="19">
        <f t="shared" si="128"/>
        <v>-4.4000000000000004</v>
      </c>
      <c r="X301" s="19">
        <f t="shared" si="129"/>
        <v>70.599999999999994</v>
      </c>
      <c r="AA301" s="7">
        <f t="shared" si="157"/>
        <v>1</v>
      </c>
      <c r="AB301" s="7">
        <f t="shared" si="158"/>
        <v>0</v>
      </c>
      <c r="AC301" s="19">
        <f t="shared" si="159"/>
        <v>0</v>
      </c>
      <c r="AD301" s="7"/>
      <c r="AE301" s="19">
        <f t="shared" si="160"/>
        <v>0</v>
      </c>
      <c r="AF301" s="19">
        <f t="shared" si="161"/>
        <v>20</v>
      </c>
      <c r="AG301" s="19">
        <f t="shared" si="172"/>
        <v>660</v>
      </c>
      <c r="AH301" s="7">
        <f t="shared" si="162"/>
        <v>1</v>
      </c>
      <c r="AI301" s="19">
        <f t="shared" si="163"/>
        <v>20</v>
      </c>
      <c r="AJ301" s="19">
        <f t="shared" si="164"/>
        <v>0</v>
      </c>
      <c r="AK301" s="19">
        <f t="shared" si="165"/>
        <v>0</v>
      </c>
      <c r="AL301" s="19">
        <f t="shared" si="166"/>
        <v>0</v>
      </c>
      <c r="AM301" s="19">
        <f t="shared" si="173"/>
        <v>880</v>
      </c>
      <c r="AN301" s="25">
        <f>MAX(AM$4:AM301)</f>
        <v>900</v>
      </c>
      <c r="AO301" s="25">
        <f t="shared" si="150"/>
        <v>-20</v>
      </c>
      <c r="AP301" s="20">
        <f t="shared" si="167"/>
        <v>0</v>
      </c>
      <c r="AR301" s="12">
        <f t="shared" si="168"/>
        <v>486.59999999999997</v>
      </c>
      <c r="AS301" s="12">
        <f t="shared" si="151"/>
        <v>24</v>
      </c>
      <c r="AT301" s="12">
        <f t="shared" si="169"/>
        <v>0</v>
      </c>
      <c r="AU301" s="12">
        <f t="shared" si="170"/>
        <v>16220</v>
      </c>
      <c r="AV301" s="12">
        <f>MAX(AU$4:AU301)</f>
        <v>16700</v>
      </c>
      <c r="AW301" s="8">
        <f t="shared" si="171"/>
        <v>-2.874251497005988E-2</v>
      </c>
      <c r="AZ301" s="24"/>
    </row>
    <row r="302" spans="1:52" x14ac:dyDescent="0.3">
      <c r="A302" s="1">
        <v>42788</v>
      </c>
      <c r="B302" s="1">
        <v>42788</v>
      </c>
      <c r="C302" s="1" t="s">
        <v>45</v>
      </c>
      <c r="D302" s="3">
        <v>1710</v>
      </c>
      <c r="E302" s="3">
        <v>0</v>
      </c>
      <c r="F302" s="3">
        <f t="shared" si="121"/>
        <v>1710</v>
      </c>
      <c r="G302" s="20">
        <f t="shared" si="174"/>
        <v>0</v>
      </c>
      <c r="H302" s="3" t="s">
        <v>17</v>
      </c>
      <c r="L302" s="20">
        <f t="shared" si="123"/>
        <v>1</v>
      </c>
      <c r="M302" s="20" t="s">
        <v>20</v>
      </c>
      <c r="N302" s="20">
        <v>7</v>
      </c>
      <c r="O302" s="20">
        <v>105620</v>
      </c>
      <c r="P302" s="20">
        <f t="shared" si="175"/>
        <v>105620</v>
      </c>
      <c r="Q302" s="20">
        <f t="shared" si="176"/>
        <v>105620</v>
      </c>
      <c r="R302" s="20">
        <v>105650</v>
      </c>
      <c r="S302" s="20">
        <v>105268</v>
      </c>
      <c r="T302" s="19">
        <f t="shared" si="126"/>
        <v>3.7</v>
      </c>
      <c r="U302" s="19">
        <f t="shared" si="127"/>
        <v>34.5</v>
      </c>
      <c r="W302" s="19">
        <f t="shared" si="128"/>
        <v>-3.7</v>
      </c>
      <c r="X302" s="19">
        <f t="shared" si="129"/>
        <v>34.5</v>
      </c>
      <c r="AA302" s="7">
        <f t="shared" si="157"/>
        <v>1</v>
      </c>
      <c r="AB302" s="7">
        <f t="shared" si="158"/>
        <v>1</v>
      </c>
      <c r="AC302" s="19">
        <f t="shared" si="159"/>
        <v>0</v>
      </c>
      <c r="AD302" s="7"/>
      <c r="AE302" s="19">
        <f t="shared" si="160"/>
        <v>0</v>
      </c>
      <c r="AF302" s="19">
        <f t="shared" si="161"/>
        <v>20</v>
      </c>
      <c r="AG302" s="19">
        <f t="shared" si="172"/>
        <v>680</v>
      </c>
      <c r="AH302" s="7">
        <f t="shared" si="162"/>
        <v>1</v>
      </c>
      <c r="AI302" s="19">
        <f t="shared" si="163"/>
        <v>0</v>
      </c>
      <c r="AJ302" s="19">
        <f t="shared" si="164"/>
        <v>0</v>
      </c>
      <c r="AK302" s="19">
        <f t="shared" si="165"/>
        <v>0</v>
      </c>
      <c r="AL302" s="19">
        <f t="shared" si="166"/>
        <v>20</v>
      </c>
      <c r="AM302" s="19">
        <f t="shared" si="173"/>
        <v>900</v>
      </c>
      <c r="AN302" s="25">
        <f>MAX(AM$4:AM302)</f>
        <v>900</v>
      </c>
      <c r="AO302" s="25">
        <f t="shared" si="150"/>
        <v>0</v>
      </c>
      <c r="AP302" s="20">
        <f t="shared" si="167"/>
        <v>1</v>
      </c>
      <c r="AR302" s="12">
        <f t="shared" si="168"/>
        <v>486.59999999999997</v>
      </c>
      <c r="AS302" s="12">
        <f t="shared" si="151"/>
        <v>24</v>
      </c>
      <c r="AT302" s="12">
        <f t="shared" si="169"/>
        <v>480</v>
      </c>
      <c r="AU302" s="12">
        <f t="shared" si="170"/>
        <v>16700</v>
      </c>
      <c r="AV302" s="12">
        <f>MAX(AU$4:AU302)</f>
        <v>16700</v>
      </c>
      <c r="AW302" s="8">
        <f t="shared" si="171"/>
        <v>0</v>
      </c>
      <c r="AZ302" s="24"/>
    </row>
    <row r="303" spans="1:52" x14ac:dyDescent="0.3">
      <c r="A303" s="1">
        <v>42789</v>
      </c>
      <c r="B303" s="1">
        <v>42789</v>
      </c>
      <c r="C303" s="1" t="s">
        <v>45</v>
      </c>
      <c r="D303" s="3">
        <v>30</v>
      </c>
      <c r="E303" s="3">
        <v>0</v>
      </c>
      <c r="F303" s="3">
        <f t="shared" si="121"/>
        <v>30</v>
      </c>
      <c r="G303" s="20">
        <f t="shared" si="174"/>
        <v>0</v>
      </c>
      <c r="H303" s="3" t="s">
        <v>37</v>
      </c>
      <c r="K303" s="20">
        <v>1</v>
      </c>
      <c r="L303" s="20">
        <f t="shared" si="123"/>
        <v>1</v>
      </c>
      <c r="M303" s="20" t="s">
        <v>21</v>
      </c>
      <c r="N303" s="20">
        <v>0</v>
      </c>
      <c r="O303" s="20">
        <v>76850</v>
      </c>
      <c r="P303" s="20">
        <f t="shared" si="175"/>
        <v>76850</v>
      </c>
      <c r="Q303" s="20">
        <f t="shared" si="176"/>
        <v>76850</v>
      </c>
      <c r="R303" s="20">
        <v>76641</v>
      </c>
      <c r="S303" s="20">
        <v>77398</v>
      </c>
      <c r="T303" s="19">
        <f t="shared" si="126"/>
        <v>20.9</v>
      </c>
      <c r="U303" s="19">
        <f t="shared" si="127"/>
        <v>54.8</v>
      </c>
      <c r="W303" s="19">
        <f t="shared" si="128"/>
        <v>-20.9</v>
      </c>
      <c r="X303" s="19">
        <f t="shared" si="129"/>
        <v>54.8</v>
      </c>
      <c r="AA303" s="7">
        <f t="shared" si="157"/>
        <v>1</v>
      </c>
      <c r="AB303" s="7">
        <f t="shared" si="158"/>
        <v>0</v>
      </c>
      <c r="AC303" s="19">
        <f t="shared" si="159"/>
        <v>-20</v>
      </c>
      <c r="AD303" s="7"/>
      <c r="AE303" s="19">
        <f t="shared" si="160"/>
        <v>-20</v>
      </c>
      <c r="AF303" s="19">
        <f t="shared" si="161"/>
        <v>-20</v>
      </c>
      <c r="AG303" s="19">
        <f t="shared" si="172"/>
        <v>660</v>
      </c>
      <c r="AH303" s="7">
        <f t="shared" si="162"/>
        <v>0</v>
      </c>
      <c r="AI303" s="19">
        <f t="shared" si="163"/>
        <v>0</v>
      </c>
      <c r="AJ303" s="19">
        <f t="shared" si="164"/>
        <v>-20</v>
      </c>
      <c r="AK303" s="19">
        <f t="shared" si="165"/>
        <v>0</v>
      </c>
      <c r="AL303" s="19">
        <f t="shared" si="166"/>
        <v>0</v>
      </c>
      <c r="AM303" s="19">
        <f t="shared" si="173"/>
        <v>900</v>
      </c>
      <c r="AN303" s="25">
        <f>MAX(AM$4:AM303)</f>
        <v>900</v>
      </c>
      <c r="AO303" s="25">
        <f t="shared" si="150"/>
        <v>0</v>
      </c>
      <c r="AP303" s="20">
        <f t="shared" si="167"/>
        <v>0</v>
      </c>
      <c r="AR303" s="12">
        <f t="shared" si="168"/>
        <v>501</v>
      </c>
      <c r="AS303" s="12">
        <f t="shared" si="151"/>
        <v>25</v>
      </c>
      <c r="AT303" s="12">
        <f t="shared" si="169"/>
        <v>0</v>
      </c>
      <c r="AU303" s="12">
        <f t="shared" si="170"/>
        <v>16700</v>
      </c>
      <c r="AV303" s="12">
        <f>MAX(AU$4:AU303)</f>
        <v>16700</v>
      </c>
      <c r="AW303" s="8">
        <f t="shared" si="171"/>
        <v>0</v>
      </c>
      <c r="AZ303" s="24"/>
    </row>
    <row r="304" spans="1:52" x14ac:dyDescent="0.3">
      <c r="A304" s="1">
        <v>42789</v>
      </c>
      <c r="B304" s="1">
        <v>42789</v>
      </c>
      <c r="C304" s="1" t="s">
        <v>45</v>
      </c>
      <c r="D304" s="3">
        <v>720</v>
      </c>
      <c r="E304" s="3">
        <v>0</v>
      </c>
      <c r="F304" s="3">
        <f t="shared" si="121"/>
        <v>720</v>
      </c>
      <c r="G304" s="20">
        <f t="shared" si="174"/>
        <v>0</v>
      </c>
      <c r="H304" s="3" t="s">
        <v>17</v>
      </c>
      <c r="L304" s="20">
        <f t="shared" si="123"/>
        <v>1</v>
      </c>
      <c r="M304" s="20" t="s">
        <v>21</v>
      </c>
      <c r="N304" s="20">
        <v>7</v>
      </c>
      <c r="O304" s="20">
        <v>105380</v>
      </c>
      <c r="P304" s="20">
        <f t="shared" si="175"/>
        <v>105387</v>
      </c>
      <c r="Q304" s="20">
        <f t="shared" si="176"/>
        <v>105387</v>
      </c>
      <c r="R304" s="20">
        <v>105372</v>
      </c>
      <c r="S304" s="20">
        <v>105641</v>
      </c>
      <c r="T304" s="19">
        <f t="shared" si="126"/>
        <v>2.2000000000000002</v>
      </c>
      <c r="U304" s="19">
        <f t="shared" si="127"/>
        <v>25.4</v>
      </c>
      <c r="W304" s="19">
        <f t="shared" si="128"/>
        <v>-2.2000000000000002</v>
      </c>
      <c r="X304" s="19">
        <f t="shared" si="129"/>
        <v>25.4</v>
      </c>
      <c r="AA304" s="7">
        <f t="shared" si="157"/>
        <v>1</v>
      </c>
      <c r="AB304" s="7">
        <f t="shared" si="158"/>
        <v>1</v>
      </c>
      <c r="AC304" s="19">
        <f t="shared" si="159"/>
        <v>0</v>
      </c>
      <c r="AD304" s="7"/>
      <c r="AE304" s="19">
        <f t="shared" si="160"/>
        <v>0</v>
      </c>
      <c r="AF304" s="19">
        <f t="shared" si="161"/>
        <v>20</v>
      </c>
      <c r="AG304" s="19">
        <f t="shared" si="172"/>
        <v>680</v>
      </c>
      <c r="AH304" s="7">
        <f t="shared" si="162"/>
        <v>1</v>
      </c>
      <c r="AI304" s="19">
        <f t="shared" si="163"/>
        <v>0</v>
      </c>
      <c r="AJ304" s="19">
        <f t="shared" si="164"/>
        <v>0</v>
      </c>
      <c r="AK304" s="19">
        <f t="shared" si="165"/>
        <v>0</v>
      </c>
      <c r="AL304" s="19">
        <f t="shared" si="166"/>
        <v>20</v>
      </c>
      <c r="AM304" s="19">
        <f t="shared" si="173"/>
        <v>920</v>
      </c>
      <c r="AN304" s="25">
        <f>MAX(AM$4:AM304)</f>
        <v>920</v>
      </c>
      <c r="AO304" s="25">
        <f t="shared" si="150"/>
        <v>0</v>
      </c>
      <c r="AP304" s="20">
        <f t="shared" si="167"/>
        <v>1</v>
      </c>
      <c r="AR304" s="12">
        <f t="shared" si="168"/>
        <v>501</v>
      </c>
      <c r="AS304" s="12">
        <f t="shared" si="151"/>
        <v>25</v>
      </c>
      <c r="AT304" s="12">
        <f t="shared" si="169"/>
        <v>500</v>
      </c>
      <c r="AU304" s="12">
        <f t="shared" si="170"/>
        <v>17200</v>
      </c>
      <c r="AV304" s="12">
        <f>MAX(AU$4:AU304)</f>
        <v>17200</v>
      </c>
      <c r="AW304" s="8">
        <f t="shared" si="171"/>
        <v>0</v>
      </c>
      <c r="AZ304" s="24"/>
    </row>
    <row r="305" spans="1:52" x14ac:dyDescent="0.3">
      <c r="A305" s="1">
        <v>42789</v>
      </c>
      <c r="B305" s="1">
        <v>42789</v>
      </c>
      <c r="C305" s="1" t="s">
        <v>45</v>
      </c>
      <c r="D305" s="3">
        <v>1155</v>
      </c>
      <c r="E305" s="3">
        <v>0</v>
      </c>
      <c r="F305" s="3">
        <f t="shared" si="121"/>
        <v>1155</v>
      </c>
      <c r="G305" s="20">
        <f t="shared" si="174"/>
        <v>0</v>
      </c>
      <c r="H305" s="3" t="s">
        <v>37</v>
      </c>
      <c r="L305" s="20">
        <f t="shared" si="123"/>
        <v>1</v>
      </c>
      <c r="M305" s="20" t="s">
        <v>20</v>
      </c>
      <c r="N305" s="20">
        <v>8</v>
      </c>
      <c r="O305" s="20">
        <v>77080</v>
      </c>
      <c r="P305" s="20">
        <f t="shared" si="175"/>
        <v>77080</v>
      </c>
      <c r="Q305" s="20">
        <f t="shared" si="176"/>
        <v>77080</v>
      </c>
      <c r="R305" s="20">
        <v>77084</v>
      </c>
      <c r="S305" s="20">
        <v>76965</v>
      </c>
      <c r="T305" s="19">
        <f t="shared" si="126"/>
        <v>1.2</v>
      </c>
      <c r="U305" s="19">
        <f t="shared" si="127"/>
        <v>10.7</v>
      </c>
      <c r="W305" s="19">
        <f t="shared" si="128"/>
        <v>-1.2</v>
      </c>
      <c r="X305" s="19">
        <f t="shared" si="129"/>
        <v>10.7</v>
      </c>
      <c r="AA305" s="7">
        <f t="shared" si="157"/>
        <v>1</v>
      </c>
      <c r="AB305" s="7">
        <f t="shared" si="158"/>
        <v>1</v>
      </c>
      <c r="AC305" s="19">
        <f t="shared" si="159"/>
        <v>0</v>
      </c>
      <c r="AD305" s="7"/>
      <c r="AE305" s="19">
        <f t="shared" si="160"/>
        <v>-20</v>
      </c>
      <c r="AF305" s="19">
        <f t="shared" si="161"/>
        <v>-20</v>
      </c>
      <c r="AG305" s="19">
        <f t="shared" si="172"/>
        <v>660</v>
      </c>
      <c r="AH305" s="7">
        <f t="shared" si="162"/>
        <v>0</v>
      </c>
      <c r="AI305" s="19">
        <f t="shared" si="163"/>
        <v>0</v>
      </c>
      <c r="AJ305" s="19">
        <f t="shared" si="164"/>
        <v>0</v>
      </c>
      <c r="AK305" s="19">
        <f t="shared" si="165"/>
        <v>0</v>
      </c>
      <c r="AL305" s="19">
        <f t="shared" si="166"/>
        <v>-20</v>
      </c>
      <c r="AM305" s="19">
        <f t="shared" si="173"/>
        <v>900</v>
      </c>
      <c r="AN305" s="25">
        <f>MAX(AM$4:AM305)</f>
        <v>920</v>
      </c>
      <c r="AO305" s="25">
        <f t="shared" si="150"/>
        <v>-20</v>
      </c>
      <c r="AP305" s="20">
        <f t="shared" si="167"/>
        <v>0</v>
      </c>
      <c r="AR305" s="12">
        <f t="shared" si="168"/>
        <v>501</v>
      </c>
      <c r="AS305" s="12">
        <f t="shared" si="151"/>
        <v>25</v>
      </c>
      <c r="AT305" s="12">
        <f t="shared" si="169"/>
        <v>-500</v>
      </c>
      <c r="AU305" s="12">
        <f t="shared" si="170"/>
        <v>16700</v>
      </c>
      <c r="AV305" s="12">
        <f>MAX(AU$4:AU305)</f>
        <v>17200</v>
      </c>
      <c r="AW305" s="8">
        <f t="shared" si="171"/>
        <v>-2.9069767441860465E-2</v>
      </c>
      <c r="AZ305" s="24"/>
    </row>
    <row r="306" spans="1:52" x14ac:dyDescent="0.3">
      <c r="A306" s="1">
        <v>42789</v>
      </c>
      <c r="B306" s="1">
        <v>42789</v>
      </c>
      <c r="C306" s="1" t="s">
        <v>45</v>
      </c>
      <c r="D306" s="3">
        <v>1340</v>
      </c>
      <c r="E306" s="3">
        <v>0</v>
      </c>
      <c r="F306" s="3">
        <f t="shared" si="121"/>
        <v>1340</v>
      </c>
      <c r="G306" s="20">
        <f t="shared" si="174"/>
        <v>0</v>
      </c>
      <c r="H306" s="3" t="s">
        <v>17</v>
      </c>
      <c r="I306" s="20">
        <v>1</v>
      </c>
      <c r="J306" s="20">
        <v>13</v>
      </c>
      <c r="K306" s="20">
        <v>1</v>
      </c>
      <c r="L306" s="20">
        <f t="shared" si="123"/>
        <v>1</v>
      </c>
      <c r="M306" s="20" t="s">
        <v>20</v>
      </c>
      <c r="N306" s="20">
        <v>7</v>
      </c>
      <c r="O306" s="20">
        <v>105810</v>
      </c>
      <c r="P306" s="20">
        <f t="shared" si="175"/>
        <v>105810</v>
      </c>
      <c r="Q306" s="20">
        <f t="shared" si="176"/>
        <v>105810</v>
      </c>
      <c r="R306" s="20">
        <v>105947</v>
      </c>
      <c r="S306" s="20">
        <v>105631</v>
      </c>
      <c r="T306" s="19">
        <f t="shared" si="126"/>
        <v>14.4</v>
      </c>
      <c r="U306" s="19">
        <f t="shared" si="127"/>
        <v>17.2</v>
      </c>
      <c r="W306" s="19">
        <f t="shared" si="128"/>
        <v>-14.4</v>
      </c>
      <c r="X306" s="19">
        <f t="shared" si="129"/>
        <v>17.2</v>
      </c>
      <c r="AA306" s="7">
        <f t="shared" si="157"/>
        <v>1</v>
      </c>
      <c r="AB306" s="7">
        <f t="shared" si="158"/>
        <v>0</v>
      </c>
      <c r="AC306" s="19">
        <f t="shared" si="159"/>
        <v>0</v>
      </c>
      <c r="AD306" s="7"/>
      <c r="AE306" s="19">
        <f t="shared" si="160"/>
        <v>-20</v>
      </c>
      <c r="AF306" s="19">
        <f t="shared" si="161"/>
        <v>-20</v>
      </c>
      <c r="AG306" s="19">
        <f t="shared" si="172"/>
        <v>640</v>
      </c>
      <c r="AH306" s="7">
        <f t="shared" si="162"/>
        <v>0</v>
      </c>
      <c r="AI306" s="19">
        <f t="shared" si="163"/>
        <v>-20</v>
      </c>
      <c r="AJ306" s="19">
        <f t="shared" si="164"/>
        <v>-20</v>
      </c>
      <c r="AK306" s="19">
        <f t="shared" si="165"/>
        <v>0</v>
      </c>
      <c r="AL306" s="19">
        <f t="shared" si="166"/>
        <v>0</v>
      </c>
      <c r="AM306" s="19">
        <f t="shared" si="173"/>
        <v>900</v>
      </c>
      <c r="AN306" s="25">
        <f>MAX(AM$4:AM306)</f>
        <v>920</v>
      </c>
      <c r="AO306" s="25">
        <f t="shared" si="150"/>
        <v>-20</v>
      </c>
      <c r="AP306" s="20">
        <f t="shared" si="167"/>
        <v>0</v>
      </c>
      <c r="AR306" s="12">
        <f t="shared" si="168"/>
        <v>501</v>
      </c>
      <c r="AS306" s="12">
        <f t="shared" si="151"/>
        <v>25</v>
      </c>
      <c r="AT306" s="12">
        <f t="shared" si="169"/>
        <v>0</v>
      </c>
      <c r="AU306" s="12">
        <f t="shared" si="170"/>
        <v>16700</v>
      </c>
      <c r="AV306" s="12">
        <f>MAX(AU$4:AU306)</f>
        <v>17200</v>
      </c>
      <c r="AW306" s="8">
        <f t="shared" si="171"/>
        <v>-2.9069767441860465E-2</v>
      </c>
      <c r="AZ306" s="24"/>
    </row>
    <row r="307" spans="1:52" x14ac:dyDescent="0.3">
      <c r="T307" s="19">
        <f t="shared" si="126"/>
        <v>0</v>
      </c>
      <c r="U307" s="19">
        <f t="shared" si="127"/>
        <v>0</v>
      </c>
      <c r="W307" s="19">
        <f t="shared" si="128"/>
        <v>0</v>
      </c>
      <c r="X307" s="19">
        <f t="shared" si="129"/>
        <v>0</v>
      </c>
      <c r="AA307" s="7">
        <f t="shared" si="157"/>
        <v>0</v>
      </c>
      <c r="AB307" s="7">
        <f t="shared" si="158"/>
        <v>0</v>
      </c>
      <c r="AC307" s="19">
        <f t="shared" si="159"/>
        <v>0</v>
      </c>
      <c r="AD307" s="7"/>
      <c r="AE307" s="19">
        <f t="shared" si="160"/>
        <v>0</v>
      </c>
      <c r="AF307" s="19">
        <f t="shared" si="161"/>
        <v>0</v>
      </c>
      <c r="AG307" s="19">
        <f t="shared" si="172"/>
        <v>640</v>
      </c>
      <c r="AH307" s="7">
        <f t="shared" si="162"/>
        <v>0</v>
      </c>
      <c r="AI307" s="19">
        <f t="shared" si="163"/>
        <v>0</v>
      </c>
      <c r="AJ307" s="19">
        <f t="shared" si="164"/>
        <v>0</v>
      </c>
      <c r="AK307" s="19">
        <f t="shared" si="165"/>
        <v>0</v>
      </c>
      <c r="AL307" s="19">
        <f t="shared" si="166"/>
        <v>0</v>
      </c>
      <c r="AM307" s="19">
        <f t="shared" si="173"/>
        <v>900</v>
      </c>
      <c r="AN307" s="25">
        <f>MAX(AM$4:AM307)</f>
        <v>920</v>
      </c>
      <c r="AO307" s="25">
        <f t="shared" si="150"/>
        <v>-20</v>
      </c>
      <c r="AP307" s="20">
        <f t="shared" si="167"/>
        <v>0</v>
      </c>
      <c r="AR307" s="12">
        <f t="shared" si="168"/>
        <v>501</v>
      </c>
      <c r="AS307" s="12">
        <f t="shared" si="151"/>
        <v>25</v>
      </c>
      <c r="AT307" s="12">
        <f t="shared" si="169"/>
        <v>0</v>
      </c>
      <c r="AU307" s="12">
        <f t="shared" si="170"/>
        <v>16700</v>
      </c>
      <c r="AV307" s="12">
        <f>MAX(AU$4:AU307)</f>
        <v>17200</v>
      </c>
      <c r="AW307" s="8">
        <f t="shared" si="171"/>
        <v>-2.9069767441860465E-2</v>
      </c>
      <c r="AZ307" s="24"/>
    </row>
    <row r="308" spans="1:52" x14ac:dyDescent="0.3">
      <c r="T308" s="19">
        <f t="shared" si="126"/>
        <v>0</v>
      </c>
      <c r="U308" s="19">
        <f t="shared" si="127"/>
        <v>0</v>
      </c>
      <c r="W308" s="19">
        <f t="shared" si="128"/>
        <v>0</v>
      </c>
      <c r="X308" s="19">
        <f t="shared" si="129"/>
        <v>0</v>
      </c>
      <c r="AA308" s="7">
        <f t="shared" si="157"/>
        <v>0</v>
      </c>
      <c r="AB308" s="7">
        <f t="shared" si="158"/>
        <v>0</v>
      </c>
      <c r="AC308" s="19">
        <f t="shared" si="159"/>
        <v>0</v>
      </c>
      <c r="AD308" s="7"/>
      <c r="AE308" s="19">
        <f t="shared" si="160"/>
        <v>0</v>
      </c>
      <c r="AF308" s="19">
        <f t="shared" si="161"/>
        <v>0</v>
      </c>
      <c r="AG308" s="19">
        <f t="shared" si="172"/>
        <v>640</v>
      </c>
      <c r="AH308" s="7">
        <f t="shared" si="162"/>
        <v>0</v>
      </c>
      <c r="AI308" s="19">
        <f t="shared" si="163"/>
        <v>0</v>
      </c>
      <c r="AJ308" s="19">
        <f t="shared" si="164"/>
        <v>0</v>
      </c>
      <c r="AK308" s="19">
        <f t="shared" si="165"/>
        <v>0</v>
      </c>
      <c r="AL308" s="19">
        <f t="shared" si="166"/>
        <v>0</v>
      </c>
      <c r="AM308" s="19">
        <f t="shared" si="173"/>
        <v>900</v>
      </c>
      <c r="AN308" s="25">
        <f>MAX(AM$4:AM308)</f>
        <v>920</v>
      </c>
      <c r="AO308" s="25">
        <f t="shared" si="150"/>
        <v>-20</v>
      </c>
      <c r="AP308" s="20">
        <f t="shared" si="167"/>
        <v>0</v>
      </c>
      <c r="AR308" s="12">
        <f t="shared" si="168"/>
        <v>501</v>
      </c>
      <c r="AS308" s="12">
        <f t="shared" si="151"/>
        <v>25</v>
      </c>
      <c r="AT308" s="12">
        <f t="shared" si="169"/>
        <v>0</v>
      </c>
      <c r="AU308" s="12">
        <f t="shared" si="170"/>
        <v>16700</v>
      </c>
      <c r="AV308" s="12">
        <f>MAX(AU$4:AU308)</f>
        <v>17200</v>
      </c>
      <c r="AW308" s="8">
        <f t="shared" si="171"/>
        <v>-2.9069767441860465E-2</v>
      </c>
      <c r="AZ308" s="24"/>
    </row>
    <row r="309" spans="1:52" x14ac:dyDescent="0.3">
      <c r="T309" s="25">
        <f t="shared" ref="T309:T322" si="177">IF(M309="short",((R309-P309)+N309)/10,((P309-R309)+N309)/10)</f>
        <v>0</v>
      </c>
      <c r="U309" s="25">
        <f t="shared" ref="U309:U322" si="178">IF(M309="long",((S309-O309)-N309)/10,((O309-S309)-N309)/10)</f>
        <v>0</v>
      </c>
      <c r="W309" s="25">
        <f t="shared" ref="W309:W322" si="179">-T309+(Q$3/10)</f>
        <v>0</v>
      </c>
      <c r="X309" s="25">
        <f t="shared" ref="X309:X322" si="180">U309+(Q$3/10)</f>
        <v>0</v>
      </c>
      <c r="AA309" s="7">
        <f t="shared" ref="AA309:AA322" si="181">IF(-W309&gt;N309/10,1, )</f>
        <v>0</v>
      </c>
      <c r="AB309" s="7">
        <f t="shared" ref="AB309:AB322" si="182">IF(OR(I309=1,K309=1),0,L309*AA309)</f>
        <v>0</v>
      </c>
      <c r="AC309" s="25">
        <f t="shared" ref="AC309:AC322" si="183">IF(W309&lt;=-AC$3,-AC$3,0)</f>
        <v>0</v>
      </c>
      <c r="AD309" s="7"/>
      <c r="AE309" s="25">
        <f t="shared" ref="AE309:AE322" si="184">IF(AND(AC309=0,U309&gt;=AE$3-(N309/10)),0,-AC$3*AA309)</f>
        <v>0</v>
      </c>
      <c r="AF309" s="25">
        <f t="shared" ref="AF309:AF322" si="185">IF(AND(AC309=0,X309&gt;AF$3),AF$3*AA309,AE309*AA309)</f>
        <v>0</v>
      </c>
      <c r="AG309" s="25">
        <f t="shared" ref="AG309:AG322" si="186">AG308+AF309</f>
        <v>640</v>
      </c>
      <c r="AH309" s="7">
        <f t="shared" ref="AH309:AH322" si="187">IF(AF309&gt;0,1, )</f>
        <v>0</v>
      </c>
      <c r="AI309" s="25">
        <f t="shared" ref="AI309:AI322" si="188">IF(I309=1,AF309,)</f>
        <v>0</v>
      </c>
      <c r="AJ309" s="25">
        <f t="shared" ref="AJ309:AJ322" si="189">IF(K309=1,AF309, )</f>
        <v>0</v>
      </c>
      <c r="AK309" s="25">
        <f t="shared" ref="AK309:AK322" si="190">IF(L309=1, ,AF309)</f>
        <v>0</v>
      </c>
      <c r="AL309" s="25">
        <f t="shared" ref="AL309:AL322" si="191">AB309*AF309</f>
        <v>0</v>
      </c>
      <c r="AM309" s="25">
        <f t="shared" ref="AM309:AM322" si="192">AM308+AL309</f>
        <v>900</v>
      </c>
      <c r="AN309" s="25">
        <f>MAX(AM$4:AM309)</f>
        <v>920</v>
      </c>
      <c r="AO309" s="25">
        <f t="shared" ref="AO309:AO322" si="193">AM309-AN309</f>
        <v>-20</v>
      </c>
      <c r="AP309" s="20">
        <f t="shared" ref="AP309:AP322" si="194">IF(AL309&gt;0,1, )</f>
        <v>0</v>
      </c>
      <c r="AR309" s="12">
        <f t="shared" ref="AR309:AR322" si="195">IF(B309=B308,AR308,AU308*AR$3)</f>
        <v>501</v>
      </c>
      <c r="AS309" s="12">
        <f t="shared" ref="AS309:AS322" si="196">INT(AR309/AS$3)</f>
        <v>25</v>
      </c>
      <c r="AT309" s="12">
        <f t="shared" ref="AT309:AT322" si="197">AL309*AS309</f>
        <v>0</v>
      </c>
      <c r="AU309" s="12">
        <f t="shared" ref="AU309:AU322" si="198">AU308+AT309</f>
        <v>16700</v>
      </c>
      <c r="AV309" s="12">
        <f>MAX(AU$4:AU309)</f>
        <v>17200</v>
      </c>
      <c r="AW309" s="8">
        <f t="shared" ref="AW309:AW322" si="199">(AU309-AV309)/AV309</f>
        <v>-2.9069767441860465E-2</v>
      </c>
      <c r="AZ309" s="24"/>
    </row>
    <row r="310" spans="1:52" x14ac:dyDescent="0.3">
      <c r="T310" s="25">
        <f t="shared" si="177"/>
        <v>0</v>
      </c>
      <c r="U310" s="25">
        <f t="shared" si="178"/>
        <v>0</v>
      </c>
      <c r="W310" s="25">
        <f t="shared" si="179"/>
        <v>0</v>
      </c>
      <c r="X310" s="25">
        <f t="shared" si="180"/>
        <v>0</v>
      </c>
      <c r="AA310" s="7">
        <f t="shared" si="181"/>
        <v>0</v>
      </c>
      <c r="AB310" s="7">
        <f t="shared" si="182"/>
        <v>0</v>
      </c>
      <c r="AC310" s="25">
        <f t="shared" si="183"/>
        <v>0</v>
      </c>
      <c r="AD310" s="7"/>
      <c r="AE310" s="25">
        <f t="shared" si="184"/>
        <v>0</v>
      </c>
      <c r="AF310" s="25">
        <f t="shared" si="185"/>
        <v>0</v>
      </c>
      <c r="AG310" s="25">
        <f t="shared" si="186"/>
        <v>640</v>
      </c>
      <c r="AH310" s="7">
        <f t="shared" si="187"/>
        <v>0</v>
      </c>
      <c r="AI310" s="25">
        <f t="shared" si="188"/>
        <v>0</v>
      </c>
      <c r="AJ310" s="25">
        <f t="shared" si="189"/>
        <v>0</v>
      </c>
      <c r="AK310" s="25">
        <f t="shared" si="190"/>
        <v>0</v>
      </c>
      <c r="AL310" s="25">
        <f t="shared" si="191"/>
        <v>0</v>
      </c>
      <c r="AM310" s="25">
        <f t="shared" si="192"/>
        <v>900</v>
      </c>
      <c r="AN310" s="25">
        <f>MAX(AM$4:AM310)</f>
        <v>920</v>
      </c>
      <c r="AO310" s="25">
        <f t="shared" si="193"/>
        <v>-20</v>
      </c>
      <c r="AP310" s="20">
        <f t="shared" si="194"/>
        <v>0</v>
      </c>
      <c r="AR310" s="12">
        <f t="shared" si="195"/>
        <v>501</v>
      </c>
      <c r="AS310" s="12">
        <f t="shared" si="196"/>
        <v>25</v>
      </c>
      <c r="AT310" s="12">
        <f t="shared" si="197"/>
        <v>0</v>
      </c>
      <c r="AU310" s="12">
        <f t="shared" si="198"/>
        <v>16700</v>
      </c>
      <c r="AV310" s="12">
        <f>MAX(AU$4:AU310)</f>
        <v>17200</v>
      </c>
      <c r="AW310" s="8">
        <f t="shared" si="199"/>
        <v>-2.9069767441860465E-2</v>
      </c>
      <c r="AZ310" s="24"/>
    </row>
    <row r="311" spans="1:52" x14ac:dyDescent="0.3">
      <c r="T311" s="25">
        <f t="shared" si="177"/>
        <v>0</v>
      </c>
      <c r="U311" s="25">
        <f t="shared" si="178"/>
        <v>0</v>
      </c>
      <c r="W311" s="25">
        <f t="shared" si="179"/>
        <v>0</v>
      </c>
      <c r="X311" s="25">
        <f t="shared" si="180"/>
        <v>0</v>
      </c>
      <c r="AA311" s="7">
        <f t="shared" si="181"/>
        <v>0</v>
      </c>
      <c r="AB311" s="7">
        <f t="shared" si="182"/>
        <v>0</v>
      </c>
      <c r="AC311" s="25">
        <f t="shared" si="183"/>
        <v>0</v>
      </c>
      <c r="AD311" s="7"/>
      <c r="AE311" s="25">
        <f t="shared" si="184"/>
        <v>0</v>
      </c>
      <c r="AF311" s="25">
        <f t="shared" si="185"/>
        <v>0</v>
      </c>
      <c r="AG311" s="25">
        <f t="shared" si="186"/>
        <v>640</v>
      </c>
      <c r="AH311" s="7">
        <f t="shared" si="187"/>
        <v>0</v>
      </c>
      <c r="AI311" s="25">
        <f t="shared" si="188"/>
        <v>0</v>
      </c>
      <c r="AJ311" s="25">
        <f t="shared" si="189"/>
        <v>0</v>
      </c>
      <c r="AK311" s="25">
        <f t="shared" si="190"/>
        <v>0</v>
      </c>
      <c r="AL311" s="25">
        <f t="shared" si="191"/>
        <v>0</v>
      </c>
      <c r="AM311" s="25">
        <f t="shared" si="192"/>
        <v>900</v>
      </c>
      <c r="AN311" s="25">
        <f>MAX(AM$4:AM311)</f>
        <v>920</v>
      </c>
      <c r="AO311" s="25">
        <f t="shared" si="193"/>
        <v>-20</v>
      </c>
      <c r="AP311" s="20">
        <f t="shared" si="194"/>
        <v>0</v>
      </c>
      <c r="AR311" s="12">
        <f t="shared" si="195"/>
        <v>501</v>
      </c>
      <c r="AS311" s="12">
        <f t="shared" si="196"/>
        <v>25</v>
      </c>
      <c r="AT311" s="12">
        <f t="shared" si="197"/>
        <v>0</v>
      </c>
      <c r="AU311" s="12">
        <f t="shared" si="198"/>
        <v>16700</v>
      </c>
      <c r="AV311" s="12">
        <f>MAX(AU$4:AU311)</f>
        <v>17200</v>
      </c>
      <c r="AW311" s="8">
        <f t="shared" si="199"/>
        <v>-2.9069767441860465E-2</v>
      </c>
      <c r="AZ311" s="24"/>
    </row>
    <row r="312" spans="1:52" x14ac:dyDescent="0.3">
      <c r="T312" s="25">
        <f t="shared" si="177"/>
        <v>0</v>
      </c>
      <c r="U312" s="25">
        <f t="shared" si="178"/>
        <v>0</v>
      </c>
      <c r="W312" s="25">
        <f t="shared" si="179"/>
        <v>0</v>
      </c>
      <c r="X312" s="25">
        <f t="shared" si="180"/>
        <v>0</v>
      </c>
      <c r="AA312" s="7">
        <f t="shared" si="181"/>
        <v>0</v>
      </c>
      <c r="AB312" s="7">
        <f t="shared" si="182"/>
        <v>0</v>
      </c>
      <c r="AC312" s="25">
        <f t="shared" si="183"/>
        <v>0</v>
      </c>
      <c r="AD312" s="7"/>
      <c r="AE312" s="25">
        <f t="shared" si="184"/>
        <v>0</v>
      </c>
      <c r="AF312" s="25">
        <f t="shared" si="185"/>
        <v>0</v>
      </c>
      <c r="AG312" s="25">
        <f t="shared" si="186"/>
        <v>640</v>
      </c>
      <c r="AH312" s="7">
        <f t="shared" si="187"/>
        <v>0</v>
      </c>
      <c r="AI312" s="25">
        <f t="shared" si="188"/>
        <v>0</v>
      </c>
      <c r="AJ312" s="25">
        <f t="shared" si="189"/>
        <v>0</v>
      </c>
      <c r="AK312" s="25">
        <f t="shared" si="190"/>
        <v>0</v>
      </c>
      <c r="AL312" s="25">
        <f t="shared" si="191"/>
        <v>0</v>
      </c>
      <c r="AM312" s="25">
        <f t="shared" si="192"/>
        <v>900</v>
      </c>
      <c r="AN312" s="25">
        <f>MAX(AM$4:AM312)</f>
        <v>920</v>
      </c>
      <c r="AO312" s="25">
        <f t="shared" si="193"/>
        <v>-20</v>
      </c>
      <c r="AP312" s="20">
        <f t="shared" si="194"/>
        <v>0</v>
      </c>
      <c r="AR312" s="12">
        <f t="shared" si="195"/>
        <v>501</v>
      </c>
      <c r="AS312" s="12">
        <f t="shared" si="196"/>
        <v>25</v>
      </c>
      <c r="AT312" s="12">
        <f t="shared" si="197"/>
        <v>0</v>
      </c>
      <c r="AU312" s="12">
        <f t="shared" si="198"/>
        <v>16700</v>
      </c>
      <c r="AV312" s="12">
        <f>MAX(AU$4:AU312)</f>
        <v>17200</v>
      </c>
      <c r="AW312" s="8">
        <f t="shared" si="199"/>
        <v>-2.9069767441860465E-2</v>
      </c>
      <c r="AZ312" s="24"/>
    </row>
    <row r="313" spans="1:52" x14ac:dyDescent="0.3">
      <c r="T313" s="25">
        <f t="shared" si="177"/>
        <v>0</v>
      </c>
      <c r="U313" s="25">
        <f t="shared" si="178"/>
        <v>0</v>
      </c>
      <c r="W313" s="25">
        <f t="shared" si="179"/>
        <v>0</v>
      </c>
      <c r="X313" s="25">
        <f t="shared" si="180"/>
        <v>0</v>
      </c>
      <c r="AA313" s="7">
        <f t="shared" si="181"/>
        <v>0</v>
      </c>
      <c r="AB313" s="7">
        <f t="shared" si="182"/>
        <v>0</v>
      </c>
      <c r="AC313" s="25">
        <f t="shared" si="183"/>
        <v>0</v>
      </c>
      <c r="AD313" s="7"/>
      <c r="AE313" s="25">
        <f t="shared" si="184"/>
        <v>0</v>
      </c>
      <c r="AF313" s="25">
        <f t="shared" si="185"/>
        <v>0</v>
      </c>
      <c r="AG313" s="25">
        <f t="shared" si="186"/>
        <v>640</v>
      </c>
      <c r="AH313" s="7">
        <f t="shared" si="187"/>
        <v>0</v>
      </c>
      <c r="AI313" s="25">
        <f t="shared" si="188"/>
        <v>0</v>
      </c>
      <c r="AJ313" s="25">
        <f t="shared" si="189"/>
        <v>0</v>
      </c>
      <c r="AK313" s="25">
        <f t="shared" si="190"/>
        <v>0</v>
      </c>
      <c r="AL313" s="25">
        <f t="shared" si="191"/>
        <v>0</v>
      </c>
      <c r="AM313" s="25">
        <f t="shared" si="192"/>
        <v>900</v>
      </c>
      <c r="AN313" s="25">
        <f>MAX(AM$4:AM313)</f>
        <v>920</v>
      </c>
      <c r="AO313" s="25">
        <f t="shared" si="193"/>
        <v>-20</v>
      </c>
      <c r="AP313" s="20">
        <f t="shared" si="194"/>
        <v>0</v>
      </c>
      <c r="AR313" s="12">
        <f t="shared" si="195"/>
        <v>501</v>
      </c>
      <c r="AS313" s="12">
        <f t="shared" si="196"/>
        <v>25</v>
      </c>
      <c r="AT313" s="12">
        <f t="shared" si="197"/>
        <v>0</v>
      </c>
      <c r="AU313" s="12">
        <f t="shared" si="198"/>
        <v>16700</v>
      </c>
      <c r="AV313" s="12">
        <f>MAX(AU$4:AU313)</f>
        <v>17200</v>
      </c>
      <c r="AW313" s="8">
        <f t="shared" si="199"/>
        <v>-2.9069767441860465E-2</v>
      </c>
      <c r="AZ313" s="24"/>
    </row>
    <row r="314" spans="1:52" x14ac:dyDescent="0.3">
      <c r="T314" s="25">
        <f t="shared" si="177"/>
        <v>0</v>
      </c>
      <c r="U314" s="25">
        <f t="shared" si="178"/>
        <v>0</v>
      </c>
      <c r="W314" s="25">
        <f t="shared" si="179"/>
        <v>0</v>
      </c>
      <c r="X314" s="25">
        <f t="shared" si="180"/>
        <v>0</v>
      </c>
      <c r="AA314" s="7">
        <f t="shared" si="181"/>
        <v>0</v>
      </c>
      <c r="AB314" s="7">
        <f t="shared" si="182"/>
        <v>0</v>
      </c>
      <c r="AC314" s="25">
        <f t="shared" si="183"/>
        <v>0</v>
      </c>
      <c r="AD314" s="7"/>
      <c r="AE314" s="25">
        <f t="shared" si="184"/>
        <v>0</v>
      </c>
      <c r="AF314" s="25">
        <f t="shared" si="185"/>
        <v>0</v>
      </c>
      <c r="AG314" s="25">
        <f t="shared" si="186"/>
        <v>640</v>
      </c>
      <c r="AH314" s="7">
        <f t="shared" si="187"/>
        <v>0</v>
      </c>
      <c r="AI314" s="25">
        <f t="shared" si="188"/>
        <v>0</v>
      </c>
      <c r="AJ314" s="25">
        <f t="shared" si="189"/>
        <v>0</v>
      </c>
      <c r="AK314" s="25">
        <f t="shared" si="190"/>
        <v>0</v>
      </c>
      <c r="AL314" s="25">
        <f t="shared" si="191"/>
        <v>0</v>
      </c>
      <c r="AM314" s="25">
        <f t="shared" si="192"/>
        <v>900</v>
      </c>
      <c r="AN314" s="25">
        <f>MAX(AM$4:AM314)</f>
        <v>920</v>
      </c>
      <c r="AO314" s="25">
        <f t="shared" si="193"/>
        <v>-20</v>
      </c>
      <c r="AP314" s="20">
        <f t="shared" si="194"/>
        <v>0</v>
      </c>
      <c r="AR314" s="12">
        <f t="shared" si="195"/>
        <v>501</v>
      </c>
      <c r="AS314" s="12">
        <f t="shared" si="196"/>
        <v>25</v>
      </c>
      <c r="AT314" s="12">
        <f t="shared" si="197"/>
        <v>0</v>
      </c>
      <c r="AU314" s="12">
        <f t="shared" si="198"/>
        <v>16700</v>
      </c>
      <c r="AV314" s="12">
        <f>MAX(AU$4:AU314)</f>
        <v>17200</v>
      </c>
      <c r="AW314" s="8">
        <f t="shared" si="199"/>
        <v>-2.9069767441860465E-2</v>
      </c>
      <c r="AZ314" s="24"/>
    </row>
    <row r="315" spans="1:52" x14ac:dyDescent="0.3">
      <c r="T315" s="25">
        <f t="shared" si="177"/>
        <v>0</v>
      </c>
      <c r="U315" s="25">
        <f t="shared" si="178"/>
        <v>0</v>
      </c>
      <c r="W315" s="25">
        <f t="shared" si="179"/>
        <v>0</v>
      </c>
      <c r="X315" s="25">
        <f t="shared" si="180"/>
        <v>0</v>
      </c>
      <c r="AA315" s="7">
        <f t="shared" si="181"/>
        <v>0</v>
      </c>
      <c r="AB315" s="7">
        <f t="shared" si="182"/>
        <v>0</v>
      </c>
      <c r="AC315" s="25">
        <f t="shared" si="183"/>
        <v>0</v>
      </c>
      <c r="AD315" s="7"/>
      <c r="AE315" s="25">
        <f t="shared" si="184"/>
        <v>0</v>
      </c>
      <c r="AF315" s="25">
        <f t="shared" si="185"/>
        <v>0</v>
      </c>
      <c r="AG315" s="25">
        <f t="shared" si="186"/>
        <v>640</v>
      </c>
      <c r="AH315" s="7">
        <f t="shared" si="187"/>
        <v>0</v>
      </c>
      <c r="AI315" s="25">
        <f t="shared" si="188"/>
        <v>0</v>
      </c>
      <c r="AJ315" s="25">
        <f t="shared" si="189"/>
        <v>0</v>
      </c>
      <c r="AK315" s="25">
        <f t="shared" si="190"/>
        <v>0</v>
      </c>
      <c r="AL315" s="25">
        <f t="shared" si="191"/>
        <v>0</v>
      </c>
      <c r="AM315" s="25">
        <f t="shared" si="192"/>
        <v>900</v>
      </c>
      <c r="AN315" s="25">
        <f>MAX(AM$4:AM315)</f>
        <v>920</v>
      </c>
      <c r="AO315" s="25">
        <f t="shared" si="193"/>
        <v>-20</v>
      </c>
      <c r="AP315" s="20">
        <f t="shared" si="194"/>
        <v>0</v>
      </c>
      <c r="AR315" s="12">
        <f t="shared" si="195"/>
        <v>501</v>
      </c>
      <c r="AS315" s="12">
        <f t="shared" si="196"/>
        <v>25</v>
      </c>
      <c r="AT315" s="12">
        <f t="shared" si="197"/>
        <v>0</v>
      </c>
      <c r="AU315" s="12">
        <f t="shared" si="198"/>
        <v>16700</v>
      </c>
      <c r="AV315" s="12">
        <f>MAX(AU$4:AU315)</f>
        <v>17200</v>
      </c>
      <c r="AW315" s="8">
        <f t="shared" si="199"/>
        <v>-2.9069767441860465E-2</v>
      </c>
      <c r="AZ315" s="24"/>
    </row>
    <row r="316" spans="1:52" x14ac:dyDescent="0.3">
      <c r="T316" s="25">
        <f t="shared" si="177"/>
        <v>0</v>
      </c>
      <c r="U316" s="25">
        <f t="shared" si="178"/>
        <v>0</v>
      </c>
      <c r="W316" s="25">
        <f t="shared" si="179"/>
        <v>0</v>
      </c>
      <c r="X316" s="25">
        <f t="shared" si="180"/>
        <v>0</v>
      </c>
      <c r="AA316" s="7">
        <f t="shared" si="181"/>
        <v>0</v>
      </c>
      <c r="AB316" s="7">
        <f t="shared" si="182"/>
        <v>0</v>
      </c>
      <c r="AC316" s="25">
        <f t="shared" si="183"/>
        <v>0</v>
      </c>
      <c r="AD316" s="7"/>
      <c r="AE316" s="25">
        <f t="shared" si="184"/>
        <v>0</v>
      </c>
      <c r="AF316" s="25">
        <f t="shared" si="185"/>
        <v>0</v>
      </c>
      <c r="AG316" s="25">
        <f t="shared" si="186"/>
        <v>640</v>
      </c>
      <c r="AH316" s="7">
        <f t="shared" si="187"/>
        <v>0</v>
      </c>
      <c r="AI316" s="25">
        <f t="shared" si="188"/>
        <v>0</v>
      </c>
      <c r="AJ316" s="25">
        <f t="shared" si="189"/>
        <v>0</v>
      </c>
      <c r="AK316" s="25">
        <f t="shared" si="190"/>
        <v>0</v>
      </c>
      <c r="AL316" s="25">
        <f t="shared" si="191"/>
        <v>0</v>
      </c>
      <c r="AM316" s="25">
        <f t="shared" si="192"/>
        <v>900</v>
      </c>
      <c r="AN316" s="25">
        <f>MAX(AM$4:AM316)</f>
        <v>920</v>
      </c>
      <c r="AO316" s="25">
        <f t="shared" si="193"/>
        <v>-20</v>
      </c>
      <c r="AP316" s="20">
        <f t="shared" si="194"/>
        <v>0</v>
      </c>
      <c r="AR316" s="12">
        <f t="shared" si="195"/>
        <v>501</v>
      </c>
      <c r="AS316" s="12">
        <f t="shared" si="196"/>
        <v>25</v>
      </c>
      <c r="AT316" s="12">
        <f t="shared" si="197"/>
        <v>0</v>
      </c>
      <c r="AU316" s="12">
        <f t="shared" si="198"/>
        <v>16700</v>
      </c>
      <c r="AV316" s="12">
        <f>MAX(AU$4:AU316)</f>
        <v>17200</v>
      </c>
      <c r="AW316" s="8">
        <f t="shared" si="199"/>
        <v>-2.9069767441860465E-2</v>
      </c>
      <c r="AZ316" s="24"/>
    </row>
    <row r="317" spans="1:52" x14ac:dyDescent="0.3">
      <c r="T317" s="25">
        <f t="shared" si="177"/>
        <v>0</v>
      </c>
      <c r="U317" s="25">
        <f t="shared" si="178"/>
        <v>0</v>
      </c>
      <c r="W317" s="25">
        <f t="shared" si="179"/>
        <v>0</v>
      </c>
      <c r="X317" s="25">
        <f t="shared" si="180"/>
        <v>0</v>
      </c>
      <c r="AA317" s="7">
        <f t="shared" si="181"/>
        <v>0</v>
      </c>
      <c r="AB317" s="7">
        <f t="shared" si="182"/>
        <v>0</v>
      </c>
      <c r="AC317" s="25">
        <f t="shared" si="183"/>
        <v>0</v>
      </c>
      <c r="AD317" s="7"/>
      <c r="AE317" s="25">
        <f t="shared" si="184"/>
        <v>0</v>
      </c>
      <c r="AF317" s="25">
        <f t="shared" si="185"/>
        <v>0</v>
      </c>
      <c r="AG317" s="25">
        <f t="shared" si="186"/>
        <v>640</v>
      </c>
      <c r="AH317" s="7">
        <f t="shared" si="187"/>
        <v>0</v>
      </c>
      <c r="AI317" s="25">
        <f t="shared" si="188"/>
        <v>0</v>
      </c>
      <c r="AJ317" s="25">
        <f t="shared" si="189"/>
        <v>0</v>
      </c>
      <c r="AK317" s="25">
        <f t="shared" si="190"/>
        <v>0</v>
      </c>
      <c r="AL317" s="25">
        <f t="shared" si="191"/>
        <v>0</v>
      </c>
      <c r="AM317" s="25">
        <f t="shared" si="192"/>
        <v>900</v>
      </c>
      <c r="AN317" s="25">
        <f>MAX(AM$4:AM317)</f>
        <v>920</v>
      </c>
      <c r="AO317" s="25">
        <f t="shared" si="193"/>
        <v>-20</v>
      </c>
      <c r="AP317" s="20">
        <f t="shared" si="194"/>
        <v>0</v>
      </c>
      <c r="AR317" s="12">
        <f t="shared" si="195"/>
        <v>501</v>
      </c>
      <c r="AS317" s="12">
        <f t="shared" si="196"/>
        <v>25</v>
      </c>
      <c r="AT317" s="12">
        <f t="shared" si="197"/>
        <v>0</v>
      </c>
      <c r="AU317" s="12">
        <f t="shared" si="198"/>
        <v>16700</v>
      </c>
      <c r="AV317" s="12">
        <f>MAX(AU$4:AU317)</f>
        <v>17200</v>
      </c>
      <c r="AW317" s="8">
        <f t="shared" si="199"/>
        <v>-2.9069767441860465E-2</v>
      </c>
      <c r="AZ317" s="24"/>
    </row>
    <row r="318" spans="1:52" x14ac:dyDescent="0.3">
      <c r="T318" s="25">
        <f t="shared" si="177"/>
        <v>0</v>
      </c>
      <c r="U318" s="25">
        <f t="shared" si="178"/>
        <v>0</v>
      </c>
      <c r="W318" s="25">
        <f t="shared" si="179"/>
        <v>0</v>
      </c>
      <c r="X318" s="25">
        <f t="shared" si="180"/>
        <v>0</v>
      </c>
      <c r="AA318" s="7">
        <f t="shared" si="181"/>
        <v>0</v>
      </c>
      <c r="AB318" s="7">
        <f t="shared" si="182"/>
        <v>0</v>
      </c>
      <c r="AC318" s="25">
        <f t="shared" si="183"/>
        <v>0</v>
      </c>
      <c r="AD318" s="7"/>
      <c r="AE318" s="25">
        <f t="shared" si="184"/>
        <v>0</v>
      </c>
      <c r="AF318" s="25">
        <f t="shared" si="185"/>
        <v>0</v>
      </c>
      <c r="AG318" s="25">
        <f t="shared" si="186"/>
        <v>640</v>
      </c>
      <c r="AH318" s="7">
        <f t="shared" si="187"/>
        <v>0</v>
      </c>
      <c r="AI318" s="25">
        <f t="shared" si="188"/>
        <v>0</v>
      </c>
      <c r="AJ318" s="25">
        <f t="shared" si="189"/>
        <v>0</v>
      </c>
      <c r="AK318" s="25">
        <f t="shared" si="190"/>
        <v>0</v>
      </c>
      <c r="AL318" s="25">
        <f t="shared" si="191"/>
        <v>0</v>
      </c>
      <c r="AM318" s="25">
        <f t="shared" si="192"/>
        <v>900</v>
      </c>
      <c r="AN318" s="25">
        <f>MAX(AM$4:AM318)</f>
        <v>920</v>
      </c>
      <c r="AO318" s="25">
        <f t="shared" si="193"/>
        <v>-20</v>
      </c>
      <c r="AP318" s="20">
        <f t="shared" si="194"/>
        <v>0</v>
      </c>
      <c r="AR318" s="12">
        <f t="shared" si="195"/>
        <v>501</v>
      </c>
      <c r="AS318" s="12">
        <f t="shared" si="196"/>
        <v>25</v>
      </c>
      <c r="AT318" s="12">
        <f t="shared" si="197"/>
        <v>0</v>
      </c>
      <c r="AU318" s="12">
        <f t="shared" si="198"/>
        <v>16700</v>
      </c>
      <c r="AV318" s="12">
        <f>MAX(AU$4:AU318)</f>
        <v>17200</v>
      </c>
      <c r="AW318" s="8">
        <f t="shared" si="199"/>
        <v>-2.9069767441860465E-2</v>
      </c>
      <c r="AZ318" s="24"/>
    </row>
    <row r="319" spans="1:52" x14ac:dyDescent="0.3">
      <c r="T319" s="25">
        <f t="shared" si="177"/>
        <v>0</v>
      </c>
      <c r="U319" s="25">
        <f t="shared" si="178"/>
        <v>0</v>
      </c>
      <c r="W319" s="25">
        <f t="shared" si="179"/>
        <v>0</v>
      </c>
      <c r="X319" s="25">
        <f t="shared" si="180"/>
        <v>0</v>
      </c>
      <c r="AA319" s="7">
        <f t="shared" si="181"/>
        <v>0</v>
      </c>
      <c r="AB319" s="7">
        <f t="shared" si="182"/>
        <v>0</v>
      </c>
      <c r="AC319" s="25">
        <f t="shared" si="183"/>
        <v>0</v>
      </c>
      <c r="AD319" s="7"/>
      <c r="AE319" s="25">
        <f t="shared" si="184"/>
        <v>0</v>
      </c>
      <c r="AF319" s="25">
        <f t="shared" si="185"/>
        <v>0</v>
      </c>
      <c r="AG319" s="25">
        <f t="shared" si="186"/>
        <v>640</v>
      </c>
      <c r="AH319" s="7">
        <f t="shared" si="187"/>
        <v>0</v>
      </c>
      <c r="AI319" s="25">
        <f t="shared" si="188"/>
        <v>0</v>
      </c>
      <c r="AJ319" s="25">
        <f t="shared" si="189"/>
        <v>0</v>
      </c>
      <c r="AK319" s="25">
        <f t="shared" si="190"/>
        <v>0</v>
      </c>
      <c r="AL319" s="25">
        <f t="shared" si="191"/>
        <v>0</v>
      </c>
      <c r="AM319" s="25">
        <f t="shared" si="192"/>
        <v>900</v>
      </c>
      <c r="AN319" s="25">
        <f>MAX(AM$4:AM319)</f>
        <v>920</v>
      </c>
      <c r="AO319" s="25">
        <f t="shared" si="193"/>
        <v>-20</v>
      </c>
      <c r="AP319" s="20">
        <f t="shared" si="194"/>
        <v>0</v>
      </c>
      <c r="AR319" s="12">
        <f t="shared" si="195"/>
        <v>501</v>
      </c>
      <c r="AS319" s="12">
        <f t="shared" si="196"/>
        <v>25</v>
      </c>
      <c r="AT319" s="12">
        <f t="shared" si="197"/>
        <v>0</v>
      </c>
      <c r="AU319" s="12">
        <f t="shared" si="198"/>
        <v>16700</v>
      </c>
      <c r="AV319" s="12">
        <f>MAX(AU$4:AU319)</f>
        <v>17200</v>
      </c>
      <c r="AW319" s="8">
        <f t="shared" si="199"/>
        <v>-2.9069767441860465E-2</v>
      </c>
      <c r="AZ319" s="24"/>
    </row>
    <row r="320" spans="1:52" x14ac:dyDescent="0.3">
      <c r="T320" s="25">
        <f t="shared" si="177"/>
        <v>0</v>
      </c>
      <c r="U320" s="25">
        <f t="shared" si="178"/>
        <v>0</v>
      </c>
      <c r="W320" s="25">
        <f t="shared" si="179"/>
        <v>0</v>
      </c>
      <c r="X320" s="25">
        <f t="shared" si="180"/>
        <v>0</v>
      </c>
      <c r="AA320" s="7">
        <f t="shared" si="181"/>
        <v>0</v>
      </c>
      <c r="AB320" s="7">
        <f t="shared" si="182"/>
        <v>0</v>
      </c>
      <c r="AC320" s="25">
        <f t="shared" si="183"/>
        <v>0</v>
      </c>
      <c r="AD320" s="7"/>
      <c r="AE320" s="25">
        <f t="shared" si="184"/>
        <v>0</v>
      </c>
      <c r="AF320" s="25">
        <f t="shared" si="185"/>
        <v>0</v>
      </c>
      <c r="AG320" s="25">
        <f t="shared" si="186"/>
        <v>640</v>
      </c>
      <c r="AH320" s="7">
        <f t="shared" si="187"/>
        <v>0</v>
      </c>
      <c r="AI320" s="25">
        <f t="shared" si="188"/>
        <v>0</v>
      </c>
      <c r="AJ320" s="25">
        <f t="shared" si="189"/>
        <v>0</v>
      </c>
      <c r="AK320" s="25">
        <f t="shared" si="190"/>
        <v>0</v>
      </c>
      <c r="AL320" s="25">
        <f t="shared" si="191"/>
        <v>0</v>
      </c>
      <c r="AM320" s="25">
        <f t="shared" si="192"/>
        <v>900</v>
      </c>
      <c r="AN320" s="25">
        <f>MAX(AM$4:AM320)</f>
        <v>920</v>
      </c>
      <c r="AO320" s="25">
        <f t="shared" si="193"/>
        <v>-20</v>
      </c>
      <c r="AP320" s="20">
        <f t="shared" si="194"/>
        <v>0</v>
      </c>
      <c r="AR320" s="12">
        <f t="shared" si="195"/>
        <v>501</v>
      </c>
      <c r="AS320" s="12">
        <f t="shared" si="196"/>
        <v>25</v>
      </c>
      <c r="AT320" s="12">
        <f t="shared" si="197"/>
        <v>0</v>
      </c>
      <c r="AU320" s="12">
        <f t="shared" si="198"/>
        <v>16700</v>
      </c>
      <c r="AV320" s="12">
        <f>MAX(AU$4:AU320)</f>
        <v>17200</v>
      </c>
      <c r="AW320" s="8">
        <f t="shared" si="199"/>
        <v>-2.9069767441860465E-2</v>
      </c>
      <c r="AZ320" s="24"/>
    </row>
    <row r="321" spans="9:52" x14ac:dyDescent="0.3">
      <c r="T321" s="25">
        <f t="shared" si="177"/>
        <v>0</v>
      </c>
      <c r="U321" s="25">
        <f t="shared" si="178"/>
        <v>0</v>
      </c>
      <c r="W321" s="25">
        <f t="shared" si="179"/>
        <v>0</v>
      </c>
      <c r="X321" s="25">
        <f t="shared" si="180"/>
        <v>0</v>
      </c>
      <c r="AA321" s="7">
        <f t="shared" si="181"/>
        <v>0</v>
      </c>
      <c r="AB321" s="7">
        <f t="shared" si="182"/>
        <v>0</v>
      </c>
      <c r="AC321" s="25">
        <f t="shared" si="183"/>
        <v>0</v>
      </c>
      <c r="AD321" s="7"/>
      <c r="AE321" s="25">
        <f t="shared" si="184"/>
        <v>0</v>
      </c>
      <c r="AF321" s="25">
        <f t="shared" si="185"/>
        <v>0</v>
      </c>
      <c r="AG321" s="25">
        <f t="shared" si="186"/>
        <v>640</v>
      </c>
      <c r="AH321" s="7">
        <f t="shared" si="187"/>
        <v>0</v>
      </c>
      <c r="AI321" s="25">
        <f t="shared" si="188"/>
        <v>0</v>
      </c>
      <c r="AJ321" s="25">
        <f t="shared" si="189"/>
        <v>0</v>
      </c>
      <c r="AK321" s="25">
        <f t="shared" si="190"/>
        <v>0</v>
      </c>
      <c r="AL321" s="25">
        <f t="shared" si="191"/>
        <v>0</v>
      </c>
      <c r="AM321" s="25">
        <f t="shared" si="192"/>
        <v>900</v>
      </c>
      <c r="AN321" s="25">
        <f>MAX(AM$4:AM321)</f>
        <v>920</v>
      </c>
      <c r="AO321" s="25">
        <f t="shared" si="193"/>
        <v>-20</v>
      </c>
      <c r="AP321" s="20">
        <f t="shared" si="194"/>
        <v>0</v>
      </c>
      <c r="AR321" s="12">
        <f t="shared" si="195"/>
        <v>501</v>
      </c>
      <c r="AS321" s="12">
        <f t="shared" si="196"/>
        <v>25</v>
      </c>
      <c r="AT321" s="12">
        <f t="shared" si="197"/>
        <v>0</v>
      </c>
      <c r="AU321" s="12">
        <f t="shared" si="198"/>
        <v>16700</v>
      </c>
      <c r="AV321" s="12">
        <f>MAX(AU$4:AU321)</f>
        <v>17200</v>
      </c>
      <c r="AW321" s="8">
        <f t="shared" si="199"/>
        <v>-2.9069767441860465E-2</v>
      </c>
      <c r="AZ321" s="24"/>
    </row>
    <row r="322" spans="9:52" x14ac:dyDescent="0.3">
      <c r="T322" s="25">
        <f t="shared" si="177"/>
        <v>0</v>
      </c>
      <c r="U322" s="25">
        <f t="shared" si="178"/>
        <v>0</v>
      </c>
      <c r="W322" s="25">
        <f t="shared" si="179"/>
        <v>0</v>
      </c>
      <c r="X322" s="25">
        <f t="shared" si="180"/>
        <v>0</v>
      </c>
      <c r="AA322" s="7">
        <f t="shared" si="181"/>
        <v>0</v>
      </c>
      <c r="AB322" s="7">
        <f t="shared" si="182"/>
        <v>0</v>
      </c>
      <c r="AC322" s="25">
        <f t="shared" si="183"/>
        <v>0</v>
      </c>
      <c r="AD322" s="7"/>
      <c r="AE322" s="25">
        <f t="shared" si="184"/>
        <v>0</v>
      </c>
      <c r="AF322" s="25">
        <f t="shared" si="185"/>
        <v>0</v>
      </c>
      <c r="AG322" s="25">
        <f t="shared" si="186"/>
        <v>640</v>
      </c>
      <c r="AH322" s="7">
        <f t="shared" si="187"/>
        <v>0</v>
      </c>
      <c r="AI322" s="25">
        <f t="shared" si="188"/>
        <v>0</v>
      </c>
      <c r="AJ322" s="25">
        <f t="shared" si="189"/>
        <v>0</v>
      </c>
      <c r="AK322" s="25">
        <f t="shared" si="190"/>
        <v>0</v>
      </c>
      <c r="AL322" s="25">
        <f t="shared" si="191"/>
        <v>0</v>
      </c>
      <c r="AM322" s="25">
        <f t="shared" si="192"/>
        <v>900</v>
      </c>
      <c r="AN322" s="25">
        <f>MAX(AM$4:AM322)</f>
        <v>920</v>
      </c>
      <c r="AO322" s="25">
        <f t="shared" si="193"/>
        <v>-20</v>
      </c>
      <c r="AP322" s="20">
        <f t="shared" si="194"/>
        <v>0</v>
      </c>
      <c r="AR322" s="12">
        <f t="shared" si="195"/>
        <v>501</v>
      </c>
      <c r="AS322" s="12">
        <f t="shared" si="196"/>
        <v>25</v>
      </c>
      <c r="AT322" s="12">
        <f t="shared" si="197"/>
        <v>0</v>
      </c>
      <c r="AU322" s="12">
        <f t="shared" si="198"/>
        <v>16700</v>
      </c>
      <c r="AV322" s="12">
        <f>MAX(AU$4:AU322)</f>
        <v>17200</v>
      </c>
      <c r="AW322" s="8">
        <f t="shared" si="199"/>
        <v>-2.9069767441860465E-2</v>
      </c>
      <c r="AZ322" s="24"/>
    </row>
    <row r="323" spans="9:52" x14ac:dyDescent="0.3">
      <c r="T323" s="25"/>
      <c r="U323" s="25"/>
      <c r="W323" s="25"/>
      <c r="X323" s="25"/>
      <c r="AC323" s="25"/>
      <c r="AD323" s="25"/>
      <c r="AE323" s="25"/>
      <c r="AF323" s="25"/>
      <c r="AG323" s="25"/>
      <c r="AI323" s="25"/>
      <c r="AJ323" s="25"/>
      <c r="AK323" s="25"/>
      <c r="AL323" s="25"/>
      <c r="AM323" s="25"/>
      <c r="AR323" s="25"/>
      <c r="AS323" s="25"/>
      <c r="AT323" s="25"/>
      <c r="AU323" s="25"/>
      <c r="AV323" s="25"/>
      <c r="AW323" s="25"/>
    </row>
    <row r="324" spans="9:52" x14ac:dyDescent="0.3">
      <c r="T324" s="25"/>
      <c r="U324" s="25"/>
      <c r="W324" s="25"/>
      <c r="X324" s="25"/>
      <c r="AC324" s="25"/>
      <c r="AD324" s="25"/>
      <c r="AE324" s="25"/>
      <c r="AF324" s="25"/>
      <c r="AG324" s="25"/>
      <c r="AI324" s="25"/>
      <c r="AJ324" s="25"/>
      <c r="AK324" s="25"/>
      <c r="AL324" s="25"/>
      <c r="AM324" s="25"/>
      <c r="AR324" s="25"/>
      <c r="AS324" s="25"/>
      <c r="AT324" s="25"/>
      <c r="AU324" s="25"/>
      <c r="AV324" s="25"/>
      <c r="AW324" s="25"/>
    </row>
    <row r="325" spans="9:52" x14ac:dyDescent="0.3">
      <c r="T325" s="25"/>
      <c r="U325" s="25"/>
      <c r="W325" s="25"/>
      <c r="X325" s="25"/>
      <c r="AC325" s="25"/>
      <c r="AD325" s="25"/>
      <c r="AE325" s="25"/>
      <c r="AF325" s="25"/>
      <c r="AG325" s="25"/>
      <c r="AI325" s="25"/>
      <c r="AJ325" s="25"/>
      <c r="AK325" s="25"/>
      <c r="AL325" s="25"/>
      <c r="AM325" s="25"/>
      <c r="AR325" s="25"/>
      <c r="AS325" s="25"/>
      <c r="AT325" s="25"/>
      <c r="AU325" s="25"/>
      <c r="AV325" s="25"/>
      <c r="AW325" s="25"/>
    </row>
    <row r="326" spans="9:52" x14ac:dyDescent="0.3">
      <c r="T326" s="25"/>
      <c r="U326" s="25"/>
      <c r="W326" s="25"/>
      <c r="X326" s="25"/>
      <c r="AC326" s="25"/>
      <c r="AD326" s="25"/>
      <c r="AE326" s="25"/>
      <c r="AF326" s="25"/>
      <c r="AG326" s="25"/>
      <c r="AI326" s="25"/>
      <c r="AJ326" s="25"/>
      <c r="AK326" s="25"/>
      <c r="AL326" s="25"/>
      <c r="AM326" s="25"/>
      <c r="AR326" s="25"/>
      <c r="AS326" s="25"/>
      <c r="AT326" s="25"/>
      <c r="AU326" s="25"/>
      <c r="AV326" s="25"/>
      <c r="AW326" s="25"/>
    </row>
    <row r="327" spans="9:52" x14ac:dyDescent="0.3">
      <c r="T327" s="25"/>
      <c r="U327" s="25"/>
      <c r="W327" s="25"/>
      <c r="X327" s="25"/>
      <c r="AC327" s="25"/>
      <c r="AD327" s="25"/>
      <c r="AE327" s="25"/>
      <c r="AF327" s="25"/>
      <c r="AG327" s="25"/>
      <c r="AI327" s="25"/>
      <c r="AJ327" s="25"/>
      <c r="AK327" s="25"/>
      <c r="AL327" s="25"/>
      <c r="AM327" s="25"/>
      <c r="AR327" s="25"/>
      <c r="AS327" s="25"/>
      <c r="AT327" s="25"/>
      <c r="AU327" s="25"/>
      <c r="AV327" s="25"/>
      <c r="AW327" s="25"/>
    </row>
    <row r="328" spans="9:52" x14ac:dyDescent="0.3">
      <c r="I328" s="20">
        <f>SUBTOTAL(9,I5:I309)</f>
        <v>71</v>
      </c>
      <c r="K328" s="20">
        <f>SUBTOTAL(9,K5:K309)</f>
        <v>66</v>
      </c>
      <c r="AA328" s="20">
        <f>SUBTOTAL(9,AA5:AA309)</f>
        <v>262</v>
      </c>
      <c r="AB328" s="20">
        <f>SUBTOTAL(9,AB5:AB309)</f>
        <v>152</v>
      </c>
      <c r="AF328" s="19">
        <f>SUBTOTAL(9,AF5:AF309)</f>
        <v>640</v>
      </c>
      <c r="AH328" s="19">
        <f>SUBTOTAL(9,AH5:AH309)</f>
        <v>145</v>
      </c>
      <c r="AI328" s="19">
        <f>SUBTOTAL(9,AI5:AI309)</f>
        <v>-60</v>
      </c>
      <c r="AJ328" s="19">
        <f>SUBTOTAL(9,AJ5:AJ309)</f>
        <v>-200</v>
      </c>
      <c r="AK328" s="19">
        <f>SUBTOTAL(9,AK5:AK309)</f>
        <v>0</v>
      </c>
      <c r="AL328" s="19">
        <f>SUBTOTAL(9,AL5:AL309)</f>
        <v>900</v>
      </c>
      <c r="AO328" s="25">
        <f>MIN(AO4:AO327)</f>
        <v>-120</v>
      </c>
      <c r="AP328" s="20">
        <f>SUBTOTAL(9,AP5:AP309)</f>
        <v>97</v>
      </c>
      <c r="AW328" s="8">
        <f>MIN(AW4:AW309)</f>
        <v>-0.1746987951807229</v>
      </c>
    </row>
    <row r="329" spans="9:52" x14ac:dyDescent="0.3">
      <c r="AF329" s="19">
        <f>AF328/AA328</f>
        <v>2.4427480916030535</v>
      </c>
      <c r="AH329" s="8">
        <f>AH328/AA328</f>
        <v>0.55343511450381677</v>
      </c>
      <c r="AL329" s="19">
        <f>AL328/AB328</f>
        <v>5.9210526315789478</v>
      </c>
      <c r="AP329" s="8">
        <f>AP328/AB328</f>
        <v>0.63815789473684215</v>
      </c>
    </row>
    <row r="330" spans="9:52" x14ac:dyDescent="0.3">
      <c r="AF330" s="8">
        <f>AF329/AC3</f>
        <v>0.12213740458015268</v>
      </c>
      <c r="AL330" s="8">
        <f>AL329/AC3</f>
        <v>0.2960526315789474</v>
      </c>
    </row>
    <row r="333" spans="9:52" x14ac:dyDescent="0.3">
      <c r="AH333" s="33" t="s">
        <v>76</v>
      </c>
      <c r="AI333" s="25"/>
      <c r="AJ333" s="25">
        <f>AF3</f>
        <v>20</v>
      </c>
      <c r="AK333" s="8">
        <f>AP329</f>
        <v>0.63815789473684215</v>
      </c>
      <c r="AL333" s="31">
        <f>AJ333/AJ334</f>
        <v>1</v>
      </c>
      <c r="AM333" s="31">
        <f>AK333*AL333</f>
        <v>0.63815789473684215</v>
      </c>
    </row>
    <row r="334" spans="9:52" x14ac:dyDescent="0.3">
      <c r="AF334" s="7"/>
      <c r="AH334" s="33" t="s">
        <v>77</v>
      </c>
      <c r="AI334" s="25"/>
      <c r="AJ334" s="25">
        <f>AC3</f>
        <v>20</v>
      </c>
      <c r="AK334" s="8">
        <f>1-AK333</f>
        <v>0.36184210526315785</v>
      </c>
      <c r="AL334" s="7">
        <v>1</v>
      </c>
      <c r="AM334" s="31">
        <f>AK334*AL334</f>
        <v>0.36184210526315785</v>
      </c>
    </row>
    <row r="335" spans="9:52" x14ac:dyDescent="0.3">
      <c r="AH335" s="33"/>
      <c r="AI335" s="25"/>
      <c r="AJ335" s="25"/>
      <c r="AK335" s="25"/>
      <c r="AL335" s="25"/>
      <c r="AM335" s="25"/>
    </row>
    <row r="336" spans="9:52" x14ac:dyDescent="0.3">
      <c r="AH336" s="34" t="s">
        <v>78</v>
      </c>
      <c r="AI336" s="32"/>
      <c r="AJ336" s="35">
        <f>AM333-AM334</f>
        <v>0.27631578947368429</v>
      </c>
      <c r="AK336" s="25"/>
      <c r="AL336" s="25"/>
      <c r="AM336" s="25"/>
    </row>
  </sheetData>
  <autoFilter ref="H4:H308"/>
  <sortState ref="A5:AY294">
    <sortCondition ref="B5:B294"/>
    <sortCondition ref="F5:F294"/>
  </sortState>
  <mergeCells count="2">
    <mergeCell ref="W1:X1"/>
    <mergeCell ref="AR1:AW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3"/>
  <sheetViews>
    <sheetView tabSelected="1" workbookViewId="0">
      <pane xSplit="6" ySplit="4" topLeftCell="O279" activePane="bottomRight" state="frozen"/>
      <selection pane="topRight" activeCell="G1" sqref="G1"/>
      <selection pane="bottomLeft" activeCell="A5" sqref="A5"/>
      <selection pane="bottomRight" activeCell="A307" sqref="A307"/>
    </sheetView>
  </sheetViews>
  <sheetFormatPr defaultRowHeight="14.4" x14ac:dyDescent="0.3"/>
  <cols>
    <col min="1" max="3" width="9.6640625" style="1" customWidth="1"/>
    <col min="4" max="6" width="8.88671875" style="3" customWidth="1"/>
    <col min="7" max="7" width="7.88671875" style="20" customWidth="1"/>
    <col min="8" max="8" width="8.88671875" style="3" customWidth="1"/>
    <col min="9" max="17" width="8.88671875" style="20" customWidth="1"/>
    <col min="18" max="19" width="8.88671875" style="20"/>
    <col min="20" max="20" width="8.88671875" style="12"/>
    <col min="21" max="22" width="8.88671875" style="20"/>
    <col min="23" max="32" width="8.88671875" style="12"/>
    <col min="33" max="33" width="3.5546875" style="12" customWidth="1"/>
    <col min="37" max="38" width="9.88671875" customWidth="1"/>
    <col min="40" max="42" width="7.77734375" style="20" customWidth="1"/>
    <col min="43" max="43" width="7.77734375" style="12" customWidth="1"/>
  </cols>
  <sheetData>
    <row r="1" spans="1:45" x14ac:dyDescent="0.3">
      <c r="A1" s="1" t="s">
        <v>0</v>
      </c>
      <c r="B1" s="1" t="s">
        <v>0</v>
      </c>
      <c r="C1" s="1" t="s">
        <v>5</v>
      </c>
      <c r="D1" s="3" t="s">
        <v>5</v>
      </c>
      <c r="E1" s="3" t="s">
        <v>6</v>
      </c>
      <c r="F1" s="3" t="s">
        <v>19</v>
      </c>
      <c r="G1" s="20" t="s">
        <v>39</v>
      </c>
      <c r="H1" s="3" t="s">
        <v>16</v>
      </c>
      <c r="I1" s="20" t="s">
        <v>7</v>
      </c>
      <c r="J1" s="20" t="s">
        <v>9</v>
      </c>
      <c r="K1" s="20" t="s">
        <v>30</v>
      </c>
      <c r="L1" s="20" t="s">
        <v>46</v>
      </c>
      <c r="M1" s="20" t="s">
        <v>12</v>
      </c>
      <c r="N1" s="20" t="s">
        <v>22</v>
      </c>
      <c r="O1" s="20" t="s">
        <v>1</v>
      </c>
      <c r="P1" s="20" t="s">
        <v>61</v>
      </c>
      <c r="Q1" s="20" t="s">
        <v>63</v>
      </c>
      <c r="R1" s="20" t="s">
        <v>68</v>
      </c>
      <c r="S1" s="20" t="s">
        <v>10</v>
      </c>
      <c r="T1" s="12" t="s">
        <v>13</v>
      </c>
      <c r="U1" s="20" t="s">
        <v>4</v>
      </c>
      <c r="V1" s="20" t="s">
        <v>41</v>
      </c>
      <c r="W1" s="12" t="s">
        <v>28</v>
      </c>
      <c r="X1" s="12" t="s">
        <v>14</v>
      </c>
      <c r="Y1" s="12" t="s">
        <v>72</v>
      </c>
      <c r="Z1" s="12" t="s">
        <v>73</v>
      </c>
      <c r="AA1" s="12" t="s">
        <v>36</v>
      </c>
      <c r="AB1" s="12" t="s">
        <v>74</v>
      </c>
      <c r="AC1" s="12" t="s">
        <v>7</v>
      </c>
      <c r="AD1" s="12" t="s">
        <v>32</v>
      </c>
      <c r="AE1" s="12" t="s">
        <v>41</v>
      </c>
      <c r="AF1" s="12" t="s">
        <v>69</v>
      </c>
      <c r="AH1" s="36" t="s">
        <v>57</v>
      </c>
      <c r="AI1" s="36"/>
      <c r="AJ1" s="36"/>
      <c r="AK1" s="36"/>
      <c r="AL1" s="36"/>
      <c r="AM1" s="36"/>
    </row>
    <row r="2" spans="1:45" x14ac:dyDescent="0.3">
      <c r="A2" s="1" t="s">
        <v>1</v>
      </c>
      <c r="B2" s="1" t="s">
        <v>3</v>
      </c>
      <c r="D2" s="3" t="s">
        <v>6</v>
      </c>
      <c r="E2" s="3" t="s">
        <v>18</v>
      </c>
      <c r="F2" s="3" t="s">
        <v>6</v>
      </c>
      <c r="G2" s="20" t="s">
        <v>40</v>
      </c>
      <c r="I2" s="20" t="s">
        <v>60</v>
      </c>
      <c r="J2" s="20" t="s">
        <v>10</v>
      </c>
      <c r="K2" s="20" t="s">
        <v>31</v>
      </c>
      <c r="L2" s="20" t="s">
        <v>6</v>
      </c>
      <c r="P2" s="20" t="s">
        <v>23</v>
      </c>
      <c r="Q2" s="20" t="s">
        <v>64</v>
      </c>
      <c r="W2" s="30">
        <v>20</v>
      </c>
      <c r="Y2" s="30">
        <v>10</v>
      </c>
      <c r="Z2" s="30">
        <v>20</v>
      </c>
      <c r="AA2" s="28">
        <v>2</v>
      </c>
      <c r="AF2" s="12" t="s">
        <v>41</v>
      </c>
      <c r="AH2" s="25" t="s">
        <v>51</v>
      </c>
      <c r="AI2" s="25" t="s">
        <v>52</v>
      </c>
      <c r="AJ2" s="25" t="s">
        <v>53</v>
      </c>
      <c r="AK2" s="25" t="s">
        <v>54</v>
      </c>
      <c r="AL2" s="25" t="s">
        <v>10</v>
      </c>
      <c r="AM2" s="25" t="s">
        <v>55</v>
      </c>
      <c r="AN2" s="36" t="s">
        <v>71</v>
      </c>
      <c r="AO2" s="36"/>
      <c r="AP2" s="37" t="s">
        <v>70</v>
      </c>
      <c r="AQ2" s="37"/>
    </row>
    <row r="3" spans="1:45" x14ac:dyDescent="0.3">
      <c r="A3" s="1" t="s">
        <v>2</v>
      </c>
      <c r="B3" s="1" t="s">
        <v>4</v>
      </c>
      <c r="I3" s="20" t="s">
        <v>8</v>
      </c>
      <c r="L3" s="20">
        <v>0</v>
      </c>
      <c r="P3" s="20" t="s">
        <v>62</v>
      </c>
      <c r="Q3" s="29">
        <v>-5</v>
      </c>
      <c r="W3" s="12">
        <f>W2-(Q3/10)</f>
        <v>20.5</v>
      </c>
      <c r="Y3" s="12">
        <f>Y2+($Q3/10)</f>
        <v>9.5</v>
      </c>
      <c r="Z3" s="12">
        <f t="shared" ref="Z3" si="0">Z2+($Q3/10)</f>
        <v>19.5</v>
      </c>
      <c r="AH3" s="8">
        <v>0.1</v>
      </c>
      <c r="AI3" s="25">
        <f>W3</f>
        <v>20.5</v>
      </c>
      <c r="AJ3" s="25"/>
      <c r="AK3" s="25"/>
      <c r="AL3" s="25"/>
      <c r="AM3" s="25"/>
    </row>
    <row r="4" spans="1:45" x14ac:dyDescent="0.3">
      <c r="L4" s="20">
        <v>0</v>
      </c>
      <c r="AB4" s="12">
        <v>0</v>
      </c>
      <c r="AF4" s="12">
        <v>0</v>
      </c>
      <c r="AH4" s="12"/>
      <c r="AI4" s="12"/>
      <c r="AJ4" s="12"/>
      <c r="AK4" s="12">
        <v>5000</v>
      </c>
      <c r="AL4" s="12">
        <f>MAX(AK$4:AK4)</f>
        <v>5000</v>
      </c>
      <c r="AM4" s="25"/>
    </row>
    <row r="5" spans="1:45" x14ac:dyDescent="0.3">
      <c r="A5" s="1">
        <v>42640</v>
      </c>
      <c r="B5" s="1">
        <v>42640</v>
      </c>
      <c r="C5" s="1" t="s">
        <v>45</v>
      </c>
      <c r="D5" s="3">
        <v>740</v>
      </c>
      <c r="E5" s="3">
        <v>100</v>
      </c>
      <c r="F5" s="3">
        <f t="shared" ref="F5:F68" si="1">D5+E5</f>
        <v>840</v>
      </c>
      <c r="G5" s="20">
        <f t="shared" ref="G5:G68" si="2">B5-A5</f>
        <v>0</v>
      </c>
      <c r="H5" s="3" t="s">
        <v>17</v>
      </c>
      <c r="L5" s="20">
        <f t="shared" ref="L5:L68" si="3">IF(AND(F5&gt;=L$3,F5&lt;=L$4),0,1)</f>
        <v>1</v>
      </c>
      <c r="M5" s="20" t="s">
        <v>20</v>
      </c>
      <c r="N5" s="20">
        <v>7</v>
      </c>
      <c r="O5" s="20">
        <v>112580</v>
      </c>
      <c r="P5" s="20">
        <f t="shared" ref="P5:P68" si="4">IF(M5="short",O5,O5+N5)</f>
        <v>112580</v>
      </c>
      <c r="Q5" s="20">
        <f t="shared" ref="Q5:Q68" si="5">IF(M5="short",P5+Q$3,P5-Q$3)</f>
        <v>112575</v>
      </c>
      <c r="R5" s="20">
        <v>112583</v>
      </c>
      <c r="S5" s="20">
        <v>111905</v>
      </c>
      <c r="T5" s="12">
        <f t="shared" ref="T5:T68" si="6">IF(M5="long",((Q5-R5)+N5)/10,((R5-Q5)+N5)/10)</f>
        <v>1.5</v>
      </c>
      <c r="U5" s="20">
        <f t="shared" ref="U5:U68" si="7">IF(T5&gt;=(N5/10),1, )</f>
        <v>1</v>
      </c>
      <c r="V5" s="7">
        <f t="shared" ref="V5:V68" si="8">IF(OR(I5=1,K5=1),0,L5*U5)</f>
        <v>1</v>
      </c>
      <c r="W5" s="12">
        <f t="shared" ref="W5:W68" si="9">IF(T5&gt;W$3,W$3,T5*U5)</f>
        <v>1.5</v>
      </c>
      <c r="X5" s="12">
        <f t="shared" ref="X5:X68" si="10">IF(M5="long",((S5-Q5)-N5)/10*U5,((Q5-S5)-N5)/10*U5)</f>
        <v>66.3</v>
      </c>
      <c r="Y5" s="12">
        <f>IF(AND($W5&lt;$W$3,$X5&gt;Y$3),Y$3,-$W5)</f>
        <v>9.5</v>
      </c>
      <c r="Z5" s="12">
        <f>IF(AND($W5&lt;$W$3,$X5&gt;Z$3),Z$3,-$W5)</f>
        <v>19.5</v>
      </c>
      <c r="AA5" s="12">
        <f t="shared" ref="AA5:AA68" si="11">SUM(Y5:Z5)/AA$2</f>
        <v>14.5</v>
      </c>
      <c r="AB5" s="12">
        <f t="shared" ref="AB5:AB68" si="12">AB4+AA5</f>
        <v>14.5</v>
      </c>
      <c r="AC5" s="12">
        <f t="shared" ref="AC5:AC68" si="13">Y5*I5</f>
        <v>0</v>
      </c>
      <c r="AD5" s="12">
        <f t="shared" ref="AD5:AD68" si="14">K5*Y5</f>
        <v>0</v>
      </c>
      <c r="AE5" s="12">
        <f t="shared" ref="AE5:AE68" si="15">V5*AA5</f>
        <v>14.5</v>
      </c>
      <c r="AF5" s="12">
        <f t="shared" ref="AF5:AF68" si="16">AF4+AE5</f>
        <v>14.5</v>
      </c>
      <c r="AH5" s="12">
        <f t="shared" ref="AH5:AH68" si="17">IF(B5=B4,AH4,AK4*AH$3)</f>
        <v>500</v>
      </c>
      <c r="AI5" s="12">
        <f t="shared" ref="AI5:AI68" si="18">INT(AH5/AI$3)</f>
        <v>24</v>
      </c>
      <c r="AJ5" s="12">
        <f t="shared" ref="AJ5:AJ68" si="19">AE5*AI5</f>
        <v>348</v>
      </c>
      <c r="AK5" s="12">
        <f t="shared" ref="AK5:AK68" si="20">AK4+AJ5</f>
        <v>5348</v>
      </c>
      <c r="AL5" s="12">
        <f>MAX(AK$4:AK5)</f>
        <v>5348</v>
      </c>
      <c r="AM5" s="8">
        <f t="shared" ref="AM5:AM68" si="21">(AK5-AL5)/AL5</f>
        <v>0</v>
      </c>
      <c r="AN5" s="20">
        <f>IF(AJ5&gt;0,1, )</f>
        <v>1</v>
      </c>
      <c r="AO5" s="20">
        <f>IF(AJ5&gt;0,AE5, )</f>
        <v>14.5</v>
      </c>
      <c r="AP5" s="20">
        <f>IF(AJ5&lt;0,1, )</f>
        <v>0</v>
      </c>
      <c r="AQ5" s="12">
        <f>IF(AJ5&lt;0,AE5, )</f>
        <v>0</v>
      </c>
      <c r="AS5" s="26"/>
    </row>
    <row r="6" spans="1:45" x14ac:dyDescent="0.3">
      <c r="A6" s="1">
        <v>42640</v>
      </c>
      <c r="B6" s="1">
        <v>42640</v>
      </c>
      <c r="C6" s="1" t="s">
        <v>44</v>
      </c>
      <c r="D6" s="3">
        <v>1210</v>
      </c>
      <c r="E6" s="3">
        <v>-200</v>
      </c>
      <c r="F6" s="3">
        <f t="shared" si="1"/>
        <v>1010</v>
      </c>
      <c r="G6" s="20">
        <f t="shared" si="2"/>
        <v>0</v>
      </c>
      <c r="H6" s="3" t="s">
        <v>38</v>
      </c>
      <c r="L6" s="20">
        <f t="shared" si="3"/>
        <v>1</v>
      </c>
      <c r="M6" s="20" t="s">
        <v>21</v>
      </c>
      <c r="N6" s="20">
        <v>7</v>
      </c>
      <c r="O6" s="20">
        <v>100370</v>
      </c>
      <c r="P6" s="20">
        <f t="shared" si="4"/>
        <v>100377</v>
      </c>
      <c r="Q6" s="20">
        <f t="shared" si="5"/>
        <v>100382</v>
      </c>
      <c r="R6" s="20">
        <v>100310</v>
      </c>
      <c r="S6" s="20">
        <v>100466</v>
      </c>
      <c r="T6" s="12">
        <f t="shared" si="6"/>
        <v>7.9</v>
      </c>
      <c r="U6" s="20">
        <f t="shared" si="7"/>
        <v>1</v>
      </c>
      <c r="V6" s="7">
        <f t="shared" si="8"/>
        <v>1</v>
      </c>
      <c r="W6" s="12">
        <f t="shared" si="9"/>
        <v>7.9</v>
      </c>
      <c r="X6" s="12">
        <f t="shared" si="10"/>
        <v>7.7</v>
      </c>
      <c r="Y6" s="12">
        <f t="shared" ref="Y6:Y69" si="22">IF(AND(W6&lt;W$3,X6&gt;Y$3),Y$3,-W6)</f>
        <v>-7.9</v>
      </c>
      <c r="Z6" s="12">
        <f t="shared" ref="Z6:Z69" si="23">IF(AND($W6&lt;$W$3,$X6&gt;Z$3),Z$3,-$W6)</f>
        <v>-7.9</v>
      </c>
      <c r="AA6" s="12">
        <f t="shared" si="11"/>
        <v>-7.9</v>
      </c>
      <c r="AB6" s="12">
        <f t="shared" si="12"/>
        <v>6.6</v>
      </c>
      <c r="AC6" s="12">
        <f t="shared" si="13"/>
        <v>0</v>
      </c>
      <c r="AD6" s="12">
        <f t="shared" si="14"/>
        <v>0</v>
      </c>
      <c r="AE6" s="12">
        <f t="shared" si="15"/>
        <v>-7.9</v>
      </c>
      <c r="AF6" s="12">
        <f t="shared" si="16"/>
        <v>6.6</v>
      </c>
      <c r="AH6" s="12">
        <f t="shared" si="17"/>
        <v>500</v>
      </c>
      <c r="AI6" s="12">
        <f t="shared" si="18"/>
        <v>24</v>
      </c>
      <c r="AJ6" s="12">
        <f t="shared" si="19"/>
        <v>-189.60000000000002</v>
      </c>
      <c r="AK6" s="12">
        <f t="shared" si="20"/>
        <v>5158.3999999999996</v>
      </c>
      <c r="AL6" s="12">
        <f>MAX(AK$4:AK6)</f>
        <v>5348</v>
      </c>
      <c r="AM6" s="8">
        <f t="shared" si="21"/>
        <v>-3.5452505609573741E-2</v>
      </c>
      <c r="AN6" s="20">
        <f t="shared" ref="AN6:AN69" si="24">IF(AJ6&gt;0,1, )</f>
        <v>0</v>
      </c>
      <c r="AO6" s="20">
        <f t="shared" ref="AO6:AO69" si="25">IF(AJ6&gt;0,AE6, )</f>
        <v>0</v>
      </c>
      <c r="AP6" s="20">
        <f t="shared" ref="AP6:AP69" si="26">IF(AJ6&lt;0,1, )</f>
        <v>1</v>
      </c>
      <c r="AQ6" s="12">
        <f t="shared" ref="AQ6:AQ69" si="27">IF(AJ6&lt;0,AE6, )</f>
        <v>-7.9</v>
      </c>
      <c r="AS6" s="26"/>
    </row>
    <row r="7" spans="1:45" x14ac:dyDescent="0.3">
      <c r="A7" s="1">
        <v>42640</v>
      </c>
      <c r="B7" s="1">
        <v>42640</v>
      </c>
      <c r="C7" s="1" t="s">
        <v>45</v>
      </c>
      <c r="D7" s="3">
        <v>1210</v>
      </c>
      <c r="E7" s="3">
        <v>100</v>
      </c>
      <c r="F7" s="3">
        <f t="shared" si="1"/>
        <v>1310</v>
      </c>
      <c r="G7" s="20">
        <f t="shared" si="2"/>
        <v>0</v>
      </c>
      <c r="H7" s="3" t="s">
        <v>17</v>
      </c>
      <c r="L7" s="20">
        <f t="shared" si="3"/>
        <v>1</v>
      </c>
      <c r="M7" s="20" t="s">
        <v>21</v>
      </c>
      <c r="N7" s="20">
        <v>7</v>
      </c>
      <c r="O7" s="20">
        <v>112160</v>
      </c>
      <c r="P7" s="20">
        <f t="shared" si="4"/>
        <v>112167</v>
      </c>
      <c r="Q7" s="20">
        <f t="shared" si="5"/>
        <v>112172</v>
      </c>
      <c r="R7" s="20">
        <v>111977</v>
      </c>
      <c r="S7" s="20">
        <v>112203</v>
      </c>
      <c r="T7" s="12">
        <f t="shared" si="6"/>
        <v>20.2</v>
      </c>
      <c r="U7" s="20">
        <f t="shared" si="7"/>
        <v>1</v>
      </c>
      <c r="V7" s="7">
        <f t="shared" si="8"/>
        <v>1</v>
      </c>
      <c r="W7" s="12">
        <f t="shared" si="9"/>
        <v>20.2</v>
      </c>
      <c r="X7" s="12">
        <f t="shared" si="10"/>
        <v>2.4</v>
      </c>
      <c r="Y7" s="12">
        <f t="shared" si="22"/>
        <v>-20.2</v>
      </c>
      <c r="Z7" s="12">
        <f t="shared" si="23"/>
        <v>-20.2</v>
      </c>
      <c r="AA7" s="12">
        <f t="shared" si="11"/>
        <v>-20.2</v>
      </c>
      <c r="AB7" s="12">
        <f t="shared" si="12"/>
        <v>-13.6</v>
      </c>
      <c r="AC7" s="12">
        <f t="shared" si="13"/>
        <v>0</v>
      </c>
      <c r="AD7" s="12">
        <f t="shared" si="14"/>
        <v>0</v>
      </c>
      <c r="AE7" s="12">
        <f t="shared" si="15"/>
        <v>-20.2</v>
      </c>
      <c r="AF7" s="12">
        <f t="shared" si="16"/>
        <v>-13.6</v>
      </c>
      <c r="AH7" s="12">
        <f t="shared" si="17"/>
        <v>500</v>
      </c>
      <c r="AI7" s="12">
        <f t="shared" si="18"/>
        <v>24</v>
      </c>
      <c r="AJ7" s="12">
        <f t="shared" si="19"/>
        <v>-484.79999999999995</v>
      </c>
      <c r="AK7" s="12">
        <f t="shared" si="20"/>
        <v>4673.5999999999995</v>
      </c>
      <c r="AL7" s="12">
        <f>MAX(AK$4:AK7)</f>
        <v>5348</v>
      </c>
      <c r="AM7" s="8">
        <f t="shared" si="21"/>
        <v>-0.12610321615557227</v>
      </c>
      <c r="AN7" s="20">
        <f t="shared" si="24"/>
        <v>0</v>
      </c>
      <c r="AO7" s="20">
        <f t="shared" si="25"/>
        <v>0</v>
      </c>
      <c r="AP7" s="20">
        <f t="shared" si="26"/>
        <v>1</v>
      </c>
      <c r="AQ7" s="12">
        <f t="shared" si="27"/>
        <v>-20.2</v>
      </c>
      <c r="AS7" s="26"/>
    </row>
    <row r="8" spans="1:45" x14ac:dyDescent="0.3">
      <c r="A8" s="1">
        <v>42640</v>
      </c>
      <c r="B8" s="1">
        <v>42640</v>
      </c>
      <c r="C8" s="1" t="s">
        <v>45</v>
      </c>
      <c r="D8" s="3">
        <v>1555</v>
      </c>
      <c r="E8" s="3">
        <v>100</v>
      </c>
      <c r="F8" s="3">
        <f t="shared" si="1"/>
        <v>1655</v>
      </c>
      <c r="G8" s="20">
        <f t="shared" si="2"/>
        <v>0</v>
      </c>
      <c r="H8" s="3" t="s">
        <v>17</v>
      </c>
      <c r="L8" s="20">
        <f t="shared" si="3"/>
        <v>1</v>
      </c>
      <c r="M8" s="20" t="s">
        <v>20</v>
      </c>
      <c r="N8" s="20">
        <v>7</v>
      </c>
      <c r="O8" s="20">
        <v>112080</v>
      </c>
      <c r="P8" s="20">
        <f t="shared" si="4"/>
        <v>112080</v>
      </c>
      <c r="Q8" s="20">
        <f t="shared" si="5"/>
        <v>112075</v>
      </c>
      <c r="R8" s="20">
        <v>112095</v>
      </c>
      <c r="S8" s="20">
        <v>112043</v>
      </c>
      <c r="T8" s="12">
        <f t="shared" si="6"/>
        <v>2.7</v>
      </c>
      <c r="U8" s="20">
        <f t="shared" si="7"/>
        <v>1</v>
      </c>
      <c r="V8" s="7">
        <f t="shared" si="8"/>
        <v>1</v>
      </c>
      <c r="W8" s="12">
        <f t="shared" si="9"/>
        <v>2.7</v>
      </c>
      <c r="X8" s="12">
        <f t="shared" si="10"/>
        <v>2.5</v>
      </c>
      <c r="Y8" s="12">
        <f t="shared" si="22"/>
        <v>-2.7</v>
      </c>
      <c r="Z8" s="12">
        <f t="shared" si="23"/>
        <v>-2.7</v>
      </c>
      <c r="AA8" s="12">
        <f t="shared" si="11"/>
        <v>-2.7</v>
      </c>
      <c r="AB8" s="12">
        <f t="shared" si="12"/>
        <v>-16.3</v>
      </c>
      <c r="AC8" s="12">
        <f t="shared" si="13"/>
        <v>0</v>
      </c>
      <c r="AD8" s="12">
        <f t="shared" si="14"/>
        <v>0</v>
      </c>
      <c r="AE8" s="12">
        <f t="shared" si="15"/>
        <v>-2.7</v>
      </c>
      <c r="AF8" s="12">
        <f t="shared" si="16"/>
        <v>-16.3</v>
      </c>
      <c r="AH8" s="12">
        <f t="shared" si="17"/>
        <v>500</v>
      </c>
      <c r="AI8" s="12">
        <f t="shared" si="18"/>
        <v>24</v>
      </c>
      <c r="AJ8" s="12">
        <f t="shared" si="19"/>
        <v>-64.800000000000011</v>
      </c>
      <c r="AK8" s="12">
        <f t="shared" si="20"/>
        <v>4608.7999999999993</v>
      </c>
      <c r="AL8" s="12">
        <f>MAX(AK$4:AK8)</f>
        <v>5348</v>
      </c>
      <c r="AM8" s="8">
        <f t="shared" si="21"/>
        <v>-0.13821989528795825</v>
      </c>
      <c r="AN8" s="20">
        <f t="shared" si="24"/>
        <v>0</v>
      </c>
      <c r="AO8" s="20">
        <f t="shared" si="25"/>
        <v>0</v>
      </c>
      <c r="AP8" s="20">
        <f t="shared" si="26"/>
        <v>1</v>
      </c>
      <c r="AQ8" s="12">
        <f t="shared" si="27"/>
        <v>-2.7</v>
      </c>
      <c r="AS8" s="26"/>
    </row>
    <row r="9" spans="1:45" x14ac:dyDescent="0.3">
      <c r="A9" s="1">
        <v>42641</v>
      </c>
      <c r="B9" s="1">
        <v>42641</v>
      </c>
      <c r="C9" s="1" t="s">
        <v>44</v>
      </c>
      <c r="D9" s="3">
        <v>1040</v>
      </c>
      <c r="E9" s="3">
        <v>-200</v>
      </c>
      <c r="F9" s="3">
        <f t="shared" si="1"/>
        <v>840</v>
      </c>
      <c r="G9" s="20">
        <f t="shared" si="2"/>
        <v>0</v>
      </c>
      <c r="H9" s="3" t="s">
        <v>38</v>
      </c>
      <c r="L9" s="20">
        <f t="shared" si="3"/>
        <v>1</v>
      </c>
      <c r="M9" s="20" t="s">
        <v>20</v>
      </c>
      <c r="N9" s="20">
        <v>7</v>
      </c>
      <c r="O9" s="20">
        <v>100770</v>
      </c>
      <c r="P9" s="20">
        <f t="shared" si="4"/>
        <v>100770</v>
      </c>
      <c r="Q9" s="20">
        <f t="shared" si="5"/>
        <v>100765</v>
      </c>
      <c r="R9" s="20">
        <v>100782</v>
      </c>
      <c r="S9" s="20">
        <v>100690</v>
      </c>
      <c r="T9" s="12">
        <f t="shared" si="6"/>
        <v>2.4</v>
      </c>
      <c r="U9" s="20">
        <f t="shared" si="7"/>
        <v>1</v>
      </c>
      <c r="V9" s="7">
        <f t="shared" si="8"/>
        <v>1</v>
      </c>
      <c r="W9" s="12">
        <f t="shared" si="9"/>
        <v>2.4</v>
      </c>
      <c r="X9" s="12">
        <f t="shared" si="10"/>
        <v>6.8</v>
      </c>
      <c r="Y9" s="12">
        <f t="shared" si="22"/>
        <v>-2.4</v>
      </c>
      <c r="Z9" s="12">
        <f t="shared" si="23"/>
        <v>-2.4</v>
      </c>
      <c r="AA9" s="12">
        <f t="shared" si="11"/>
        <v>-2.4</v>
      </c>
      <c r="AB9" s="12">
        <f t="shared" si="12"/>
        <v>-18.7</v>
      </c>
      <c r="AC9" s="12">
        <f t="shared" si="13"/>
        <v>0</v>
      </c>
      <c r="AD9" s="12">
        <f t="shared" si="14"/>
        <v>0</v>
      </c>
      <c r="AE9" s="12">
        <f t="shared" si="15"/>
        <v>-2.4</v>
      </c>
      <c r="AF9" s="12">
        <f t="shared" si="16"/>
        <v>-18.7</v>
      </c>
      <c r="AH9" s="12">
        <f t="shared" si="17"/>
        <v>460.87999999999994</v>
      </c>
      <c r="AI9" s="12">
        <f t="shared" si="18"/>
        <v>22</v>
      </c>
      <c r="AJ9" s="12">
        <f t="shared" si="19"/>
        <v>-52.8</v>
      </c>
      <c r="AK9" s="12">
        <f t="shared" si="20"/>
        <v>4555.9999999999991</v>
      </c>
      <c r="AL9" s="12">
        <f>MAX(AK$4:AK9)</f>
        <v>5348</v>
      </c>
      <c r="AM9" s="8">
        <f t="shared" si="21"/>
        <v>-0.14809274495138386</v>
      </c>
      <c r="AN9" s="20">
        <f t="shared" si="24"/>
        <v>0</v>
      </c>
      <c r="AO9" s="20">
        <f t="shared" si="25"/>
        <v>0</v>
      </c>
      <c r="AP9" s="20">
        <f t="shared" si="26"/>
        <v>1</v>
      </c>
      <c r="AQ9" s="12">
        <f t="shared" si="27"/>
        <v>-2.4</v>
      </c>
      <c r="AS9" s="26"/>
    </row>
    <row r="10" spans="1:45" x14ac:dyDescent="0.3">
      <c r="A10" s="1">
        <v>42641</v>
      </c>
      <c r="B10" s="1">
        <v>42641</v>
      </c>
      <c r="C10" s="1" t="s">
        <v>44</v>
      </c>
      <c r="D10" s="3">
        <v>1755</v>
      </c>
      <c r="E10" s="3">
        <v>-200</v>
      </c>
      <c r="F10" s="3">
        <f t="shared" si="1"/>
        <v>1555</v>
      </c>
      <c r="G10" s="20">
        <f t="shared" si="2"/>
        <v>0</v>
      </c>
      <c r="H10" s="3" t="s">
        <v>43</v>
      </c>
      <c r="L10" s="20">
        <f t="shared" si="3"/>
        <v>1</v>
      </c>
      <c r="M10" s="20" t="s">
        <v>20</v>
      </c>
      <c r="N10" s="20">
        <v>10</v>
      </c>
      <c r="O10" s="20">
        <v>132580</v>
      </c>
      <c r="P10" s="20">
        <f t="shared" si="4"/>
        <v>132580</v>
      </c>
      <c r="Q10" s="20">
        <f t="shared" si="5"/>
        <v>132575</v>
      </c>
      <c r="R10" s="20">
        <v>132685</v>
      </c>
      <c r="S10" s="20">
        <v>130471</v>
      </c>
      <c r="T10" s="12">
        <f t="shared" si="6"/>
        <v>12</v>
      </c>
      <c r="U10" s="20">
        <f t="shared" si="7"/>
        <v>1</v>
      </c>
      <c r="V10" s="7">
        <f t="shared" si="8"/>
        <v>1</v>
      </c>
      <c r="W10" s="12">
        <f t="shared" si="9"/>
        <v>12</v>
      </c>
      <c r="X10" s="12">
        <f t="shared" si="10"/>
        <v>209.4</v>
      </c>
      <c r="Y10" s="12">
        <f t="shared" si="22"/>
        <v>9.5</v>
      </c>
      <c r="Z10" s="12">
        <f t="shared" si="23"/>
        <v>19.5</v>
      </c>
      <c r="AA10" s="12">
        <f t="shared" si="11"/>
        <v>14.5</v>
      </c>
      <c r="AB10" s="12">
        <f t="shared" si="12"/>
        <v>-4.1999999999999993</v>
      </c>
      <c r="AC10" s="12">
        <f t="shared" si="13"/>
        <v>0</v>
      </c>
      <c r="AD10" s="12">
        <f t="shared" si="14"/>
        <v>0</v>
      </c>
      <c r="AE10" s="12">
        <f t="shared" si="15"/>
        <v>14.5</v>
      </c>
      <c r="AF10" s="12">
        <f t="shared" si="16"/>
        <v>-4.1999999999999993</v>
      </c>
      <c r="AH10" s="12">
        <f t="shared" si="17"/>
        <v>460.87999999999994</v>
      </c>
      <c r="AI10" s="12">
        <f t="shared" si="18"/>
        <v>22</v>
      </c>
      <c r="AJ10" s="12">
        <f t="shared" si="19"/>
        <v>319</v>
      </c>
      <c r="AK10" s="12">
        <f t="shared" si="20"/>
        <v>4874.9999999999991</v>
      </c>
      <c r="AL10" s="12">
        <f>MAX(AK$4:AK10)</f>
        <v>5348</v>
      </c>
      <c r="AM10" s="8">
        <f t="shared" si="21"/>
        <v>-8.8444278234854318E-2</v>
      </c>
      <c r="AN10" s="20">
        <f t="shared" si="24"/>
        <v>1</v>
      </c>
      <c r="AO10" s="20">
        <f t="shared" si="25"/>
        <v>14.5</v>
      </c>
      <c r="AP10" s="20">
        <f t="shared" si="26"/>
        <v>0</v>
      </c>
      <c r="AQ10" s="12">
        <f t="shared" si="27"/>
        <v>0</v>
      </c>
      <c r="AS10" s="26"/>
    </row>
    <row r="11" spans="1:45" x14ac:dyDescent="0.3">
      <c r="A11" s="1">
        <v>42641</v>
      </c>
      <c r="B11" s="1">
        <v>42642</v>
      </c>
      <c r="C11" s="1" t="s">
        <v>44</v>
      </c>
      <c r="D11" s="3">
        <v>340</v>
      </c>
      <c r="E11" s="3">
        <v>-200</v>
      </c>
      <c r="F11" s="3">
        <f t="shared" si="1"/>
        <v>140</v>
      </c>
      <c r="G11" s="20">
        <f t="shared" si="2"/>
        <v>1</v>
      </c>
      <c r="H11" s="3" t="s">
        <v>43</v>
      </c>
      <c r="L11" s="20">
        <f t="shared" si="3"/>
        <v>1</v>
      </c>
      <c r="M11" s="20" t="s">
        <v>21</v>
      </c>
      <c r="N11" s="20">
        <v>10</v>
      </c>
      <c r="O11" s="20">
        <v>130470</v>
      </c>
      <c r="P11" s="20">
        <f t="shared" si="4"/>
        <v>130480</v>
      </c>
      <c r="Q11" s="20">
        <f t="shared" si="5"/>
        <v>130485</v>
      </c>
      <c r="R11" s="20">
        <v>130471</v>
      </c>
      <c r="S11" s="20">
        <v>131104</v>
      </c>
      <c r="T11" s="12">
        <f t="shared" si="6"/>
        <v>2.4</v>
      </c>
      <c r="U11" s="20">
        <f t="shared" si="7"/>
        <v>1</v>
      </c>
      <c r="V11" s="7">
        <f t="shared" si="8"/>
        <v>1</v>
      </c>
      <c r="W11" s="12">
        <f t="shared" si="9"/>
        <v>2.4</v>
      </c>
      <c r="X11" s="12">
        <f t="shared" si="10"/>
        <v>60.9</v>
      </c>
      <c r="Y11" s="12">
        <f t="shared" si="22"/>
        <v>9.5</v>
      </c>
      <c r="Z11" s="12">
        <f t="shared" si="23"/>
        <v>19.5</v>
      </c>
      <c r="AA11" s="12">
        <f t="shared" si="11"/>
        <v>14.5</v>
      </c>
      <c r="AB11" s="12">
        <f t="shared" si="12"/>
        <v>10.3</v>
      </c>
      <c r="AC11" s="12">
        <f t="shared" si="13"/>
        <v>0</v>
      </c>
      <c r="AD11" s="12">
        <f t="shared" si="14"/>
        <v>0</v>
      </c>
      <c r="AE11" s="12">
        <f t="shared" si="15"/>
        <v>14.5</v>
      </c>
      <c r="AF11" s="12">
        <f t="shared" si="16"/>
        <v>10.3</v>
      </c>
      <c r="AH11" s="12">
        <f t="shared" si="17"/>
        <v>487.49999999999994</v>
      </c>
      <c r="AI11" s="12">
        <f t="shared" si="18"/>
        <v>23</v>
      </c>
      <c r="AJ11" s="12">
        <f t="shared" si="19"/>
        <v>333.5</v>
      </c>
      <c r="AK11" s="12">
        <f t="shared" si="20"/>
        <v>5208.4999999999991</v>
      </c>
      <c r="AL11" s="12">
        <f>MAX(AK$4:AK11)</f>
        <v>5348</v>
      </c>
      <c r="AM11" s="8">
        <f t="shared" si="21"/>
        <v>-2.6084517576664343E-2</v>
      </c>
      <c r="AN11" s="20">
        <f t="shared" si="24"/>
        <v>1</v>
      </c>
      <c r="AO11" s="20">
        <f t="shared" si="25"/>
        <v>14.5</v>
      </c>
      <c r="AP11" s="20">
        <f t="shared" si="26"/>
        <v>0</v>
      </c>
      <c r="AQ11" s="12">
        <f t="shared" si="27"/>
        <v>0</v>
      </c>
      <c r="AS11" s="26"/>
    </row>
    <row r="12" spans="1:45" x14ac:dyDescent="0.3">
      <c r="A12" s="1">
        <v>42640</v>
      </c>
      <c r="B12" s="1">
        <v>42642</v>
      </c>
      <c r="C12" s="1" t="s">
        <v>44</v>
      </c>
      <c r="D12" s="3">
        <v>725</v>
      </c>
      <c r="E12" s="3">
        <v>-200</v>
      </c>
      <c r="F12" s="3">
        <f t="shared" si="1"/>
        <v>525</v>
      </c>
      <c r="G12" s="20">
        <f t="shared" si="2"/>
        <v>2</v>
      </c>
      <c r="H12" s="3" t="s">
        <v>38</v>
      </c>
      <c r="I12" s="20">
        <v>1</v>
      </c>
      <c r="J12" s="20">
        <v>10</v>
      </c>
      <c r="L12" s="20">
        <f t="shared" si="3"/>
        <v>1</v>
      </c>
      <c r="M12" s="20" t="s">
        <v>20</v>
      </c>
      <c r="N12" s="20">
        <v>7</v>
      </c>
      <c r="O12" s="20">
        <v>101420</v>
      </c>
      <c r="P12" s="20">
        <f t="shared" si="4"/>
        <v>101420</v>
      </c>
      <c r="Q12" s="20">
        <f t="shared" si="5"/>
        <v>101415</v>
      </c>
      <c r="R12" s="20">
        <v>101486</v>
      </c>
      <c r="S12" s="20">
        <v>101326</v>
      </c>
      <c r="T12" s="12">
        <f t="shared" si="6"/>
        <v>7.8</v>
      </c>
      <c r="U12" s="20">
        <f t="shared" si="7"/>
        <v>1</v>
      </c>
      <c r="V12" s="7">
        <f t="shared" si="8"/>
        <v>0</v>
      </c>
      <c r="W12" s="12">
        <f t="shared" si="9"/>
        <v>7.8</v>
      </c>
      <c r="X12" s="12">
        <f t="shared" si="10"/>
        <v>8.1999999999999993</v>
      </c>
      <c r="Y12" s="12">
        <f t="shared" si="22"/>
        <v>-7.8</v>
      </c>
      <c r="Z12" s="12">
        <f t="shared" si="23"/>
        <v>-7.8</v>
      </c>
      <c r="AA12" s="12">
        <f t="shared" si="11"/>
        <v>-7.8</v>
      </c>
      <c r="AB12" s="12">
        <f t="shared" si="12"/>
        <v>2.5000000000000009</v>
      </c>
      <c r="AC12" s="12">
        <f t="shared" si="13"/>
        <v>-7.8</v>
      </c>
      <c r="AD12" s="12">
        <f t="shared" si="14"/>
        <v>0</v>
      </c>
      <c r="AE12" s="12">
        <f t="shared" si="15"/>
        <v>0</v>
      </c>
      <c r="AF12" s="12">
        <f t="shared" si="16"/>
        <v>10.3</v>
      </c>
      <c r="AH12" s="12">
        <f t="shared" si="17"/>
        <v>487.49999999999994</v>
      </c>
      <c r="AI12" s="12">
        <f t="shared" si="18"/>
        <v>23</v>
      </c>
      <c r="AJ12" s="12">
        <f t="shared" si="19"/>
        <v>0</v>
      </c>
      <c r="AK12" s="12">
        <f t="shared" si="20"/>
        <v>5208.4999999999991</v>
      </c>
      <c r="AL12" s="12">
        <f>MAX(AK$4:AK12)</f>
        <v>5348</v>
      </c>
      <c r="AM12" s="8">
        <f t="shared" si="21"/>
        <v>-2.6084517576664343E-2</v>
      </c>
      <c r="AN12" s="20">
        <f t="shared" si="24"/>
        <v>0</v>
      </c>
      <c r="AO12" s="20">
        <f t="shared" si="25"/>
        <v>0</v>
      </c>
      <c r="AP12" s="20">
        <f t="shared" si="26"/>
        <v>0</v>
      </c>
      <c r="AQ12" s="12">
        <f t="shared" si="27"/>
        <v>0</v>
      </c>
      <c r="AS12" s="26"/>
    </row>
    <row r="13" spans="1:45" x14ac:dyDescent="0.3">
      <c r="A13" s="1">
        <v>42642</v>
      </c>
      <c r="B13" s="1">
        <v>42642</v>
      </c>
      <c r="C13" s="1" t="s">
        <v>44</v>
      </c>
      <c r="D13" s="3">
        <v>1235</v>
      </c>
      <c r="E13" s="3">
        <v>-200</v>
      </c>
      <c r="F13" s="3">
        <f t="shared" si="1"/>
        <v>1035</v>
      </c>
      <c r="G13" s="20">
        <f t="shared" si="2"/>
        <v>0</v>
      </c>
      <c r="H13" s="3" t="s">
        <v>38</v>
      </c>
      <c r="L13" s="20">
        <f t="shared" si="3"/>
        <v>1</v>
      </c>
      <c r="M13" s="20" t="s">
        <v>21</v>
      </c>
      <c r="N13" s="20">
        <v>7</v>
      </c>
      <c r="O13" s="20">
        <v>101350</v>
      </c>
      <c r="P13" s="20">
        <f t="shared" si="4"/>
        <v>101357</v>
      </c>
      <c r="Q13" s="20">
        <f t="shared" si="5"/>
        <v>101362</v>
      </c>
      <c r="R13" s="20">
        <v>101346</v>
      </c>
      <c r="S13" s="20">
        <v>101837</v>
      </c>
      <c r="T13" s="12">
        <f t="shared" si="6"/>
        <v>2.2999999999999998</v>
      </c>
      <c r="U13" s="20">
        <f t="shared" si="7"/>
        <v>1</v>
      </c>
      <c r="V13" s="7">
        <f t="shared" si="8"/>
        <v>1</v>
      </c>
      <c r="W13" s="12">
        <f t="shared" si="9"/>
        <v>2.2999999999999998</v>
      </c>
      <c r="X13" s="12">
        <f t="shared" si="10"/>
        <v>46.8</v>
      </c>
      <c r="Y13" s="12">
        <f t="shared" si="22"/>
        <v>9.5</v>
      </c>
      <c r="Z13" s="12">
        <f t="shared" si="23"/>
        <v>19.5</v>
      </c>
      <c r="AA13" s="12">
        <f t="shared" si="11"/>
        <v>14.5</v>
      </c>
      <c r="AB13" s="12">
        <f t="shared" si="12"/>
        <v>17</v>
      </c>
      <c r="AC13" s="12">
        <f t="shared" si="13"/>
        <v>0</v>
      </c>
      <c r="AD13" s="12">
        <f t="shared" si="14"/>
        <v>0</v>
      </c>
      <c r="AE13" s="12">
        <f t="shared" si="15"/>
        <v>14.5</v>
      </c>
      <c r="AF13" s="12">
        <f t="shared" si="16"/>
        <v>24.8</v>
      </c>
      <c r="AH13" s="12">
        <f t="shared" si="17"/>
        <v>487.49999999999994</v>
      </c>
      <c r="AI13" s="12">
        <f t="shared" si="18"/>
        <v>23</v>
      </c>
      <c r="AJ13" s="12">
        <f t="shared" si="19"/>
        <v>333.5</v>
      </c>
      <c r="AK13" s="12">
        <f t="shared" si="20"/>
        <v>5541.9999999999991</v>
      </c>
      <c r="AL13" s="12">
        <f>MAX(AK$4:AK13)</f>
        <v>5541.9999999999991</v>
      </c>
      <c r="AM13" s="8">
        <f t="shared" si="21"/>
        <v>0</v>
      </c>
      <c r="AN13" s="20">
        <f t="shared" si="24"/>
        <v>1</v>
      </c>
      <c r="AO13" s="20">
        <f t="shared" si="25"/>
        <v>14.5</v>
      </c>
      <c r="AP13" s="20">
        <f t="shared" si="26"/>
        <v>0</v>
      </c>
      <c r="AQ13" s="12">
        <f t="shared" si="27"/>
        <v>0</v>
      </c>
      <c r="AS13" s="26"/>
    </row>
    <row r="14" spans="1:45" x14ac:dyDescent="0.3">
      <c r="A14" s="1">
        <v>42642</v>
      </c>
      <c r="B14" s="1">
        <v>42642</v>
      </c>
      <c r="C14" s="1" t="s">
        <v>44</v>
      </c>
      <c r="D14" s="3">
        <v>1235</v>
      </c>
      <c r="E14" s="3">
        <v>-200</v>
      </c>
      <c r="F14" s="3">
        <f t="shared" si="1"/>
        <v>1035</v>
      </c>
      <c r="G14" s="20">
        <f t="shared" si="2"/>
        <v>0</v>
      </c>
      <c r="H14" s="3" t="s">
        <v>43</v>
      </c>
      <c r="L14" s="20">
        <f t="shared" si="3"/>
        <v>1</v>
      </c>
      <c r="M14" s="20" t="s">
        <v>20</v>
      </c>
      <c r="N14" s="20">
        <v>10</v>
      </c>
      <c r="O14" s="20">
        <v>131130</v>
      </c>
      <c r="P14" s="20">
        <f t="shared" si="4"/>
        <v>131130</v>
      </c>
      <c r="Q14" s="20">
        <f t="shared" si="5"/>
        <v>131125</v>
      </c>
      <c r="R14" s="20">
        <v>131104</v>
      </c>
      <c r="S14" s="20">
        <v>130572</v>
      </c>
      <c r="T14" s="12">
        <f t="shared" si="6"/>
        <v>-1.1000000000000001</v>
      </c>
      <c r="U14" s="20">
        <f t="shared" si="7"/>
        <v>0</v>
      </c>
      <c r="V14" s="7">
        <f t="shared" si="8"/>
        <v>0</v>
      </c>
      <c r="W14" s="12">
        <f t="shared" si="9"/>
        <v>0</v>
      </c>
      <c r="X14" s="12">
        <f t="shared" si="10"/>
        <v>0</v>
      </c>
      <c r="Y14" s="12">
        <f t="shared" si="22"/>
        <v>0</v>
      </c>
      <c r="Z14" s="12">
        <f t="shared" si="23"/>
        <v>0</v>
      </c>
      <c r="AA14" s="12">
        <f t="shared" si="11"/>
        <v>0</v>
      </c>
      <c r="AB14" s="12">
        <f t="shared" si="12"/>
        <v>17</v>
      </c>
      <c r="AC14" s="12">
        <f t="shared" si="13"/>
        <v>0</v>
      </c>
      <c r="AD14" s="12">
        <f t="shared" si="14"/>
        <v>0</v>
      </c>
      <c r="AE14" s="12">
        <f t="shared" si="15"/>
        <v>0</v>
      </c>
      <c r="AF14" s="12">
        <f t="shared" si="16"/>
        <v>24.8</v>
      </c>
      <c r="AH14" s="12">
        <f t="shared" si="17"/>
        <v>487.49999999999994</v>
      </c>
      <c r="AI14" s="12">
        <f t="shared" si="18"/>
        <v>23</v>
      </c>
      <c r="AJ14" s="12">
        <f t="shared" si="19"/>
        <v>0</v>
      </c>
      <c r="AK14" s="12">
        <f t="shared" si="20"/>
        <v>5541.9999999999991</v>
      </c>
      <c r="AL14" s="12">
        <f>MAX(AK$4:AK14)</f>
        <v>5541.9999999999991</v>
      </c>
      <c r="AM14" s="8">
        <f t="shared" si="21"/>
        <v>0</v>
      </c>
      <c r="AN14" s="20">
        <f t="shared" si="24"/>
        <v>0</v>
      </c>
      <c r="AO14" s="20">
        <f t="shared" si="25"/>
        <v>0</v>
      </c>
      <c r="AP14" s="20">
        <f t="shared" si="26"/>
        <v>0</v>
      </c>
      <c r="AQ14" s="12">
        <f t="shared" si="27"/>
        <v>0</v>
      </c>
      <c r="AS14" s="26"/>
    </row>
    <row r="15" spans="1:45" x14ac:dyDescent="0.3">
      <c r="A15" s="1">
        <v>42642</v>
      </c>
      <c r="B15" s="1">
        <v>42642</v>
      </c>
      <c r="C15" s="1" t="s">
        <v>44</v>
      </c>
      <c r="D15" s="3">
        <v>1345</v>
      </c>
      <c r="E15" s="3">
        <v>-200</v>
      </c>
      <c r="F15" s="3">
        <f t="shared" si="1"/>
        <v>1145</v>
      </c>
      <c r="G15" s="20">
        <f t="shared" si="2"/>
        <v>0</v>
      </c>
      <c r="H15" s="3" t="s">
        <v>37</v>
      </c>
      <c r="I15" s="20">
        <v>1</v>
      </c>
      <c r="J15" s="20">
        <v>19</v>
      </c>
      <c r="L15" s="20">
        <f t="shared" si="3"/>
        <v>1</v>
      </c>
      <c r="M15" s="20" t="s">
        <v>21</v>
      </c>
      <c r="N15" s="20">
        <v>8</v>
      </c>
      <c r="O15" s="20">
        <v>76560</v>
      </c>
      <c r="P15" s="20">
        <f t="shared" si="4"/>
        <v>76568</v>
      </c>
      <c r="Q15" s="20">
        <f t="shared" si="5"/>
        <v>76573</v>
      </c>
      <c r="R15" s="20">
        <v>76522</v>
      </c>
      <c r="S15" s="20">
        <v>76882</v>
      </c>
      <c r="T15" s="12">
        <f t="shared" si="6"/>
        <v>5.9</v>
      </c>
      <c r="U15" s="20">
        <f t="shared" si="7"/>
        <v>1</v>
      </c>
      <c r="V15" s="7">
        <f t="shared" si="8"/>
        <v>0</v>
      </c>
      <c r="W15" s="12">
        <f t="shared" si="9"/>
        <v>5.9</v>
      </c>
      <c r="X15" s="12">
        <f t="shared" si="10"/>
        <v>30.1</v>
      </c>
      <c r="Y15" s="12">
        <f t="shared" si="22"/>
        <v>9.5</v>
      </c>
      <c r="Z15" s="12">
        <f t="shared" si="23"/>
        <v>19.5</v>
      </c>
      <c r="AA15" s="12">
        <f t="shared" si="11"/>
        <v>14.5</v>
      </c>
      <c r="AB15" s="12">
        <f t="shared" si="12"/>
        <v>31.5</v>
      </c>
      <c r="AC15" s="12">
        <f t="shared" si="13"/>
        <v>9.5</v>
      </c>
      <c r="AD15" s="12">
        <f t="shared" si="14"/>
        <v>0</v>
      </c>
      <c r="AE15" s="12">
        <f t="shared" si="15"/>
        <v>0</v>
      </c>
      <c r="AF15" s="12">
        <f t="shared" si="16"/>
        <v>24.8</v>
      </c>
      <c r="AH15" s="12">
        <f t="shared" si="17"/>
        <v>487.49999999999994</v>
      </c>
      <c r="AI15" s="12">
        <f t="shared" si="18"/>
        <v>23</v>
      </c>
      <c r="AJ15" s="12">
        <f t="shared" si="19"/>
        <v>0</v>
      </c>
      <c r="AK15" s="12">
        <f t="shared" si="20"/>
        <v>5541.9999999999991</v>
      </c>
      <c r="AL15" s="12">
        <f>MAX(AK$4:AK15)</f>
        <v>5541.9999999999991</v>
      </c>
      <c r="AM15" s="8">
        <f t="shared" si="21"/>
        <v>0</v>
      </c>
      <c r="AN15" s="20">
        <f t="shared" si="24"/>
        <v>0</v>
      </c>
      <c r="AO15" s="20">
        <f t="shared" si="25"/>
        <v>0</v>
      </c>
      <c r="AP15" s="20">
        <f t="shared" si="26"/>
        <v>0</v>
      </c>
      <c r="AQ15" s="12">
        <f t="shared" si="27"/>
        <v>0</v>
      </c>
      <c r="AS15" s="26"/>
    </row>
    <row r="16" spans="1:45" x14ac:dyDescent="0.3">
      <c r="A16" s="1">
        <v>42642</v>
      </c>
      <c r="B16" s="1">
        <v>42642</v>
      </c>
      <c r="C16" s="1" t="s">
        <v>45</v>
      </c>
      <c r="D16" s="3">
        <v>1545</v>
      </c>
      <c r="E16" s="3">
        <v>100</v>
      </c>
      <c r="F16" s="3">
        <f t="shared" si="1"/>
        <v>1645</v>
      </c>
      <c r="G16" s="20">
        <f t="shared" si="2"/>
        <v>0</v>
      </c>
      <c r="H16" s="3" t="s">
        <v>17</v>
      </c>
      <c r="L16" s="20">
        <f t="shared" si="3"/>
        <v>1</v>
      </c>
      <c r="M16" s="20" t="s">
        <v>20</v>
      </c>
      <c r="N16" s="20">
        <v>7</v>
      </c>
      <c r="O16" s="20">
        <v>112460</v>
      </c>
      <c r="P16" s="20">
        <f t="shared" si="4"/>
        <v>112460</v>
      </c>
      <c r="Q16" s="20">
        <f t="shared" si="5"/>
        <v>112455</v>
      </c>
      <c r="R16" s="20">
        <v>112491</v>
      </c>
      <c r="S16" s="20">
        <v>112036</v>
      </c>
      <c r="T16" s="12">
        <f t="shared" si="6"/>
        <v>4.3</v>
      </c>
      <c r="U16" s="20">
        <f t="shared" si="7"/>
        <v>1</v>
      </c>
      <c r="V16" s="7">
        <f t="shared" si="8"/>
        <v>1</v>
      </c>
      <c r="W16" s="12">
        <f t="shared" si="9"/>
        <v>4.3</v>
      </c>
      <c r="X16" s="12">
        <f t="shared" si="10"/>
        <v>41.2</v>
      </c>
      <c r="Y16" s="12">
        <f t="shared" si="22"/>
        <v>9.5</v>
      </c>
      <c r="Z16" s="12">
        <f t="shared" si="23"/>
        <v>19.5</v>
      </c>
      <c r="AA16" s="12">
        <f t="shared" si="11"/>
        <v>14.5</v>
      </c>
      <c r="AB16" s="12">
        <f t="shared" si="12"/>
        <v>46</v>
      </c>
      <c r="AC16" s="12">
        <f t="shared" si="13"/>
        <v>0</v>
      </c>
      <c r="AD16" s="12">
        <f t="shared" si="14"/>
        <v>0</v>
      </c>
      <c r="AE16" s="12">
        <f t="shared" si="15"/>
        <v>14.5</v>
      </c>
      <c r="AF16" s="12">
        <f t="shared" si="16"/>
        <v>39.299999999999997</v>
      </c>
      <c r="AH16" s="12">
        <f t="shared" si="17"/>
        <v>487.49999999999994</v>
      </c>
      <c r="AI16" s="12">
        <f t="shared" si="18"/>
        <v>23</v>
      </c>
      <c r="AJ16" s="12">
        <f t="shared" si="19"/>
        <v>333.5</v>
      </c>
      <c r="AK16" s="12">
        <f t="shared" si="20"/>
        <v>5875.4999999999991</v>
      </c>
      <c r="AL16" s="12">
        <f>MAX(AK$4:AK16)</f>
        <v>5875.4999999999991</v>
      </c>
      <c r="AM16" s="8">
        <f t="shared" si="21"/>
        <v>0</v>
      </c>
      <c r="AN16" s="20">
        <f t="shared" si="24"/>
        <v>1</v>
      </c>
      <c r="AO16" s="20">
        <f t="shared" si="25"/>
        <v>14.5</v>
      </c>
      <c r="AP16" s="20">
        <f t="shared" si="26"/>
        <v>0</v>
      </c>
      <c r="AQ16" s="12">
        <f t="shared" si="27"/>
        <v>0</v>
      </c>
      <c r="AS16" s="26"/>
    </row>
    <row r="17" spans="1:45" x14ac:dyDescent="0.3">
      <c r="A17" s="1">
        <v>42642</v>
      </c>
      <c r="B17" s="1">
        <v>42642</v>
      </c>
      <c r="C17" s="1" t="s">
        <v>44</v>
      </c>
      <c r="D17" s="3">
        <v>1915</v>
      </c>
      <c r="E17" s="3">
        <v>-200</v>
      </c>
      <c r="F17" s="3">
        <f t="shared" si="1"/>
        <v>1715</v>
      </c>
      <c r="G17" s="20">
        <f t="shared" si="2"/>
        <v>0</v>
      </c>
      <c r="H17" s="3" t="s">
        <v>37</v>
      </c>
      <c r="L17" s="20">
        <f t="shared" si="3"/>
        <v>1</v>
      </c>
      <c r="M17" s="20" t="s">
        <v>20</v>
      </c>
      <c r="N17" s="20">
        <v>8</v>
      </c>
      <c r="O17" s="20">
        <v>76860</v>
      </c>
      <c r="P17" s="20">
        <f t="shared" si="4"/>
        <v>76860</v>
      </c>
      <c r="Q17" s="20">
        <f t="shared" si="5"/>
        <v>76855</v>
      </c>
      <c r="R17" s="20">
        <v>76882</v>
      </c>
      <c r="S17" s="20">
        <v>75891</v>
      </c>
      <c r="T17" s="12">
        <f t="shared" si="6"/>
        <v>3.5</v>
      </c>
      <c r="U17" s="20">
        <f t="shared" si="7"/>
        <v>1</v>
      </c>
      <c r="V17" s="7">
        <f t="shared" si="8"/>
        <v>1</v>
      </c>
      <c r="W17" s="12">
        <f t="shared" si="9"/>
        <v>3.5</v>
      </c>
      <c r="X17" s="12">
        <f t="shared" si="10"/>
        <v>95.6</v>
      </c>
      <c r="Y17" s="12">
        <f t="shared" si="22"/>
        <v>9.5</v>
      </c>
      <c r="Z17" s="12">
        <f t="shared" si="23"/>
        <v>19.5</v>
      </c>
      <c r="AA17" s="12">
        <f t="shared" si="11"/>
        <v>14.5</v>
      </c>
      <c r="AB17" s="12">
        <f t="shared" si="12"/>
        <v>60.5</v>
      </c>
      <c r="AC17" s="12">
        <f t="shared" si="13"/>
        <v>0</v>
      </c>
      <c r="AD17" s="12">
        <f t="shared" si="14"/>
        <v>0</v>
      </c>
      <c r="AE17" s="12">
        <f t="shared" si="15"/>
        <v>14.5</v>
      </c>
      <c r="AF17" s="12">
        <f t="shared" si="16"/>
        <v>53.8</v>
      </c>
      <c r="AH17" s="12">
        <f t="shared" si="17"/>
        <v>487.49999999999994</v>
      </c>
      <c r="AI17" s="12">
        <f t="shared" si="18"/>
        <v>23</v>
      </c>
      <c r="AJ17" s="12">
        <f t="shared" si="19"/>
        <v>333.5</v>
      </c>
      <c r="AK17" s="12">
        <f t="shared" si="20"/>
        <v>6208.9999999999991</v>
      </c>
      <c r="AL17" s="12">
        <f>MAX(AK$4:AK17)</f>
        <v>6208.9999999999991</v>
      </c>
      <c r="AM17" s="8">
        <f t="shared" si="21"/>
        <v>0</v>
      </c>
      <c r="AN17" s="20">
        <f t="shared" si="24"/>
        <v>1</v>
      </c>
      <c r="AO17" s="20">
        <f t="shared" si="25"/>
        <v>14.5</v>
      </c>
      <c r="AP17" s="20">
        <f t="shared" si="26"/>
        <v>0</v>
      </c>
      <c r="AQ17" s="12">
        <f t="shared" si="27"/>
        <v>0</v>
      </c>
      <c r="AS17" s="26"/>
    </row>
    <row r="18" spans="1:45" x14ac:dyDescent="0.3">
      <c r="A18" s="1">
        <v>42642</v>
      </c>
      <c r="B18" s="1">
        <v>42643</v>
      </c>
      <c r="C18" s="1" t="s">
        <v>44</v>
      </c>
      <c r="D18" s="3">
        <v>925</v>
      </c>
      <c r="E18" s="3">
        <v>-200</v>
      </c>
      <c r="F18" s="3">
        <f t="shared" si="1"/>
        <v>725</v>
      </c>
      <c r="G18" s="20">
        <f t="shared" si="2"/>
        <v>1</v>
      </c>
      <c r="H18" s="3" t="s">
        <v>38</v>
      </c>
      <c r="L18" s="20">
        <f t="shared" si="3"/>
        <v>1</v>
      </c>
      <c r="M18" s="20" t="s">
        <v>21</v>
      </c>
      <c r="N18" s="20">
        <v>7</v>
      </c>
      <c r="O18" s="20">
        <v>100750</v>
      </c>
      <c r="P18" s="20">
        <f t="shared" si="4"/>
        <v>100757</v>
      </c>
      <c r="Q18" s="20">
        <f t="shared" si="5"/>
        <v>100762</v>
      </c>
      <c r="R18" s="20">
        <v>100747</v>
      </c>
      <c r="S18" s="20">
        <v>100948</v>
      </c>
      <c r="T18" s="12">
        <f t="shared" si="6"/>
        <v>2.2000000000000002</v>
      </c>
      <c r="U18" s="20">
        <f t="shared" si="7"/>
        <v>1</v>
      </c>
      <c r="V18" s="7">
        <f t="shared" si="8"/>
        <v>1</v>
      </c>
      <c r="W18" s="12">
        <f t="shared" si="9"/>
        <v>2.2000000000000002</v>
      </c>
      <c r="X18" s="12">
        <f t="shared" si="10"/>
        <v>17.899999999999999</v>
      </c>
      <c r="Y18" s="12">
        <f t="shared" si="22"/>
        <v>9.5</v>
      </c>
      <c r="Z18" s="12">
        <f t="shared" si="23"/>
        <v>-2.2000000000000002</v>
      </c>
      <c r="AA18" s="12">
        <f t="shared" si="11"/>
        <v>3.65</v>
      </c>
      <c r="AB18" s="12">
        <f t="shared" si="12"/>
        <v>64.150000000000006</v>
      </c>
      <c r="AC18" s="12">
        <f t="shared" si="13"/>
        <v>0</v>
      </c>
      <c r="AD18" s="12">
        <f t="shared" si="14"/>
        <v>0</v>
      </c>
      <c r="AE18" s="12">
        <f t="shared" si="15"/>
        <v>3.65</v>
      </c>
      <c r="AF18" s="12">
        <f t="shared" si="16"/>
        <v>57.449999999999996</v>
      </c>
      <c r="AH18" s="12">
        <f t="shared" si="17"/>
        <v>620.9</v>
      </c>
      <c r="AI18" s="12">
        <f t="shared" si="18"/>
        <v>30</v>
      </c>
      <c r="AJ18" s="12">
        <f t="shared" si="19"/>
        <v>109.5</v>
      </c>
      <c r="AK18" s="12">
        <f t="shared" si="20"/>
        <v>6318.4999999999991</v>
      </c>
      <c r="AL18" s="12">
        <f>MAX(AK$4:AK18)</f>
        <v>6318.4999999999991</v>
      </c>
      <c r="AM18" s="8">
        <f t="shared" si="21"/>
        <v>0</v>
      </c>
      <c r="AN18" s="20">
        <f t="shared" si="24"/>
        <v>1</v>
      </c>
      <c r="AO18" s="20">
        <f t="shared" si="25"/>
        <v>3.65</v>
      </c>
      <c r="AP18" s="20">
        <f t="shared" si="26"/>
        <v>0</v>
      </c>
      <c r="AQ18" s="12">
        <f t="shared" si="27"/>
        <v>0</v>
      </c>
      <c r="AS18" s="26"/>
    </row>
    <row r="19" spans="1:45" x14ac:dyDescent="0.3">
      <c r="A19" s="1">
        <v>42642</v>
      </c>
      <c r="B19" s="1">
        <v>42643</v>
      </c>
      <c r="C19" s="1" t="s">
        <v>44</v>
      </c>
      <c r="D19" s="3">
        <v>1015</v>
      </c>
      <c r="E19" s="3">
        <v>-200</v>
      </c>
      <c r="F19" s="3">
        <f t="shared" si="1"/>
        <v>815</v>
      </c>
      <c r="G19" s="20">
        <f t="shared" si="2"/>
        <v>1</v>
      </c>
      <c r="H19" s="3" t="s">
        <v>37</v>
      </c>
      <c r="L19" s="20">
        <f t="shared" si="3"/>
        <v>1</v>
      </c>
      <c r="M19" s="20" t="s">
        <v>21</v>
      </c>
      <c r="N19" s="20">
        <v>8</v>
      </c>
      <c r="O19" s="20">
        <v>75970</v>
      </c>
      <c r="P19" s="20">
        <f t="shared" si="4"/>
        <v>75978</v>
      </c>
      <c r="Q19" s="20">
        <f t="shared" si="5"/>
        <v>75983</v>
      </c>
      <c r="R19" s="20">
        <v>75891</v>
      </c>
      <c r="S19" s="20">
        <v>76805</v>
      </c>
      <c r="T19" s="12">
        <f t="shared" si="6"/>
        <v>10</v>
      </c>
      <c r="U19" s="20">
        <f t="shared" si="7"/>
        <v>1</v>
      </c>
      <c r="V19" s="7">
        <f t="shared" si="8"/>
        <v>1</v>
      </c>
      <c r="W19" s="12">
        <f t="shared" si="9"/>
        <v>10</v>
      </c>
      <c r="X19" s="12">
        <f t="shared" si="10"/>
        <v>81.400000000000006</v>
      </c>
      <c r="Y19" s="12">
        <f t="shared" si="22"/>
        <v>9.5</v>
      </c>
      <c r="Z19" s="12">
        <f t="shared" si="23"/>
        <v>19.5</v>
      </c>
      <c r="AA19" s="12">
        <f t="shared" si="11"/>
        <v>14.5</v>
      </c>
      <c r="AB19" s="12">
        <f t="shared" si="12"/>
        <v>78.650000000000006</v>
      </c>
      <c r="AC19" s="12">
        <f t="shared" si="13"/>
        <v>0</v>
      </c>
      <c r="AD19" s="12">
        <f t="shared" si="14"/>
        <v>0</v>
      </c>
      <c r="AE19" s="12">
        <f t="shared" si="15"/>
        <v>14.5</v>
      </c>
      <c r="AF19" s="12">
        <f t="shared" si="16"/>
        <v>71.949999999999989</v>
      </c>
      <c r="AH19" s="12">
        <f t="shared" si="17"/>
        <v>620.9</v>
      </c>
      <c r="AI19" s="12">
        <f t="shared" si="18"/>
        <v>30</v>
      </c>
      <c r="AJ19" s="12">
        <f t="shared" si="19"/>
        <v>435</v>
      </c>
      <c r="AK19" s="12">
        <f t="shared" si="20"/>
        <v>6753.4999999999991</v>
      </c>
      <c r="AL19" s="12">
        <f>MAX(AK$4:AK19)</f>
        <v>6753.4999999999991</v>
      </c>
      <c r="AM19" s="8">
        <f t="shared" si="21"/>
        <v>0</v>
      </c>
      <c r="AN19" s="20">
        <f t="shared" si="24"/>
        <v>1</v>
      </c>
      <c r="AO19" s="20">
        <f t="shared" si="25"/>
        <v>14.5</v>
      </c>
      <c r="AP19" s="20">
        <f t="shared" si="26"/>
        <v>0</v>
      </c>
      <c r="AQ19" s="12">
        <f t="shared" si="27"/>
        <v>0</v>
      </c>
      <c r="AS19" s="26"/>
    </row>
    <row r="20" spans="1:45" x14ac:dyDescent="0.3">
      <c r="A20" s="1">
        <v>42643</v>
      </c>
      <c r="B20" s="1">
        <v>42643</v>
      </c>
      <c r="C20" s="1" t="s">
        <v>45</v>
      </c>
      <c r="D20" s="3">
        <v>1155</v>
      </c>
      <c r="E20" s="3">
        <v>100</v>
      </c>
      <c r="F20" s="3">
        <f t="shared" si="1"/>
        <v>1255</v>
      </c>
      <c r="G20" s="20">
        <f t="shared" si="2"/>
        <v>0</v>
      </c>
      <c r="H20" s="3" t="s">
        <v>17</v>
      </c>
      <c r="L20" s="20">
        <f t="shared" si="3"/>
        <v>1</v>
      </c>
      <c r="M20" s="20" t="s">
        <v>21</v>
      </c>
      <c r="N20" s="20">
        <v>7</v>
      </c>
      <c r="O20" s="20">
        <v>111610</v>
      </c>
      <c r="P20" s="20">
        <f t="shared" si="4"/>
        <v>111617</v>
      </c>
      <c r="Q20" s="20">
        <f t="shared" si="5"/>
        <v>111622</v>
      </c>
      <c r="R20" s="20">
        <v>111528</v>
      </c>
      <c r="S20" s="20">
        <v>112502</v>
      </c>
      <c r="T20" s="12">
        <f t="shared" si="6"/>
        <v>10.1</v>
      </c>
      <c r="U20" s="20">
        <f t="shared" si="7"/>
        <v>1</v>
      </c>
      <c r="V20" s="7">
        <f t="shared" si="8"/>
        <v>1</v>
      </c>
      <c r="W20" s="12">
        <f t="shared" si="9"/>
        <v>10.1</v>
      </c>
      <c r="X20" s="12">
        <f t="shared" si="10"/>
        <v>87.3</v>
      </c>
      <c r="Y20" s="12">
        <f t="shared" si="22"/>
        <v>9.5</v>
      </c>
      <c r="Z20" s="12">
        <f t="shared" si="23"/>
        <v>19.5</v>
      </c>
      <c r="AA20" s="12">
        <f t="shared" si="11"/>
        <v>14.5</v>
      </c>
      <c r="AB20" s="12">
        <f t="shared" si="12"/>
        <v>93.15</v>
      </c>
      <c r="AC20" s="12">
        <f t="shared" si="13"/>
        <v>0</v>
      </c>
      <c r="AD20" s="12">
        <f t="shared" si="14"/>
        <v>0</v>
      </c>
      <c r="AE20" s="12">
        <f t="shared" si="15"/>
        <v>14.5</v>
      </c>
      <c r="AF20" s="12">
        <f t="shared" si="16"/>
        <v>86.449999999999989</v>
      </c>
      <c r="AH20" s="12">
        <f t="shared" si="17"/>
        <v>620.9</v>
      </c>
      <c r="AI20" s="12">
        <f t="shared" si="18"/>
        <v>30</v>
      </c>
      <c r="AJ20" s="12">
        <f t="shared" si="19"/>
        <v>435</v>
      </c>
      <c r="AK20" s="12">
        <f t="shared" si="20"/>
        <v>7188.4999999999991</v>
      </c>
      <c r="AL20" s="12">
        <f>MAX(AK$4:AK20)</f>
        <v>7188.4999999999991</v>
      </c>
      <c r="AM20" s="8">
        <f t="shared" si="21"/>
        <v>0</v>
      </c>
      <c r="AN20" s="20">
        <f t="shared" si="24"/>
        <v>1</v>
      </c>
      <c r="AO20" s="20">
        <f t="shared" si="25"/>
        <v>14.5</v>
      </c>
      <c r="AP20" s="20">
        <f t="shared" si="26"/>
        <v>0</v>
      </c>
      <c r="AQ20" s="12">
        <f t="shared" si="27"/>
        <v>0</v>
      </c>
      <c r="AS20" s="26"/>
    </row>
    <row r="21" spans="1:45" x14ac:dyDescent="0.3">
      <c r="A21" s="1">
        <v>42643</v>
      </c>
      <c r="B21" s="1">
        <v>42643</v>
      </c>
      <c r="C21" s="1" t="s">
        <v>44</v>
      </c>
      <c r="D21" s="3">
        <v>1615</v>
      </c>
      <c r="E21" s="3">
        <v>-200</v>
      </c>
      <c r="F21" s="3">
        <f t="shared" si="1"/>
        <v>1415</v>
      </c>
      <c r="G21" s="20">
        <f t="shared" si="2"/>
        <v>0</v>
      </c>
      <c r="H21" s="3" t="s">
        <v>43</v>
      </c>
      <c r="I21" s="20">
        <v>1</v>
      </c>
      <c r="J21" s="20">
        <v>17</v>
      </c>
      <c r="L21" s="20">
        <f t="shared" si="3"/>
        <v>1</v>
      </c>
      <c r="M21" s="20" t="s">
        <v>21</v>
      </c>
      <c r="N21" s="20">
        <v>10</v>
      </c>
      <c r="O21" s="20">
        <v>131000</v>
      </c>
      <c r="P21" s="20">
        <f t="shared" si="4"/>
        <v>131010</v>
      </c>
      <c r="Q21" s="20">
        <f t="shared" si="5"/>
        <v>131015</v>
      </c>
      <c r="R21" s="20">
        <v>130854</v>
      </c>
      <c r="S21" s="20">
        <v>131502</v>
      </c>
      <c r="T21" s="12">
        <f t="shared" si="6"/>
        <v>17.100000000000001</v>
      </c>
      <c r="U21" s="20">
        <f t="shared" si="7"/>
        <v>1</v>
      </c>
      <c r="V21" s="7">
        <f t="shared" si="8"/>
        <v>0</v>
      </c>
      <c r="W21" s="12">
        <f t="shared" si="9"/>
        <v>17.100000000000001</v>
      </c>
      <c r="X21" s="12">
        <f t="shared" si="10"/>
        <v>47.7</v>
      </c>
      <c r="Y21" s="12">
        <f t="shared" si="22"/>
        <v>9.5</v>
      </c>
      <c r="Z21" s="12">
        <f t="shared" si="23"/>
        <v>19.5</v>
      </c>
      <c r="AA21" s="12">
        <f t="shared" si="11"/>
        <v>14.5</v>
      </c>
      <c r="AB21" s="12">
        <f t="shared" si="12"/>
        <v>107.65</v>
      </c>
      <c r="AC21" s="12">
        <f t="shared" si="13"/>
        <v>9.5</v>
      </c>
      <c r="AD21" s="12">
        <f t="shared" si="14"/>
        <v>0</v>
      </c>
      <c r="AE21" s="12">
        <f t="shared" si="15"/>
        <v>0</v>
      </c>
      <c r="AF21" s="12">
        <f t="shared" si="16"/>
        <v>86.449999999999989</v>
      </c>
      <c r="AH21" s="12">
        <f t="shared" si="17"/>
        <v>620.9</v>
      </c>
      <c r="AI21" s="12">
        <f t="shared" si="18"/>
        <v>30</v>
      </c>
      <c r="AJ21" s="12">
        <f t="shared" si="19"/>
        <v>0</v>
      </c>
      <c r="AK21" s="12">
        <f t="shared" si="20"/>
        <v>7188.4999999999991</v>
      </c>
      <c r="AL21" s="12">
        <f>MAX(AK$4:AK21)</f>
        <v>7188.4999999999991</v>
      </c>
      <c r="AM21" s="8">
        <f t="shared" si="21"/>
        <v>0</v>
      </c>
      <c r="AN21" s="20">
        <f t="shared" si="24"/>
        <v>0</v>
      </c>
      <c r="AO21" s="20">
        <f t="shared" si="25"/>
        <v>0</v>
      </c>
      <c r="AP21" s="20">
        <f t="shared" si="26"/>
        <v>0</v>
      </c>
      <c r="AQ21" s="12">
        <f t="shared" si="27"/>
        <v>0</v>
      </c>
      <c r="AS21" s="26"/>
    </row>
    <row r="22" spans="1:45" x14ac:dyDescent="0.3">
      <c r="A22" s="1">
        <v>42646</v>
      </c>
      <c r="B22" s="1">
        <v>42646</v>
      </c>
      <c r="C22" s="1" t="s">
        <v>45</v>
      </c>
      <c r="D22" s="3">
        <v>1400</v>
      </c>
      <c r="E22" s="3">
        <v>100</v>
      </c>
      <c r="F22" s="3">
        <f t="shared" si="1"/>
        <v>1500</v>
      </c>
      <c r="G22" s="20">
        <f t="shared" si="2"/>
        <v>0</v>
      </c>
      <c r="H22" s="3" t="s">
        <v>17</v>
      </c>
      <c r="I22" s="20">
        <v>1</v>
      </c>
      <c r="J22" s="20">
        <v>10</v>
      </c>
      <c r="L22" s="20">
        <f t="shared" si="3"/>
        <v>1</v>
      </c>
      <c r="M22" s="20" t="s">
        <v>21</v>
      </c>
      <c r="N22" s="20">
        <v>7</v>
      </c>
      <c r="O22" s="20">
        <v>112130</v>
      </c>
      <c r="P22" s="20">
        <f t="shared" si="4"/>
        <v>112137</v>
      </c>
      <c r="Q22" s="20">
        <f t="shared" si="5"/>
        <v>112142</v>
      </c>
      <c r="R22" s="20">
        <v>112047</v>
      </c>
      <c r="S22" s="20">
        <v>112204</v>
      </c>
      <c r="T22" s="12">
        <f t="shared" si="6"/>
        <v>10.199999999999999</v>
      </c>
      <c r="U22" s="20">
        <f t="shared" si="7"/>
        <v>1</v>
      </c>
      <c r="V22" s="7">
        <f t="shared" si="8"/>
        <v>0</v>
      </c>
      <c r="W22" s="12">
        <f t="shared" si="9"/>
        <v>10.199999999999999</v>
      </c>
      <c r="X22" s="12">
        <f t="shared" si="10"/>
        <v>5.5</v>
      </c>
      <c r="Y22" s="12">
        <f t="shared" si="22"/>
        <v>-10.199999999999999</v>
      </c>
      <c r="Z22" s="12">
        <f t="shared" si="23"/>
        <v>-10.199999999999999</v>
      </c>
      <c r="AA22" s="12">
        <f t="shared" si="11"/>
        <v>-10.199999999999999</v>
      </c>
      <c r="AB22" s="12">
        <f t="shared" si="12"/>
        <v>97.45</v>
      </c>
      <c r="AC22" s="12">
        <f t="shared" si="13"/>
        <v>-10.199999999999999</v>
      </c>
      <c r="AD22" s="12">
        <f t="shared" si="14"/>
        <v>0</v>
      </c>
      <c r="AE22" s="12">
        <f t="shared" si="15"/>
        <v>0</v>
      </c>
      <c r="AF22" s="12">
        <f t="shared" si="16"/>
        <v>86.449999999999989</v>
      </c>
      <c r="AH22" s="12">
        <f t="shared" si="17"/>
        <v>718.84999999999991</v>
      </c>
      <c r="AI22" s="12">
        <f t="shared" si="18"/>
        <v>35</v>
      </c>
      <c r="AJ22" s="12">
        <f t="shared" si="19"/>
        <v>0</v>
      </c>
      <c r="AK22" s="12">
        <f t="shared" si="20"/>
        <v>7188.4999999999991</v>
      </c>
      <c r="AL22" s="12">
        <f>MAX(AK$4:AK22)</f>
        <v>7188.4999999999991</v>
      </c>
      <c r="AM22" s="8">
        <f t="shared" si="21"/>
        <v>0</v>
      </c>
      <c r="AN22" s="20">
        <f t="shared" si="24"/>
        <v>0</v>
      </c>
      <c r="AO22" s="20">
        <f t="shared" si="25"/>
        <v>0</v>
      </c>
      <c r="AP22" s="20">
        <f t="shared" si="26"/>
        <v>0</v>
      </c>
      <c r="AQ22" s="12">
        <f t="shared" si="27"/>
        <v>0</v>
      </c>
      <c r="AS22" s="26"/>
    </row>
    <row r="23" spans="1:45" x14ac:dyDescent="0.3">
      <c r="A23" s="1">
        <v>42646</v>
      </c>
      <c r="B23" s="1">
        <v>42647</v>
      </c>
      <c r="C23" s="1" t="s">
        <v>44</v>
      </c>
      <c r="D23" s="3">
        <v>945</v>
      </c>
      <c r="E23" s="3">
        <v>-200</v>
      </c>
      <c r="F23" s="3">
        <f t="shared" si="1"/>
        <v>745</v>
      </c>
      <c r="G23" s="20">
        <f t="shared" si="2"/>
        <v>1</v>
      </c>
      <c r="H23" s="3" t="s">
        <v>43</v>
      </c>
      <c r="L23" s="20">
        <f t="shared" si="3"/>
        <v>1</v>
      </c>
      <c r="M23" s="20" t="s">
        <v>20</v>
      </c>
      <c r="N23" s="20">
        <v>10</v>
      </c>
      <c r="O23" s="20">
        <v>131600</v>
      </c>
      <c r="P23" s="20">
        <f t="shared" si="4"/>
        <v>131600</v>
      </c>
      <c r="Q23" s="20">
        <f t="shared" si="5"/>
        <v>131595</v>
      </c>
      <c r="R23" s="20">
        <v>131725</v>
      </c>
      <c r="S23" s="20">
        <v>131549</v>
      </c>
      <c r="T23" s="12">
        <f t="shared" si="6"/>
        <v>14</v>
      </c>
      <c r="U23" s="20">
        <f t="shared" si="7"/>
        <v>1</v>
      </c>
      <c r="V23" s="7">
        <f t="shared" si="8"/>
        <v>1</v>
      </c>
      <c r="W23" s="12">
        <f t="shared" si="9"/>
        <v>14</v>
      </c>
      <c r="X23" s="12">
        <f t="shared" si="10"/>
        <v>3.6</v>
      </c>
      <c r="Y23" s="12">
        <f t="shared" si="22"/>
        <v>-14</v>
      </c>
      <c r="Z23" s="12">
        <f t="shared" si="23"/>
        <v>-14</v>
      </c>
      <c r="AA23" s="12">
        <f t="shared" si="11"/>
        <v>-14</v>
      </c>
      <c r="AB23" s="12">
        <f t="shared" si="12"/>
        <v>83.45</v>
      </c>
      <c r="AC23" s="12">
        <f t="shared" si="13"/>
        <v>0</v>
      </c>
      <c r="AD23" s="12">
        <f t="shared" si="14"/>
        <v>0</v>
      </c>
      <c r="AE23" s="12">
        <f t="shared" si="15"/>
        <v>-14</v>
      </c>
      <c r="AF23" s="12">
        <f t="shared" si="16"/>
        <v>72.449999999999989</v>
      </c>
      <c r="AH23" s="12">
        <f t="shared" si="17"/>
        <v>718.84999999999991</v>
      </c>
      <c r="AI23" s="12">
        <f t="shared" si="18"/>
        <v>35</v>
      </c>
      <c r="AJ23" s="12">
        <f t="shared" si="19"/>
        <v>-490</v>
      </c>
      <c r="AK23" s="12">
        <f t="shared" si="20"/>
        <v>6698.4999999999991</v>
      </c>
      <c r="AL23" s="12">
        <f>MAX(AK$4:AK23)</f>
        <v>7188.4999999999991</v>
      </c>
      <c r="AM23" s="8">
        <f t="shared" si="21"/>
        <v>-6.8164429296793505E-2</v>
      </c>
      <c r="AN23" s="20">
        <f t="shared" si="24"/>
        <v>0</v>
      </c>
      <c r="AO23" s="20">
        <f t="shared" si="25"/>
        <v>0</v>
      </c>
      <c r="AP23" s="20">
        <f t="shared" si="26"/>
        <v>1</v>
      </c>
      <c r="AQ23" s="12">
        <f t="shared" si="27"/>
        <v>-14</v>
      </c>
      <c r="AS23" s="26"/>
    </row>
    <row r="24" spans="1:45" x14ac:dyDescent="0.3">
      <c r="A24" s="1">
        <v>42646</v>
      </c>
      <c r="B24" s="1">
        <v>42647</v>
      </c>
      <c r="C24" s="1" t="s">
        <v>45</v>
      </c>
      <c r="D24" s="3">
        <v>705</v>
      </c>
      <c r="E24" s="3">
        <v>100</v>
      </c>
      <c r="F24" s="3">
        <f t="shared" si="1"/>
        <v>805</v>
      </c>
      <c r="G24" s="20">
        <f t="shared" si="2"/>
        <v>1</v>
      </c>
      <c r="H24" s="3" t="s">
        <v>17</v>
      </c>
      <c r="L24" s="20">
        <f t="shared" si="3"/>
        <v>1</v>
      </c>
      <c r="M24" s="20" t="s">
        <v>21</v>
      </c>
      <c r="N24" s="20">
        <v>7</v>
      </c>
      <c r="O24" s="20">
        <v>111690</v>
      </c>
      <c r="P24" s="20">
        <f t="shared" si="4"/>
        <v>111697</v>
      </c>
      <c r="Q24" s="20">
        <f t="shared" si="5"/>
        <v>111702</v>
      </c>
      <c r="R24" s="20">
        <v>111645</v>
      </c>
      <c r="S24" s="20">
        <v>111802</v>
      </c>
      <c r="T24" s="12">
        <f t="shared" si="6"/>
        <v>6.4</v>
      </c>
      <c r="U24" s="20">
        <f t="shared" si="7"/>
        <v>1</v>
      </c>
      <c r="V24" s="7">
        <f t="shared" si="8"/>
        <v>1</v>
      </c>
      <c r="W24" s="12">
        <f t="shared" si="9"/>
        <v>6.4</v>
      </c>
      <c r="X24" s="12">
        <f t="shared" si="10"/>
        <v>9.3000000000000007</v>
      </c>
      <c r="Y24" s="12">
        <f t="shared" si="22"/>
        <v>-6.4</v>
      </c>
      <c r="Z24" s="12">
        <f t="shared" si="23"/>
        <v>-6.4</v>
      </c>
      <c r="AA24" s="12">
        <f t="shared" si="11"/>
        <v>-6.4</v>
      </c>
      <c r="AB24" s="12">
        <f t="shared" si="12"/>
        <v>77.05</v>
      </c>
      <c r="AC24" s="12">
        <f t="shared" si="13"/>
        <v>0</v>
      </c>
      <c r="AD24" s="12">
        <f t="shared" si="14"/>
        <v>0</v>
      </c>
      <c r="AE24" s="12">
        <f t="shared" si="15"/>
        <v>-6.4</v>
      </c>
      <c r="AF24" s="12">
        <f t="shared" si="16"/>
        <v>66.049999999999983</v>
      </c>
      <c r="AH24" s="12">
        <f t="shared" si="17"/>
        <v>718.84999999999991</v>
      </c>
      <c r="AI24" s="12">
        <f t="shared" si="18"/>
        <v>35</v>
      </c>
      <c r="AJ24" s="12">
        <f t="shared" si="19"/>
        <v>-224</v>
      </c>
      <c r="AK24" s="12">
        <f t="shared" si="20"/>
        <v>6474.4999999999991</v>
      </c>
      <c r="AL24" s="12">
        <f>MAX(AK$4:AK24)</f>
        <v>7188.4999999999991</v>
      </c>
      <c r="AM24" s="8">
        <f t="shared" si="21"/>
        <v>-9.9325311261041951E-2</v>
      </c>
      <c r="AN24" s="20">
        <f t="shared" si="24"/>
        <v>0</v>
      </c>
      <c r="AO24" s="20">
        <f t="shared" si="25"/>
        <v>0</v>
      </c>
      <c r="AP24" s="20">
        <f t="shared" si="26"/>
        <v>1</v>
      </c>
      <c r="AQ24" s="12">
        <f t="shared" si="27"/>
        <v>-6.4</v>
      </c>
      <c r="AS24" s="26"/>
    </row>
    <row r="25" spans="1:45" x14ac:dyDescent="0.3">
      <c r="A25" s="1">
        <v>42647</v>
      </c>
      <c r="B25" s="1">
        <v>42647</v>
      </c>
      <c r="C25" s="1" t="s">
        <v>45</v>
      </c>
      <c r="D25" s="3">
        <v>1535</v>
      </c>
      <c r="E25" s="3">
        <v>100</v>
      </c>
      <c r="F25" s="3">
        <f t="shared" si="1"/>
        <v>1635</v>
      </c>
      <c r="G25" s="20">
        <f t="shared" si="2"/>
        <v>0</v>
      </c>
      <c r="H25" s="3" t="s">
        <v>17</v>
      </c>
      <c r="I25" s="20">
        <v>1</v>
      </c>
      <c r="J25" s="20">
        <v>21</v>
      </c>
      <c r="K25" s="20">
        <v>1</v>
      </c>
      <c r="L25" s="20">
        <f t="shared" si="3"/>
        <v>1</v>
      </c>
      <c r="M25" s="20" t="s">
        <v>20</v>
      </c>
      <c r="N25" s="20">
        <v>7</v>
      </c>
      <c r="O25" s="20">
        <v>112150</v>
      </c>
      <c r="P25" s="20">
        <f t="shared" si="4"/>
        <v>112150</v>
      </c>
      <c r="Q25" s="20">
        <f t="shared" si="5"/>
        <v>112145</v>
      </c>
      <c r="R25" s="20">
        <v>112143</v>
      </c>
      <c r="S25" s="20">
        <v>111787</v>
      </c>
      <c r="T25" s="12">
        <f t="shared" si="6"/>
        <v>0.5</v>
      </c>
      <c r="U25" s="20">
        <f t="shared" si="7"/>
        <v>0</v>
      </c>
      <c r="V25" s="7">
        <f t="shared" si="8"/>
        <v>0</v>
      </c>
      <c r="W25" s="12">
        <f t="shared" si="9"/>
        <v>0</v>
      </c>
      <c r="X25" s="12">
        <f t="shared" si="10"/>
        <v>0</v>
      </c>
      <c r="Y25" s="12">
        <f t="shared" si="22"/>
        <v>0</v>
      </c>
      <c r="Z25" s="12">
        <f t="shared" si="23"/>
        <v>0</v>
      </c>
      <c r="AA25" s="12">
        <f t="shared" si="11"/>
        <v>0</v>
      </c>
      <c r="AB25" s="12">
        <f t="shared" si="12"/>
        <v>77.05</v>
      </c>
      <c r="AC25" s="12">
        <f t="shared" si="13"/>
        <v>0</v>
      </c>
      <c r="AD25" s="12">
        <f t="shared" si="14"/>
        <v>0</v>
      </c>
      <c r="AE25" s="12">
        <f t="shared" si="15"/>
        <v>0</v>
      </c>
      <c r="AF25" s="12">
        <f t="shared" si="16"/>
        <v>66.049999999999983</v>
      </c>
      <c r="AH25" s="12">
        <f t="shared" si="17"/>
        <v>718.84999999999991</v>
      </c>
      <c r="AI25" s="12">
        <f t="shared" si="18"/>
        <v>35</v>
      </c>
      <c r="AJ25" s="12">
        <f t="shared" si="19"/>
        <v>0</v>
      </c>
      <c r="AK25" s="12">
        <f t="shared" si="20"/>
        <v>6474.4999999999991</v>
      </c>
      <c r="AL25" s="12">
        <f>MAX(AK$4:AK25)</f>
        <v>7188.4999999999991</v>
      </c>
      <c r="AM25" s="8">
        <f t="shared" si="21"/>
        <v>-9.9325311261041951E-2</v>
      </c>
      <c r="AN25" s="20">
        <f t="shared" si="24"/>
        <v>0</v>
      </c>
      <c r="AO25" s="20">
        <f t="shared" si="25"/>
        <v>0</v>
      </c>
      <c r="AP25" s="20">
        <f t="shared" si="26"/>
        <v>0</v>
      </c>
      <c r="AQ25" s="12">
        <f t="shared" si="27"/>
        <v>0</v>
      </c>
      <c r="AS25" s="26"/>
    </row>
    <row r="26" spans="1:45" x14ac:dyDescent="0.3">
      <c r="A26" s="1">
        <v>42646</v>
      </c>
      <c r="B26" s="1">
        <v>42647</v>
      </c>
      <c r="C26" s="1" t="s">
        <v>44</v>
      </c>
      <c r="D26" s="3">
        <v>1915</v>
      </c>
      <c r="E26" s="3">
        <v>-200</v>
      </c>
      <c r="F26" s="3">
        <f t="shared" si="1"/>
        <v>1715</v>
      </c>
      <c r="G26" s="20">
        <f t="shared" si="2"/>
        <v>1</v>
      </c>
      <c r="H26" s="3" t="s">
        <v>37</v>
      </c>
      <c r="L26" s="20">
        <f t="shared" si="3"/>
        <v>1</v>
      </c>
      <c r="M26" s="20" t="s">
        <v>21</v>
      </c>
      <c r="N26" s="20">
        <v>8</v>
      </c>
      <c r="O26" s="20">
        <v>76240</v>
      </c>
      <c r="P26" s="20">
        <f t="shared" si="4"/>
        <v>76248</v>
      </c>
      <c r="Q26" s="20">
        <f t="shared" si="5"/>
        <v>76253</v>
      </c>
      <c r="R26" s="20">
        <v>76228</v>
      </c>
      <c r="S26" s="20">
        <v>76296</v>
      </c>
      <c r="T26" s="12">
        <f t="shared" si="6"/>
        <v>3.3</v>
      </c>
      <c r="U26" s="20">
        <f t="shared" si="7"/>
        <v>1</v>
      </c>
      <c r="V26" s="7">
        <f t="shared" si="8"/>
        <v>1</v>
      </c>
      <c r="W26" s="12">
        <f t="shared" si="9"/>
        <v>3.3</v>
      </c>
      <c r="X26" s="12">
        <f t="shared" si="10"/>
        <v>3.5</v>
      </c>
      <c r="Y26" s="12">
        <f t="shared" si="22"/>
        <v>-3.3</v>
      </c>
      <c r="Z26" s="12">
        <f t="shared" si="23"/>
        <v>-3.3</v>
      </c>
      <c r="AA26" s="12">
        <f t="shared" si="11"/>
        <v>-3.3</v>
      </c>
      <c r="AB26" s="12">
        <f t="shared" si="12"/>
        <v>73.75</v>
      </c>
      <c r="AC26" s="12">
        <f t="shared" si="13"/>
        <v>0</v>
      </c>
      <c r="AD26" s="12">
        <f t="shared" si="14"/>
        <v>0</v>
      </c>
      <c r="AE26" s="12">
        <f t="shared" si="15"/>
        <v>-3.3</v>
      </c>
      <c r="AF26" s="12">
        <f t="shared" si="16"/>
        <v>62.749999999999986</v>
      </c>
      <c r="AH26" s="12">
        <f t="shared" si="17"/>
        <v>718.84999999999991</v>
      </c>
      <c r="AI26" s="12">
        <f t="shared" si="18"/>
        <v>35</v>
      </c>
      <c r="AJ26" s="12">
        <f t="shared" si="19"/>
        <v>-115.5</v>
      </c>
      <c r="AK26" s="12">
        <f t="shared" si="20"/>
        <v>6358.9999999999991</v>
      </c>
      <c r="AL26" s="12">
        <f>MAX(AK$4:AK26)</f>
        <v>7188.4999999999991</v>
      </c>
      <c r="AM26" s="8">
        <f t="shared" si="21"/>
        <v>-0.11539264102385756</v>
      </c>
      <c r="AN26" s="20">
        <f t="shared" si="24"/>
        <v>0</v>
      </c>
      <c r="AO26" s="20">
        <f t="shared" si="25"/>
        <v>0</v>
      </c>
      <c r="AP26" s="20">
        <f t="shared" si="26"/>
        <v>1</v>
      </c>
      <c r="AQ26" s="12">
        <f t="shared" si="27"/>
        <v>-3.3</v>
      </c>
      <c r="AS26" s="26"/>
    </row>
    <row r="27" spans="1:45" x14ac:dyDescent="0.3">
      <c r="A27" s="1">
        <v>42647</v>
      </c>
      <c r="B27" s="1">
        <v>42647</v>
      </c>
      <c r="C27" s="1" t="s">
        <v>44</v>
      </c>
      <c r="D27" s="3">
        <v>2000</v>
      </c>
      <c r="E27" s="3">
        <v>-200</v>
      </c>
      <c r="F27" s="3">
        <f t="shared" si="1"/>
        <v>1800</v>
      </c>
      <c r="G27" s="20">
        <f t="shared" si="2"/>
        <v>0</v>
      </c>
      <c r="H27" s="3" t="s">
        <v>43</v>
      </c>
      <c r="L27" s="20">
        <f t="shared" si="3"/>
        <v>1</v>
      </c>
      <c r="M27" s="20" t="s">
        <v>20</v>
      </c>
      <c r="N27" s="20">
        <v>10</v>
      </c>
      <c r="O27" s="20">
        <v>132190</v>
      </c>
      <c r="P27" s="20">
        <f t="shared" si="4"/>
        <v>132190</v>
      </c>
      <c r="Q27" s="20">
        <f t="shared" si="5"/>
        <v>132185</v>
      </c>
      <c r="R27" s="20">
        <v>132146</v>
      </c>
      <c r="S27" s="20">
        <v>131712</v>
      </c>
      <c r="T27" s="12">
        <f t="shared" si="6"/>
        <v>-2.9</v>
      </c>
      <c r="U27" s="20">
        <f t="shared" si="7"/>
        <v>0</v>
      </c>
      <c r="V27" s="7">
        <f t="shared" si="8"/>
        <v>0</v>
      </c>
      <c r="W27" s="12">
        <f t="shared" si="9"/>
        <v>0</v>
      </c>
      <c r="X27" s="12">
        <f t="shared" si="10"/>
        <v>0</v>
      </c>
      <c r="Y27" s="12">
        <f t="shared" si="22"/>
        <v>0</v>
      </c>
      <c r="Z27" s="12">
        <f t="shared" si="23"/>
        <v>0</v>
      </c>
      <c r="AA27" s="12">
        <f t="shared" si="11"/>
        <v>0</v>
      </c>
      <c r="AB27" s="12">
        <f t="shared" si="12"/>
        <v>73.75</v>
      </c>
      <c r="AC27" s="12">
        <f t="shared" si="13"/>
        <v>0</v>
      </c>
      <c r="AD27" s="12">
        <f t="shared" si="14"/>
        <v>0</v>
      </c>
      <c r="AE27" s="12">
        <f t="shared" si="15"/>
        <v>0</v>
      </c>
      <c r="AF27" s="12">
        <f t="shared" si="16"/>
        <v>62.749999999999986</v>
      </c>
      <c r="AH27" s="12">
        <f t="shared" si="17"/>
        <v>718.84999999999991</v>
      </c>
      <c r="AI27" s="12">
        <f t="shared" si="18"/>
        <v>35</v>
      </c>
      <c r="AJ27" s="12">
        <f t="shared" si="19"/>
        <v>0</v>
      </c>
      <c r="AK27" s="12">
        <f t="shared" si="20"/>
        <v>6358.9999999999991</v>
      </c>
      <c r="AL27" s="12">
        <f>MAX(AK$4:AK27)</f>
        <v>7188.4999999999991</v>
      </c>
      <c r="AM27" s="8">
        <f t="shared" si="21"/>
        <v>-0.11539264102385756</v>
      </c>
      <c r="AN27" s="20">
        <f t="shared" si="24"/>
        <v>0</v>
      </c>
      <c r="AO27" s="20">
        <f t="shared" si="25"/>
        <v>0</v>
      </c>
      <c r="AP27" s="20">
        <f t="shared" si="26"/>
        <v>0</v>
      </c>
      <c r="AQ27" s="12">
        <f t="shared" si="27"/>
        <v>0</v>
      </c>
      <c r="AS27" s="26"/>
    </row>
    <row r="28" spans="1:45" x14ac:dyDescent="0.3">
      <c r="A28" s="1">
        <v>42648</v>
      </c>
      <c r="B28" s="1">
        <v>42648</v>
      </c>
      <c r="C28" s="1" t="s">
        <v>44</v>
      </c>
      <c r="D28" s="3">
        <v>1520</v>
      </c>
      <c r="E28" s="3">
        <v>-200</v>
      </c>
      <c r="F28" s="3">
        <f t="shared" si="1"/>
        <v>1320</v>
      </c>
      <c r="G28" s="20">
        <f t="shared" si="2"/>
        <v>0</v>
      </c>
      <c r="H28" s="3" t="s">
        <v>38</v>
      </c>
      <c r="L28" s="20">
        <f t="shared" si="3"/>
        <v>1</v>
      </c>
      <c r="M28" s="20" t="s">
        <v>21</v>
      </c>
      <c r="N28" s="20">
        <v>7</v>
      </c>
      <c r="O28" s="20">
        <v>102830</v>
      </c>
      <c r="P28" s="20">
        <f t="shared" si="4"/>
        <v>102837</v>
      </c>
      <c r="Q28" s="20">
        <f t="shared" si="5"/>
        <v>102842</v>
      </c>
      <c r="R28" s="20">
        <v>102846</v>
      </c>
      <c r="S28" s="20">
        <v>103660</v>
      </c>
      <c r="T28" s="12">
        <f t="shared" si="6"/>
        <v>0.3</v>
      </c>
      <c r="U28" s="20">
        <f t="shared" si="7"/>
        <v>0</v>
      </c>
      <c r="V28" s="7">
        <f t="shared" si="8"/>
        <v>0</v>
      </c>
      <c r="W28" s="12">
        <f t="shared" si="9"/>
        <v>0</v>
      </c>
      <c r="X28" s="12">
        <f t="shared" si="10"/>
        <v>0</v>
      </c>
      <c r="Y28" s="12">
        <f t="shared" si="22"/>
        <v>0</v>
      </c>
      <c r="Z28" s="12">
        <f t="shared" si="23"/>
        <v>0</v>
      </c>
      <c r="AA28" s="12">
        <f t="shared" si="11"/>
        <v>0</v>
      </c>
      <c r="AB28" s="12">
        <f t="shared" si="12"/>
        <v>73.75</v>
      </c>
      <c r="AC28" s="12">
        <f t="shared" si="13"/>
        <v>0</v>
      </c>
      <c r="AD28" s="12">
        <f t="shared" si="14"/>
        <v>0</v>
      </c>
      <c r="AE28" s="12">
        <f t="shared" si="15"/>
        <v>0</v>
      </c>
      <c r="AF28" s="12">
        <f t="shared" si="16"/>
        <v>62.749999999999986</v>
      </c>
      <c r="AH28" s="12">
        <f t="shared" si="17"/>
        <v>635.9</v>
      </c>
      <c r="AI28" s="12">
        <f t="shared" si="18"/>
        <v>31</v>
      </c>
      <c r="AJ28" s="12">
        <f t="shared" si="19"/>
        <v>0</v>
      </c>
      <c r="AK28" s="12">
        <f t="shared" si="20"/>
        <v>6358.9999999999991</v>
      </c>
      <c r="AL28" s="12">
        <f>MAX(AK$4:AK28)</f>
        <v>7188.4999999999991</v>
      </c>
      <c r="AM28" s="8">
        <f t="shared" si="21"/>
        <v>-0.11539264102385756</v>
      </c>
      <c r="AN28" s="20">
        <f t="shared" si="24"/>
        <v>0</v>
      </c>
      <c r="AO28" s="20">
        <f t="shared" si="25"/>
        <v>0</v>
      </c>
      <c r="AP28" s="20">
        <f t="shared" si="26"/>
        <v>0</v>
      </c>
      <c r="AQ28" s="12">
        <f t="shared" si="27"/>
        <v>0</v>
      </c>
      <c r="AS28" s="26"/>
    </row>
    <row r="29" spans="1:45" x14ac:dyDescent="0.3">
      <c r="A29" s="1">
        <v>42648</v>
      </c>
      <c r="B29" s="1">
        <v>42648</v>
      </c>
      <c r="C29" s="1" t="s">
        <v>45</v>
      </c>
      <c r="D29" s="3">
        <v>1400</v>
      </c>
      <c r="E29" s="3">
        <v>100</v>
      </c>
      <c r="F29" s="3">
        <f t="shared" si="1"/>
        <v>1500</v>
      </c>
      <c r="G29" s="20">
        <f t="shared" si="2"/>
        <v>0</v>
      </c>
      <c r="H29" s="3" t="s">
        <v>17</v>
      </c>
      <c r="L29" s="20">
        <f t="shared" si="3"/>
        <v>1</v>
      </c>
      <c r="M29" s="20" t="s">
        <v>21</v>
      </c>
      <c r="N29" s="20">
        <v>7</v>
      </c>
      <c r="O29" s="20">
        <v>111940</v>
      </c>
      <c r="P29" s="20">
        <f t="shared" si="4"/>
        <v>111947</v>
      </c>
      <c r="Q29" s="20">
        <f t="shared" si="5"/>
        <v>111952</v>
      </c>
      <c r="R29" s="20">
        <v>111891</v>
      </c>
      <c r="S29" s="20">
        <v>112196</v>
      </c>
      <c r="T29" s="12">
        <f t="shared" si="6"/>
        <v>6.8</v>
      </c>
      <c r="U29" s="20">
        <f t="shared" si="7"/>
        <v>1</v>
      </c>
      <c r="V29" s="7">
        <f t="shared" si="8"/>
        <v>1</v>
      </c>
      <c r="W29" s="12">
        <f t="shared" si="9"/>
        <v>6.8</v>
      </c>
      <c r="X29" s="12">
        <f t="shared" si="10"/>
        <v>23.7</v>
      </c>
      <c r="Y29" s="12">
        <f t="shared" si="22"/>
        <v>9.5</v>
      </c>
      <c r="Z29" s="12">
        <f t="shared" si="23"/>
        <v>19.5</v>
      </c>
      <c r="AA29" s="12">
        <f t="shared" si="11"/>
        <v>14.5</v>
      </c>
      <c r="AB29" s="12">
        <f t="shared" si="12"/>
        <v>88.25</v>
      </c>
      <c r="AC29" s="12">
        <f t="shared" si="13"/>
        <v>0</v>
      </c>
      <c r="AD29" s="12">
        <f t="shared" si="14"/>
        <v>0</v>
      </c>
      <c r="AE29" s="12">
        <f t="shared" si="15"/>
        <v>14.5</v>
      </c>
      <c r="AF29" s="12">
        <f t="shared" si="16"/>
        <v>77.249999999999986</v>
      </c>
      <c r="AH29" s="12">
        <f t="shared" si="17"/>
        <v>635.9</v>
      </c>
      <c r="AI29" s="12">
        <f t="shared" si="18"/>
        <v>31</v>
      </c>
      <c r="AJ29" s="12">
        <f t="shared" si="19"/>
        <v>449.5</v>
      </c>
      <c r="AK29" s="12">
        <f t="shared" si="20"/>
        <v>6808.4999999999991</v>
      </c>
      <c r="AL29" s="12">
        <f>MAX(AK$4:AK29)</f>
        <v>7188.4999999999991</v>
      </c>
      <c r="AM29" s="8">
        <f t="shared" si="21"/>
        <v>-5.2862210475064349E-2</v>
      </c>
      <c r="AN29" s="20">
        <f t="shared" si="24"/>
        <v>1</v>
      </c>
      <c r="AO29" s="20">
        <f t="shared" si="25"/>
        <v>14.5</v>
      </c>
      <c r="AP29" s="20">
        <f t="shared" si="26"/>
        <v>0</v>
      </c>
      <c r="AQ29" s="12">
        <f t="shared" si="27"/>
        <v>0</v>
      </c>
      <c r="AS29" s="26"/>
    </row>
    <row r="30" spans="1:45" x14ac:dyDescent="0.3">
      <c r="A30" s="1">
        <v>42648</v>
      </c>
      <c r="B30" s="1">
        <v>42648</v>
      </c>
      <c r="C30" s="1" t="s">
        <v>44</v>
      </c>
      <c r="D30" s="3">
        <v>2055</v>
      </c>
      <c r="E30" s="3">
        <v>-200</v>
      </c>
      <c r="F30" s="3">
        <f t="shared" si="1"/>
        <v>1855</v>
      </c>
      <c r="G30" s="20">
        <f t="shared" si="2"/>
        <v>0</v>
      </c>
      <c r="H30" s="3" t="s">
        <v>43</v>
      </c>
      <c r="L30" s="20">
        <f t="shared" si="3"/>
        <v>1</v>
      </c>
      <c r="M30" s="20" t="s">
        <v>21</v>
      </c>
      <c r="N30" s="20">
        <v>10</v>
      </c>
      <c r="O30" s="20">
        <v>131600</v>
      </c>
      <c r="P30" s="20">
        <f t="shared" si="4"/>
        <v>131610</v>
      </c>
      <c r="Q30" s="20">
        <f t="shared" si="5"/>
        <v>131615</v>
      </c>
      <c r="R30" s="20">
        <v>131600</v>
      </c>
      <c r="S30" s="20">
        <v>133128</v>
      </c>
      <c r="T30" s="12">
        <f t="shared" si="6"/>
        <v>2.5</v>
      </c>
      <c r="U30" s="20">
        <f t="shared" si="7"/>
        <v>1</v>
      </c>
      <c r="V30" s="7">
        <f t="shared" si="8"/>
        <v>1</v>
      </c>
      <c r="W30" s="12">
        <f t="shared" si="9"/>
        <v>2.5</v>
      </c>
      <c r="X30" s="12">
        <f t="shared" si="10"/>
        <v>150.30000000000001</v>
      </c>
      <c r="Y30" s="12">
        <f t="shared" si="22"/>
        <v>9.5</v>
      </c>
      <c r="Z30" s="12">
        <f t="shared" si="23"/>
        <v>19.5</v>
      </c>
      <c r="AA30" s="12">
        <f t="shared" si="11"/>
        <v>14.5</v>
      </c>
      <c r="AB30" s="12">
        <f t="shared" si="12"/>
        <v>102.75</v>
      </c>
      <c r="AC30" s="12">
        <f t="shared" si="13"/>
        <v>0</v>
      </c>
      <c r="AD30" s="12">
        <f t="shared" si="14"/>
        <v>0</v>
      </c>
      <c r="AE30" s="12">
        <f t="shared" si="15"/>
        <v>14.5</v>
      </c>
      <c r="AF30" s="12">
        <f t="shared" si="16"/>
        <v>91.749999999999986</v>
      </c>
      <c r="AH30" s="12">
        <f t="shared" si="17"/>
        <v>635.9</v>
      </c>
      <c r="AI30" s="12">
        <f t="shared" si="18"/>
        <v>31</v>
      </c>
      <c r="AJ30" s="12">
        <f t="shared" si="19"/>
        <v>449.5</v>
      </c>
      <c r="AK30" s="12">
        <f t="shared" si="20"/>
        <v>7257.9999999999991</v>
      </c>
      <c r="AL30" s="12">
        <f>MAX(AK$4:AK30)</f>
        <v>7257.9999999999991</v>
      </c>
      <c r="AM30" s="8">
        <f t="shared" si="21"/>
        <v>0</v>
      </c>
      <c r="AN30" s="20">
        <f t="shared" si="24"/>
        <v>1</v>
      </c>
      <c r="AO30" s="20">
        <f t="shared" si="25"/>
        <v>14.5</v>
      </c>
      <c r="AP30" s="20">
        <f t="shared" si="26"/>
        <v>0</v>
      </c>
      <c r="AQ30" s="12">
        <f t="shared" si="27"/>
        <v>0</v>
      </c>
      <c r="AS30" s="26"/>
    </row>
    <row r="31" spans="1:45" x14ac:dyDescent="0.3">
      <c r="A31" s="1">
        <v>42649</v>
      </c>
      <c r="B31" s="1">
        <v>42649</v>
      </c>
      <c r="C31" s="1" t="s">
        <v>44</v>
      </c>
      <c r="D31" s="3">
        <v>1620</v>
      </c>
      <c r="E31" s="3">
        <v>-200</v>
      </c>
      <c r="F31" s="3">
        <f t="shared" si="1"/>
        <v>1420</v>
      </c>
      <c r="G31" s="20">
        <f t="shared" si="2"/>
        <v>0</v>
      </c>
      <c r="H31" s="3" t="s">
        <v>43</v>
      </c>
      <c r="I31" s="20">
        <v>1</v>
      </c>
      <c r="J31" s="20">
        <v>26</v>
      </c>
      <c r="L31" s="20">
        <f t="shared" si="3"/>
        <v>1</v>
      </c>
      <c r="M31" s="20" t="s">
        <v>20</v>
      </c>
      <c r="N31" s="20">
        <v>10</v>
      </c>
      <c r="O31" s="20">
        <v>132130</v>
      </c>
      <c r="P31" s="20">
        <f t="shared" si="4"/>
        <v>132130</v>
      </c>
      <c r="Q31" s="20">
        <f t="shared" si="5"/>
        <v>132125</v>
      </c>
      <c r="R31" s="20">
        <v>132196</v>
      </c>
      <c r="S31" s="20">
        <v>131950</v>
      </c>
      <c r="T31" s="12">
        <f t="shared" si="6"/>
        <v>8.1</v>
      </c>
      <c r="U31" s="20">
        <f t="shared" si="7"/>
        <v>1</v>
      </c>
      <c r="V31" s="7">
        <f t="shared" si="8"/>
        <v>0</v>
      </c>
      <c r="W31" s="12">
        <f t="shared" si="9"/>
        <v>8.1</v>
      </c>
      <c r="X31" s="12">
        <f t="shared" si="10"/>
        <v>16.5</v>
      </c>
      <c r="Y31" s="12">
        <f t="shared" si="22"/>
        <v>9.5</v>
      </c>
      <c r="Z31" s="12">
        <f t="shared" si="23"/>
        <v>-8.1</v>
      </c>
      <c r="AA31" s="12">
        <f t="shared" si="11"/>
        <v>0.70000000000000018</v>
      </c>
      <c r="AB31" s="12">
        <f t="shared" si="12"/>
        <v>103.45</v>
      </c>
      <c r="AC31" s="12">
        <f t="shared" si="13"/>
        <v>9.5</v>
      </c>
      <c r="AD31" s="12">
        <f t="shared" si="14"/>
        <v>0</v>
      </c>
      <c r="AE31" s="12">
        <f t="shared" si="15"/>
        <v>0</v>
      </c>
      <c r="AF31" s="12">
        <f t="shared" si="16"/>
        <v>91.749999999999986</v>
      </c>
      <c r="AH31" s="12">
        <f t="shared" si="17"/>
        <v>725.8</v>
      </c>
      <c r="AI31" s="12">
        <f t="shared" si="18"/>
        <v>35</v>
      </c>
      <c r="AJ31" s="12">
        <f t="shared" si="19"/>
        <v>0</v>
      </c>
      <c r="AK31" s="12">
        <f t="shared" si="20"/>
        <v>7257.9999999999991</v>
      </c>
      <c r="AL31" s="12">
        <f>MAX(AK$4:AK31)</f>
        <v>7257.9999999999991</v>
      </c>
      <c r="AM31" s="8">
        <f t="shared" si="21"/>
        <v>0</v>
      </c>
      <c r="AN31" s="20">
        <f t="shared" si="24"/>
        <v>0</v>
      </c>
      <c r="AO31" s="20">
        <f t="shared" si="25"/>
        <v>0</v>
      </c>
      <c r="AP31" s="20">
        <f t="shared" si="26"/>
        <v>0</v>
      </c>
      <c r="AQ31" s="12">
        <f t="shared" si="27"/>
        <v>0</v>
      </c>
      <c r="AS31" s="26"/>
    </row>
    <row r="32" spans="1:45" x14ac:dyDescent="0.3">
      <c r="A32" s="1">
        <v>42649</v>
      </c>
      <c r="B32" s="1">
        <v>42649</v>
      </c>
      <c r="C32" s="1" t="s">
        <v>45</v>
      </c>
      <c r="D32" s="3">
        <v>1510</v>
      </c>
      <c r="E32" s="3">
        <v>100</v>
      </c>
      <c r="F32" s="3">
        <f t="shared" si="1"/>
        <v>1610</v>
      </c>
      <c r="G32" s="20">
        <f t="shared" si="2"/>
        <v>0</v>
      </c>
      <c r="H32" s="3" t="s">
        <v>17</v>
      </c>
      <c r="I32" s="20">
        <v>1</v>
      </c>
      <c r="J32" s="20">
        <v>10</v>
      </c>
      <c r="L32" s="20">
        <f t="shared" si="3"/>
        <v>1</v>
      </c>
      <c r="M32" s="20" t="s">
        <v>21</v>
      </c>
      <c r="N32" s="20">
        <v>7</v>
      </c>
      <c r="O32" s="20">
        <v>111590</v>
      </c>
      <c r="P32" s="20">
        <f t="shared" si="4"/>
        <v>111597</v>
      </c>
      <c r="Q32" s="20">
        <f t="shared" si="5"/>
        <v>111602</v>
      </c>
      <c r="R32" s="20">
        <v>111462</v>
      </c>
      <c r="S32" s="20">
        <v>111648</v>
      </c>
      <c r="T32" s="12">
        <f t="shared" si="6"/>
        <v>14.7</v>
      </c>
      <c r="U32" s="20">
        <f t="shared" si="7"/>
        <v>1</v>
      </c>
      <c r="V32" s="7">
        <f t="shared" si="8"/>
        <v>0</v>
      </c>
      <c r="W32" s="12">
        <f t="shared" si="9"/>
        <v>14.7</v>
      </c>
      <c r="X32" s="12">
        <f t="shared" si="10"/>
        <v>3.9</v>
      </c>
      <c r="Y32" s="12">
        <f t="shared" si="22"/>
        <v>-14.7</v>
      </c>
      <c r="Z32" s="12">
        <f t="shared" si="23"/>
        <v>-14.7</v>
      </c>
      <c r="AA32" s="12">
        <f t="shared" si="11"/>
        <v>-14.7</v>
      </c>
      <c r="AB32" s="12">
        <f t="shared" si="12"/>
        <v>88.75</v>
      </c>
      <c r="AC32" s="12">
        <f t="shared" si="13"/>
        <v>-14.7</v>
      </c>
      <c r="AD32" s="12">
        <f t="shared" si="14"/>
        <v>0</v>
      </c>
      <c r="AE32" s="12">
        <f t="shared" si="15"/>
        <v>0</v>
      </c>
      <c r="AF32" s="12">
        <f t="shared" si="16"/>
        <v>91.749999999999986</v>
      </c>
      <c r="AH32" s="12">
        <f t="shared" si="17"/>
        <v>725.8</v>
      </c>
      <c r="AI32" s="12">
        <f t="shared" si="18"/>
        <v>35</v>
      </c>
      <c r="AJ32" s="12">
        <f t="shared" si="19"/>
        <v>0</v>
      </c>
      <c r="AK32" s="12">
        <f t="shared" si="20"/>
        <v>7257.9999999999991</v>
      </c>
      <c r="AL32" s="12">
        <f>MAX(AK$4:AK32)</f>
        <v>7257.9999999999991</v>
      </c>
      <c r="AM32" s="8">
        <f t="shared" si="21"/>
        <v>0</v>
      </c>
      <c r="AN32" s="20">
        <f t="shared" si="24"/>
        <v>0</v>
      </c>
      <c r="AO32" s="20">
        <f t="shared" si="25"/>
        <v>0</v>
      </c>
      <c r="AP32" s="20">
        <f t="shared" si="26"/>
        <v>0</v>
      </c>
      <c r="AQ32" s="12">
        <f t="shared" si="27"/>
        <v>0</v>
      </c>
      <c r="AS32" s="26"/>
    </row>
    <row r="33" spans="1:45" x14ac:dyDescent="0.3">
      <c r="A33" s="1">
        <v>42649</v>
      </c>
      <c r="B33" s="1">
        <v>42649</v>
      </c>
      <c r="C33" s="1" t="s">
        <v>45</v>
      </c>
      <c r="D33" s="3">
        <v>1545</v>
      </c>
      <c r="E33" s="3">
        <v>100</v>
      </c>
      <c r="F33" s="3">
        <f t="shared" si="1"/>
        <v>1645</v>
      </c>
      <c r="G33" s="20">
        <f t="shared" si="2"/>
        <v>0</v>
      </c>
      <c r="H33" s="3" t="s">
        <v>17</v>
      </c>
      <c r="I33" s="20">
        <v>1</v>
      </c>
      <c r="J33" s="20">
        <v>12</v>
      </c>
      <c r="L33" s="20">
        <f t="shared" si="3"/>
        <v>1</v>
      </c>
      <c r="M33" s="20" t="s">
        <v>21</v>
      </c>
      <c r="N33" s="20">
        <v>7</v>
      </c>
      <c r="O33" s="20">
        <v>111470</v>
      </c>
      <c r="P33" s="20">
        <f t="shared" si="4"/>
        <v>111477</v>
      </c>
      <c r="Q33" s="20">
        <f t="shared" si="5"/>
        <v>111482</v>
      </c>
      <c r="R33" s="20">
        <v>111462</v>
      </c>
      <c r="S33" s="20">
        <v>111648</v>
      </c>
      <c r="T33" s="12">
        <f t="shared" si="6"/>
        <v>2.7</v>
      </c>
      <c r="U33" s="20">
        <f t="shared" si="7"/>
        <v>1</v>
      </c>
      <c r="V33" s="7">
        <f t="shared" si="8"/>
        <v>0</v>
      </c>
      <c r="W33" s="12">
        <f t="shared" si="9"/>
        <v>2.7</v>
      </c>
      <c r="X33" s="12">
        <f t="shared" si="10"/>
        <v>15.9</v>
      </c>
      <c r="Y33" s="12">
        <f t="shared" si="22"/>
        <v>9.5</v>
      </c>
      <c r="Z33" s="12">
        <f t="shared" si="23"/>
        <v>-2.7</v>
      </c>
      <c r="AA33" s="12">
        <f t="shared" si="11"/>
        <v>3.4</v>
      </c>
      <c r="AB33" s="12">
        <f t="shared" si="12"/>
        <v>92.15</v>
      </c>
      <c r="AC33" s="12">
        <f t="shared" si="13"/>
        <v>9.5</v>
      </c>
      <c r="AD33" s="12">
        <f t="shared" si="14"/>
        <v>0</v>
      </c>
      <c r="AE33" s="12">
        <f t="shared" si="15"/>
        <v>0</v>
      </c>
      <c r="AF33" s="12">
        <f t="shared" si="16"/>
        <v>91.749999999999986</v>
      </c>
      <c r="AH33" s="12">
        <f t="shared" si="17"/>
        <v>725.8</v>
      </c>
      <c r="AI33" s="12">
        <f t="shared" si="18"/>
        <v>35</v>
      </c>
      <c r="AJ33" s="12">
        <f t="shared" si="19"/>
        <v>0</v>
      </c>
      <c r="AK33" s="12">
        <f t="shared" si="20"/>
        <v>7257.9999999999991</v>
      </c>
      <c r="AL33" s="12">
        <f>MAX(AK$4:AK33)</f>
        <v>7257.9999999999991</v>
      </c>
      <c r="AM33" s="8">
        <f t="shared" si="21"/>
        <v>0</v>
      </c>
      <c r="AN33" s="20">
        <f t="shared" si="24"/>
        <v>0</v>
      </c>
      <c r="AO33" s="20">
        <f t="shared" si="25"/>
        <v>0</v>
      </c>
      <c r="AP33" s="20">
        <f t="shared" si="26"/>
        <v>0</v>
      </c>
      <c r="AQ33" s="12">
        <f t="shared" si="27"/>
        <v>0</v>
      </c>
      <c r="AS33" s="26"/>
    </row>
    <row r="34" spans="1:45" x14ac:dyDescent="0.3">
      <c r="A34" s="1">
        <v>42650</v>
      </c>
      <c r="B34" s="1">
        <v>42650</v>
      </c>
      <c r="C34" s="1" t="s">
        <v>44</v>
      </c>
      <c r="D34" s="3">
        <v>1025</v>
      </c>
      <c r="E34" s="3">
        <v>-200</v>
      </c>
      <c r="F34" s="3">
        <f t="shared" si="1"/>
        <v>825</v>
      </c>
      <c r="G34" s="20">
        <f t="shared" si="2"/>
        <v>0</v>
      </c>
      <c r="H34" s="3" t="s">
        <v>43</v>
      </c>
      <c r="L34" s="20">
        <f t="shared" si="3"/>
        <v>1</v>
      </c>
      <c r="M34" s="20" t="s">
        <v>20</v>
      </c>
      <c r="N34" s="20">
        <v>10</v>
      </c>
      <c r="O34" s="20">
        <v>132550</v>
      </c>
      <c r="P34" s="20">
        <f t="shared" si="4"/>
        <v>132550</v>
      </c>
      <c r="Q34" s="20">
        <f t="shared" si="5"/>
        <v>132545</v>
      </c>
      <c r="R34" s="20">
        <v>132624</v>
      </c>
      <c r="S34" s="20">
        <v>132492</v>
      </c>
      <c r="T34" s="12">
        <f t="shared" si="6"/>
        <v>8.9</v>
      </c>
      <c r="U34" s="20">
        <f t="shared" si="7"/>
        <v>1</v>
      </c>
      <c r="V34" s="7">
        <f t="shared" si="8"/>
        <v>1</v>
      </c>
      <c r="W34" s="12">
        <f t="shared" si="9"/>
        <v>8.9</v>
      </c>
      <c r="X34" s="12">
        <f t="shared" si="10"/>
        <v>4.3</v>
      </c>
      <c r="Y34" s="12">
        <f t="shared" si="22"/>
        <v>-8.9</v>
      </c>
      <c r="Z34" s="12">
        <f t="shared" si="23"/>
        <v>-8.9</v>
      </c>
      <c r="AA34" s="12">
        <f t="shared" si="11"/>
        <v>-8.9</v>
      </c>
      <c r="AB34" s="12">
        <f t="shared" si="12"/>
        <v>83.25</v>
      </c>
      <c r="AC34" s="12">
        <f t="shared" si="13"/>
        <v>0</v>
      </c>
      <c r="AD34" s="12">
        <f t="shared" si="14"/>
        <v>0</v>
      </c>
      <c r="AE34" s="12">
        <f t="shared" si="15"/>
        <v>-8.9</v>
      </c>
      <c r="AF34" s="12">
        <f t="shared" si="16"/>
        <v>82.84999999999998</v>
      </c>
      <c r="AH34" s="12">
        <f t="shared" si="17"/>
        <v>725.8</v>
      </c>
      <c r="AI34" s="12">
        <f t="shared" si="18"/>
        <v>35</v>
      </c>
      <c r="AJ34" s="12">
        <f t="shared" si="19"/>
        <v>-311.5</v>
      </c>
      <c r="AK34" s="12">
        <f t="shared" si="20"/>
        <v>6946.4999999999991</v>
      </c>
      <c r="AL34" s="12">
        <f>MAX(AK$4:AK34)</f>
        <v>7257.9999999999991</v>
      </c>
      <c r="AM34" s="8">
        <f t="shared" si="21"/>
        <v>-4.2918159272526873E-2</v>
      </c>
      <c r="AN34" s="20">
        <f t="shared" si="24"/>
        <v>0</v>
      </c>
      <c r="AO34" s="20">
        <f t="shared" si="25"/>
        <v>0</v>
      </c>
      <c r="AP34" s="20">
        <f t="shared" si="26"/>
        <v>1</v>
      </c>
      <c r="AQ34" s="12">
        <f t="shared" si="27"/>
        <v>-8.9</v>
      </c>
      <c r="AS34" s="26"/>
    </row>
    <row r="35" spans="1:45" x14ac:dyDescent="0.3">
      <c r="A35" s="1">
        <v>42650</v>
      </c>
      <c r="B35" s="1">
        <v>42650</v>
      </c>
      <c r="C35" s="1" t="s">
        <v>45</v>
      </c>
      <c r="D35" s="3">
        <v>1125</v>
      </c>
      <c r="E35" s="3">
        <v>100</v>
      </c>
      <c r="F35" s="3">
        <f t="shared" si="1"/>
        <v>1225</v>
      </c>
      <c r="G35" s="20">
        <f t="shared" si="2"/>
        <v>0</v>
      </c>
      <c r="H35" s="3" t="s">
        <v>17</v>
      </c>
      <c r="K35" s="20">
        <v>1</v>
      </c>
      <c r="L35" s="20">
        <f t="shared" si="3"/>
        <v>1</v>
      </c>
      <c r="M35" s="20" t="s">
        <v>20</v>
      </c>
      <c r="N35" s="20">
        <v>7</v>
      </c>
      <c r="O35" s="20">
        <v>111430</v>
      </c>
      <c r="P35" s="20">
        <f t="shared" si="4"/>
        <v>111430</v>
      </c>
      <c r="Q35" s="20">
        <f t="shared" si="5"/>
        <v>111425</v>
      </c>
      <c r="R35" s="20">
        <v>111441</v>
      </c>
      <c r="S35" s="20">
        <v>111367</v>
      </c>
      <c r="T35" s="12">
        <f t="shared" si="6"/>
        <v>2.2999999999999998</v>
      </c>
      <c r="U35" s="20">
        <f t="shared" si="7"/>
        <v>1</v>
      </c>
      <c r="V35" s="7">
        <f t="shared" si="8"/>
        <v>0</v>
      </c>
      <c r="W35" s="12">
        <f t="shared" si="9"/>
        <v>2.2999999999999998</v>
      </c>
      <c r="X35" s="12">
        <f t="shared" si="10"/>
        <v>5.0999999999999996</v>
      </c>
      <c r="Y35" s="12">
        <f t="shared" si="22"/>
        <v>-2.2999999999999998</v>
      </c>
      <c r="Z35" s="12">
        <f t="shared" si="23"/>
        <v>-2.2999999999999998</v>
      </c>
      <c r="AA35" s="12">
        <f t="shared" si="11"/>
        <v>-2.2999999999999998</v>
      </c>
      <c r="AB35" s="12">
        <f t="shared" si="12"/>
        <v>80.95</v>
      </c>
      <c r="AC35" s="12">
        <f t="shared" si="13"/>
        <v>0</v>
      </c>
      <c r="AD35" s="12">
        <f t="shared" si="14"/>
        <v>-2.2999999999999998</v>
      </c>
      <c r="AE35" s="12">
        <f t="shared" si="15"/>
        <v>0</v>
      </c>
      <c r="AF35" s="12">
        <f t="shared" si="16"/>
        <v>82.84999999999998</v>
      </c>
      <c r="AH35" s="12">
        <f t="shared" si="17"/>
        <v>725.8</v>
      </c>
      <c r="AI35" s="12">
        <f t="shared" si="18"/>
        <v>35</v>
      </c>
      <c r="AJ35" s="12">
        <f t="shared" si="19"/>
        <v>0</v>
      </c>
      <c r="AK35" s="12">
        <f t="shared" si="20"/>
        <v>6946.4999999999991</v>
      </c>
      <c r="AL35" s="12">
        <f>MAX(AK$4:AK35)</f>
        <v>7257.9999999999991</v>
      </c>
      <c r="AM35" s="8">
        <f t="shared" si="21"/>
        <v>-4.2918159272526873E-2</v>
      </c>
      <c r="AN35" s="20">
        <f t="shared" si="24"/>
        <v>0</v>
      </c>
      <c r="AO35" s="20">
        <f t="shared" si="25"/>
        <v>0</v>
      </c>
      <c r="AP35" s="20">
        <f t="shared" si="26"/>
        <v>0</v>
      </c>
      <c r="AQ35" s="12">
        <f t="shared" si="27"/>
        <v>0</v>
      </c>
      <c r="AS35" s="26"/>
    </row>
    <row r="36" spans="1:45" x14ac:dyDescent="0.3">
      <c r="A36" s="1">
        <v>42650</v>
      </c>
      <c r="B36" s="1">
        <v>42650</v>
      </c>
      <c r="C36" s="1" t="s">
        <v>45</v>
      </c>
      <c r="D36" s="3">
        <v>1230</v>
      </c>
      <c r="E36" s="3">
        <v>100</v>
      </c>
      <c r="F36" s="3">
        <f t="shared" si="1"/>
        <v>1330</v>
      </c>
      <c r="G36" s="20">
        <f t="shared" si="2"/>
        <v>0</v>
      </c>
      <c r="H36" s="3" t="s">
        <v>17</v>
      </c>
      <c r="L36" s="20">
        <f t="shared" si="3"/>
        <v>1</v>
      </c>
      <c r="M36" s="20" t="s">
        <v>20</v>
      </c>
      <c r="N36" s="20">
        <v>7</v>
      </c>
      <c r="O36" s="20">
        <v>111600</v>
      </c>
      <c r="P36" s="20">
        <f t="shared" si="4"/>
        <v>111600</v>
      </c>
      <c r="Q36" s="20">
        <f t="shared" si="5"/>
        <v>111595</v>
      </c>
      <c r="R36" s="20">
        <v>111686</v>
      </c>
      <c r="S36" s="20">
        <v>111163</v>
      </c>
      <c r="T36" s="12">
        <f t="shared" si="6"/>
        <v>9.8000000000000007</v>
      </c>
      <c r="U36" s="20">
        <f t="shared" si="7"/>
        <v>1</v>
      </c>
      <c r="V36" s="7">
        <f t="shared" si="8"/>
        <v>1</v>
      </c>
      <c r="W36" s="12">
        <f t="shared" si="9"/>
        <v>9.8000000000000007</v>
      </c>
      <c r="X36" s="12">
        <f t="shared" si="10"/>
        <v>42.5</v>
      </c>
      <c r="Y36" s="12">
        <f t="shared" si="22"/>
        <v>9.5</v>
      </c>
      <c r="Z36" s="12">
        <f t="shared" si="23"/>
        <v>19.5</v>
      </c>
      <c r="AA36" s="12">
        <f t="shared" si="11"/>
        <v>14.5</v>
      </c>
      <c r="AB36" s="12">
        <f t="shared" si="12"/>
        <v>95.45</v>
      </c>
      <c r="AC36" s="12">
        <f t="shared" si="13"/>
        <v>0</v>
      </c>
      <c r="AD36" s="12">
        <f t="shared" si="14"/>
        <v>0</v>
      </c>
      <c r="AE36" s="12">
        <f t="shared" si="15"/>
        <v>14.5</v>
      </c>
      <c r="AF36" s="12">
        <f t="shared" si="16"/>
        <v>97.34999999999998</v>
      </c>
      <c r="AH36" s="12">
        <f t="shared" si="17"/>
        <v>725.8</v>
      </c>
      <c r="AI36" s="12">
        <f t="shared" si="18"/>
        <v>35</v>
      </c>
      <c r="AJ36" s="12">
        <f t="shared" si="19"/>
        <v>507.5</v>
      </c>
      <c r="AK36" s="12">
        <f t="shared" si="20"/>
        <v>7453.9999999999991</v>
      </c>
      <c r="AL36" s="12">
        <f>MAX(AK$4:AK36)</f>
        <v>7453.9999999999991</v>
      </c>
      <c r="AM36" s="8">
        <f t="shared" si="21"/>
        <v>0</v>
      </c>
      <c r="AN36" s="20">
        <f t="shared" si="24"/>
        <v>1</v>
      </c>
      <c r="AO36" s="20">
        <f t="shared" si="25"/>
        <v>14.5</v>
      </c>
      <c r="AP36" s="20">
        <f t="shared" si="26"/>
        <v>0</v>
      </c>
      <c r="AQ36" s="12">
        <f t="shared" si="27"/>
        <v>0</v>
      </c>
      <c r="AS36" s="26"/>
    </row>
    <row r="37" spans="1:45" x14ac:dyDescent="0.3">
      <c r="A37" s="1">
        <v>42650</v>
      </c>
      <c r="B37" s="1">
        <v>42650</v>
      </c>
      <c r="C37" s="1" t="s">
        <v>44</v>
      </c>
      <c r="D37" s="3">
        <v>1610</v>
      </c>
      <c r="E37" s="3">
        <v>-200</v>
      </c>
      <c r="F37" s="3">
        <f t="shared" si="1"/>
        <v>1410</v>
      </c>
      <c r="G37" s="20">
        <f t="shared" si="2"/>
        <v>0</v>
      </c>
      <c r="H37" s="3" t="s">
        <v>38</v>
      </c>
      <c r="I37" s="20">
        <v>1</v>
      </c>
      <c r="J37" s="20">
        <v>24</v>
      </c>
      <c r="K37" s="20">
        <v>1</v>
      </c>
      <c r="L37" s="20">
        <f t="shared" si="3"/>
        <v>1</v>
      </c>
      <c r="M37" s="20" t="s">
        <v>21</v>
      </c>
      <c r="N37" s="20">
        <v>7</v>
      </c>
      <c r="O37" s="20">
        <v>103070</v>
      </c>
      <c r="P37" s="20">
        <f t="shared" si="4"/>
        <v>103077</v>
      </c>
      <c r="Q37" s="20">
        <f t="shared" si="5"/>
        <v>103082</v>
      </c>
      <c r="R37" s="20">
        <v>103038</v>
      </c>
      <c r="S37" s="20">
        <v>103208</v>
      </c>
      <c r="T37" s="12">
        <f t="shared" si="6"/>
        <v>5.0999999999999996</v>
      </c>
      <c r="U37" s="20">
        <f t="shared" si="7"/>
        <v>1</v>
      </c>
      <c r="V37" s="7">
        <f t="shared" si="8"/>
        <v>0</v>
      </c>
      <c r="W37" s="12">
        <f t="shared" si="9"/>
        <v>5.0999999999999996</v>
      </c>
      <c r="X37" s="12">
        <f t="shared" si="10"/>
        <v>11.9</v>
      </c>
      <c r="Y37" s="12">
        <f t="shared" si="22"/>
        <v>9.5</v>
      </c>
      <c r="Z37" s="12">
        <f t="shared" si="23"/>
        <v>-5.0999999999999996</v>
      </c>
      <c r="AA37" s="12">
        <f t="shared" si="11"/>
        <v>2.2000000000000002</v>
      </c>
      <c r="AB37" s="12">
        <f t="shared" si="12"/>
        <v>97.65</v>
      </c>
      <c r="AC37" s="12">
        <f t="shared" si="13"/>
        <v>9.5</v>
      </c>
      <c r="AD37" s="12">
        <f t="shared" si="14"/>
        <v>9.5</v>
      </c>
      <c r="AE37" s="12">
        <f t="shared" si="15"/>
        <v>0</v>
      </c>
      <c r="AF37" s="12">
        <f t="shared" si="16"/>
        <v>97.34999999999998</v>
      </c>
      <c r="AH37" s="12">
        <f t="shared" si="17"/>
        <v>725.8</v>
      </c>
      <c r="AI37" s="12">
        <f t="shared" si="18"/>
        <v>35</v>
      </c>
      <c r="AJ37" s="12">
        <f t="shared" si="19"/>
        <v>0</v>
      </c>
      <c r="AK37" s="12">
        <f t="shared" si="20"/>
        <v>7453.9999999999991</v>
      </c>
      <c r="AL37" s="12">
        <f>MAX(AK$4:AK37)</f>
        <v>7453.9999999999991</v>
      </c>
      <c r="AM37" s="8">
        <f t="shared" si="21"/>
        <v>0</v>
      </c>
      <c r="AN37" s="20">
        <f t="shared" si="24"/>
        <v>0</v>
      </c>
      <c r="AO37" s="20">
        <f t="shared" si="25"/>
        <v>0</v>
      </c>
      <c r="AP37" s="20">
        <f t="shared" si="26"/>
        <v>0</v>
      </c>
      <c r="AQ37" s="12">
        <f t="shared" si="27"/>
        <v>0</v>
      </c>
      <c r="AS37" s="26"/>
    </row>
    <row r="38" spans="1:45" x14ac:dyDescent="0.3">
      <c r="A38" s="1">
        <v>42653</v>
      </c>
      <c r="B38" s="1">
        <v>42653</v>
      </c>
      <c r="C38" s="1" t="s">
        <v>45</v>
      </c>
      <c r="D38" s="3">
        <v>1235</v>
      </c>
      <c r="E38" s="3">
        <v>100</v>
      </c>
      <c r="F38" s="3">
        <f t="shared" si="1"/>
        <v>1335</v>
      </c>
      <c r="G38" s="20">
        <f t="shared" si="2"/>
        <v>0</v>
      </c>
      <c r="H38" s="3" t="s">
        <v>17</v>
      </c>
      <c r="L38" s="20">
        <f t="shared" si="3"/>
        <v>1</v>
      </c>
      <c r="M38" s="20" t="s">
        <v>21</v>
      </c>
      <c r="N38" s="20">
        <v>7</v>
      </c>
      <c r="O38" s="20">
        <v>111540</v>
      </c>
      <c r="P38" s="20">
        <f t="shared" si="4"/>
        <v>111547</v>
      </c>
      <c r="Q38" s="20">
        <f t="shared" si="5"/>
        <v>111552</v>
      </c>
      <c r="R38" s="20">
        <v>111498</v>
      </c>
      <c r="S38" s="20">
        <v>111562</v>
      </c>
      <c r="T38" s="12">
        <f t="shared" si="6"/>
        <v>6.1</v>
      </c>
      <c r="U38" s="20">
        <f t="shared" si="7"/>
        <v>1</v>
      </c>
      <c r="V38" s="7">
        <f t="shared" si="8"/>
        <v>1</v>
      </c>
      <c r="W38" s="12">
        <f t="shared" si="9"/>
        <v>6.1</v>
      </c>
      <c r="X38" s="12">
        <f t="shared" si="10"/>
        <v>0.3</v>
      </c>
      <c r="Y38" s="12">
        <f t="shared" si="22"/>
        <v>-6.1</v>
      </c>
      <c r="Z38" s="12">
        <f t="shared" si="23"/>
        <v>-6.1</v>
      </c>
      <c r="AA38" s="12">
        <f t="shared" si="11"/>
        <v>-6.1</v>
      </c>
      <c r="AB38" s="12">
        <f t="shared" si="12"/>
        <v>91.550000000000011</v>
      </c>
      <c r="AC38" s="12">
        <f t="shared" si="13"/>
        <v>0</v>
      </c>
      <c r="AD38" s="12">
        <f t="shared" si="14"/>
        <v>0</v>
      </c>
      <c r="AE38" s="12">
        <f t="shared" si="15"/>
        <v>-6.1</v>
      </c>
      <c r="AF38" s="12">
        <f t="shared" si="16"/>
        <v>91.249999999999986</v>
      </c>
      <c r="AH38" s="12">
        <f t="shared" si="17"/>
        <v>745.4</v>
      </c>
      <c r="AI38" s="12">
        <f t="shared" si="18"/>
        <v>36</v>
      </c>
      <c r="AJ38" s="12">
        <f t="shared" si="19"/>
        <v>-219.6</v>
      </c>
      <c r="AK38" s="12">
        <f t="shared" si="20"/>
        <v>7234.3999999999987</v>
      </c>
      <c r="AL38" s="12">
        <f>MAX(AK$4:AK38)</f>
        <v>7453.9999999999991</v>
      </c>
      <c r="AM38" s="8">
        <f t="shared" si="21"/>
        <v>-2.9460692245774134E-2</v>
      </c>
      <c r="AN38" s="20">
        <f t="shared" si="24"/>
        <v>0</v>
      </c>
      <c r="AO38" s="20">
        <f t="shared" si="25"/>
        <v>0</v>
      </c>
      <c r="AP38" s="20">
        <f t="shared" si="26"/>
        <v>1</v>
      </c>
      <c r="AQ38" s="12">
        <f t="shared" si="27"/>
        <v>-6.1</v>
      </c>
      <c r="AS38" s="26"/>
    </row>
    <row r="39" spans="1:45" x14ac:dyDescent="0.3">
      <c r="A39" s="1">
        <v>42653</v>
      </c>
      <c r="B39" s="1">
        <v>42653</v>
      </c>
      <c r="C39" s="1" t="s">
        <v>44</v>
      </c>
      <c r="D39" s="3">
        <v>1650</v>
      </c>
      <c r="E39" s="3">
        <v>-200</v>
      </c>
      <c r="F39" s="3">
        <f t="shared" si="1"/>
        <v>1450</v>
      </c>
      <c r="G39" s="20">
        <f t="shared" si="2"/>
        <v>0</v>
      </c>
      <c r="H39" s="3" t="s">
        <v>43</v>
      </c>
      <c r="K39" s="20">
        <v>1</v>
      </c>
      <c r="L39" s="20">
        <f t="shared" si="3"/>
        <v>1</v>
      </c>
      <c r="M39" s="20" t="s">
        <v>21</v>
      </c>
      <c r="N39" s="20">
        <v>10</v>
      </c>
      <c r="O39" s="20">
        <v>132110</v>
      </c>
      <c r="P39" s="20">
        <f t="shared" si="4"/>
        <v>132120</v>
      </c>
      <c r="Q39" s="20">
        <f t="shared" si="5"/>
        <v>132125</v>
      </c>
      <c r="R39" s="20">
        <v>131384</v>
      </c>
      <c r="S39" s="20">
        <v>132714</v>
      </c>
      <c r="T39" s="12">
        <f t="shared" si="6"/>
        <v>75.099999999999994</v>
      </c>
      <c r="U39" s="20">
        <f t="shared" si="7"/>
        <v>1</v>
      </c>
      <c r="V39" s="7">
        <f t="shared" si="8"/>
        <v>0</v>
      </c>
      <c r="W39" s="12">
        <f t="shared" si="9"/>
        <v>20.5</v>
      </c>
      <c r="X39" s="12">
        <f t="shared" si="10"/>
        <v>57.9</v>
      </c>
      <c r="Y39" s="12">
        <f t="shared" si="22"/>
        <v>-20.5</v>
      </c>
      <c r="Z39" s="12">
        <f t="shared" si="23"/>
        <v>-20.5</v>
      </c>
      <c r="AA39" s="12">
        <f t="shared" si="11"/>
        <v>-20.5</v>
      </c>
      <c r="AB39" s="12">
        <f t="shared" si="12"/>
        <v>71.050000000000011</v>
      </c>
      <c r="AC39" s="12">
        <f t="shared" si="13"/>
        <v>0</v>
      </c>
      <c r="AD39" s="12">
        <f t="shared" si="14"/>
        <v>-20.5</v>
      </c>
      <c r="AE39" s="12">
        <f t="shared" si="15"/>
        <v>0</v>
      </c>
      <c r="AF39" s="12">
        <f t="shared" si="16"/>
        <v>91.249999999999986</v>
      </c>
      <c r="AH39" s="12">
        <f t="shared" si="17"/>
        <v>745.4</v>
      </c>
      <c r="AI39" s="12">
        <f t="shared" si="18"/>
        <v>36</v>
      </c>
      <c r="AJ39" s="12">
        <f t="shared" si="19"/>
        <v>0</v>
      </c>
      <c r="AK39" s="12">
        <f t="shared" si="20"/>
        <v>7234.3999999999987</v>
      </c>
      <c r="AL39" s="12">
        <f>MAX(AK$4:AK39)</f>
        <v>7453.9999999999991</v>
      </c>
      <c r="AM39" s="8">
        <f t="shared" si="21"/>
        <v>-2.9460692245774134E-2</v>
      </c>
      <c r="AN39" s="20">
        <f t="shared" si="24"/>
        <v>0</v>
      </c>
      <c r="AO39" s="20">
        <f t="shared" si="25"/>
        <v>0</v>
      </c>
      <c r="AP39" s="20">
        <f t="shared" si="26"/>
        <v>0</v>
      </c>
      <c r="AQ39" s="12">
        <f t="shared" si="27"/>
        <v>0</v>
      </c>
      <c r="AS39" s="26"/>
    </row>
    <row r="40" spans="1:45" x14ac:dyDescent="0.3">
      <c r="A40" s="1">
        <v>42653</v>
      </c>
      <c r="B40" s="1">
        <v>42653</v>
      </c>
      <c r="C40" s="1" t="s">
        <v>44</v>
      </c>
      <c r="D40" s="3">
        <v>1655</v>
      </c>
      <c r="E40" s="3">
        <v>-200</v>
      </c>
      <c r="F40" s="3">
        <f t="shared" si="1"/>
        <v>1455</v>
      </c>
      <c r="G40" s="20">
        <f t="shared" si="2"/>
        <v>0</v>
      </c>
      <c r="H40" s="3" t="s">
        <v>37</v>
      </c>
      <c r="L40" s="20">
        <f t="shared" si="3"/>
        <v>1</v>
      </c>
      <c r="M40" s="20" t="s">
        <v>20</v>
      </c>
      <c r="N40" s="20">
        <v>8</v>
      </c>
      <c r="O40" s="20">
        <v>76140</v>
      </c>
      <c r="P40" s="20">
        <f t="shared" si="4"/>
        <v>76140</v>
      </c>
      <c r="Q40" s="20">
        <f t="shared" si="5"/>
        <v>76135</v>
      </c>
      <c r="R40" s="20">
        <v>76167</v>
      </c>
      <c r="S40" s="20">
        <v>76066</v>
      </c>
      <c r="T40" s="12">
        <f t="shared" si="6"/>
        <v>4</v>
      </c>
      <c r="U40" s="20">
        <f t="shared" si="7"/>
        <v>1</v>
      </c>
      <c r="V40" s="7">
        <f t="shared" si="8"/>
        <v>1</v>
      </c>
      <c r="W40" s="12">
        <f t="shared" si="9"/>
        <v>4</v>
      </c>
      <c r="X40" s="12">
        <f t="shared" si="10"/>
        <v>6.1</v>
      </c>
      <c r="Y40" s="12">
        <f t="shared" si="22"/>
        <v>-4</v>
      </c>
      <c r="Z40" s="12">
        <f t="shared" si="23"/>
        <v>-4</v>
      </c>
      <c r="AA40" s="12">
        <f t="shared" si="11"/>
        <v>-4</v>
      </c>
      <c r="AB40" s="12">
        <f t="shared" si="12"/>
        <v>67.050000000000011</v>
      </c>
      <c r="AC40" s="12">
        <f t="shared" si="13"/>
        <v>0</v>
      </c>
      <c r="AD40" s="12">
        <f t="shared" si="14"/>
        <v>0</v>
      </c>
      <c r="AE40" s="12">
        <f t="shared" si="15"/>
        <v>-4</v>
      </c>
      <c r="AF40" s="12">
        <f t="shared" si="16"/>
        <v>87.249999999999986</v>
      </c>
      <c r="AH40" s="12">
        <f t="shared" si="17"/>
        <v>745.4</v>
      </c>
      <c r="AI40" s="12">
        <f t="shared" si="18"/>
        <v>36</v>
      </c>
      <c r="AJ40" s="12">
        <f t="shared" si="19"/>
        <v>-144</v>
      </c>
      <c r="AK40" s="12">
        <f t="shared" si="20"/>
        <v>7090.3999999999987</v>
      </c>
      <c r="AL40" s="12">
        <f>MAX(AK$4:AK40)</f>
        <v>7453.9999999999991</v>
      </c>
      <c r="AM40" s="8">
        <f t="shared" si="21"/>
        <v>-4.8779178964314517E-2</v>
      </c>
      <c r="AN40" s="20">
        <f t="shared" si="24"/>
        <v>0</v>
      </c>
      <c r="AO40" s="20">
        <f t="shared" si="25"/>
        <v>0</v>
      </c>
      <c r="AP40" s="20">
        <f t="shared" si="26"/>
        <v>1</v>
      </c>
      <c r="AQ40" s="12">
        <f t="shared" si="27"/>
        <v>-4</v>
      </c>
      <c r="AS40" s="26"/>
    </row>
    <row r="41" spans="1:45" x14ac:dyDescent="0.3">
      <c r="A41" s="1">
        <v>42653</v>
      </c>
      <c r="B41" s="1">
        <v>42653</v>
      </c>
      <c r="C41" s="1" t="s">
        <v>44</v>
      </c>
      <c r="D41" s="3">
        <v>1720</v>
      </c>
      <c r="E41" s="3">
        <v>-200</v>
      </c>
      <c r="F41" s="3">
        <f t="shared" si="1"/>
        <v>1520</v>
      </c>
      <c r="G41" s="20">
        <f t="shared" si="2"/>
        <v>0</v>
      </c>
      <c r="H41" s="3" t="s">
        <v>43</v>
      </c>
      <c r="K41" s="20">
        <v>1</v>
      </c>
      <c r="L41" s="20">
        <f t="shared" si="3"/>
        <v>1</v>
      </c>
      <c r="M41" s="20" t="s">
        <v>21</v>
      </c>
      <c r="N41" s="20">
        <v>10</v>
      </c>
      <c r="O41" s="20">
        <v>131640</v>
      </c>
      <c r="P41" s="20">
        <f t="shared" si="4"/>
        <v>131650</v>
      </c>
      <c r="Q41" s="20">
        <f t="shared" si="5"/>
        <v>131655</v>
      </c>
      <c r="R41" s="20">
        <v>131384</v>
      </c>
      <c r="S41" s="20">
        <v>132714</v>
      </c>
      <c r="T41" s="12">
        <f t="shared" si="6"/>
        <v>28.1</v>
      </c>
      <c r="U41" s="20">
        <f t="shared" si="7"/>
        <v>1</v>
      </c>
      <c r="V41" s="7">
        <f t="shared" si="8"/>
        <v>0</v>
      </c>
      <c r="W41" s="12">
        <f t="shared" si="9"/>
        <v>20.5</v>
      </c>
      <c r="X41" s="12">
        <f t="shared" si="10"/>
        <v>104.9</v>
      </c>
      <c r="Y41" s="12">
        <f t="shared" si="22"/>
        <v>-20.5</v>
      </c>
      <c r="Z41" s="12">
        <f t="shared" si="23"/>
        <v>-20.5</v>
      </c>
      <c r="AA41" s="12">
        <f t="shared" si="11"/>
        <v>-20.5</v>
      </c>
      <c r="AB41" s="12">
        <f t="shared" si="12"/>
        <v>46.550000000000011</v>
      </c>
      <c r="AC41" s="12">
        <f t="shared" si="13"/>
        <v>0</v>
      </c>
      <c r="AD41" s="12">
        <f t="shared" si="14"/>
        <v>-20.5</v>
      </c>
      <c r="AE41" s="12">
        <f t="shared" si="15"/>
        <v>0</v>
      </c>
      <c r="AF41" s="12">
        <f t="shared" si="16"/>
        <v>87.249999999999986</v>
      </c>
      <c r="AH41" s="12">
        <f t="shared" si="17"/>
        <v>745.4</v>
      </c>
      <c r="AI41" s="12">
        <f t="shared" si="18"/>
        <v>36</v>
      </c>
      <c r="AJ41" s="12">
        <f t="shared" si="19"/>
        <v>0</v>
      </c>
      <c r="AK41" s="12">
        <f t="shared" si="20"/>
        <v>7090.3999999999987</v>
      </c>
      <c r="AL41" s="12">
        <f>MAX(AK$4:AK41)</f>
        <v>7453.9999999999991</v>
      </c>
      <c r="AM41" s="8">
        <f t="shared" si="21"/>
        <v>-4.8779178964314517E-2</v>
      </c>
      <c r="AN41" s="20">
        <f t="shared" si="24"/>
        <v>0</v>
      </c>
      <c r="AO41" s="20">
        <f t="shared" si="25"/>
        <v>0</v>
      </c>
      <c r="AP41" s="20">
        <f t="shared" si="26"/>
        <v>0</v>
      </c>
      <c r="AQ41" s="12">
        <f t="shared" si="27"/>
        <v>0</v>
      </c>
      <c r="AS41" s="26"/>
    </row>
    <row r="42" spans="1:45" x14ac:dyDescent="0.3">
      <c r="A42" s="1">
        <v>42653</v>
      </c>
      <c r="B42" s="1">
        <v>42653</v>
      </c>
      <c r="C42" s="1" t="s">
        <v>44</v>
      </c>
      <c r="D42" s="3">
        <v>1815</v>
      </c>
      <c r="E42" s="3">
        <v>-200</v>
      </c>
      <c r="F42" s="3">
        <f t="shared" si="1"/>
        <v>1615</v>
      </c>
      <c r="G42" s="20">
        <f t="shared" si="2"/>
        <v>0</v>
      </c>
      <c r="H42" s="3" t="s">
        <v>38</v>
      </c>
      <c r="I42" s="20">
        <v>1</v>
      </c>
      <c r="J42" s="20">
        <v>10</v>
      </c>
      <c r="L42" s="20">
        <f t="shared" si="3"/>
        <v>1</v>
      </c>
      <c r="M42" s="20" t="s">
        <v>20</v>
      </c>
      <c r="N42" s="20">
        <v>7</v>
      </c>
      <c r="O42" s="20">
        <v>103660</v>
      </c>
      <c r="P42" s="20">
        <f t="shared" si="4"/>
        <v>103660</v>
      </c>
      <c r="Q42" s="20">
        <f t="shared" si="5"/>
        <v>103655</v>
      </c>
      <c r="R42" s="20">
        <v>103749</v>
      </c>
      <c r="S42" s="20">
        <v>106625</v>
      </c>
      <c r="T42" s="12">
        <f t="shared" si="6"/>
        <v>10.1</v>
      </c>
      <c r="U42" s="20">
        <f t="shared" si="7"/>
        <v>1</v>
      </c>
      <c r="V42" s="7">
        <f t="shared" si="8"/>
        <v>0</v>
      </c>
      <c r="W42" s="12">
        <f t="shared" si="9"/>
        <v>10.1</v>
      </c>
      <c r="X42" s="12">
        <f t="shared" si="10"/>
        <v>-297.7</v>
      </c>
      <c r="Y42" s="12">
        <f t="shared" si="22"/>
        <v>-10.1</v>
      </c>
      <c r="Z42" s="12">
        <f t="shared" si="23"/>
        <v>-10.1</v>
      </c>
      <c r="AA42" s="12">
        <f t="shared" si="11"/>
        <v>-10.1</v>
      </c>
      <c r="AB42" s="12">
        <f t="shared" si="12"/>
        <v>36.45000000000001</v>
      </c>
      <c r="AC42" s="12">
        <f t="shared" si="13"/>
        <v>-10.1</v>
      </c>
      <c r="AD42" s="12">
        <f t="shared" si="14"/>
        <v>0</v>
      </c>
      <c r="AE42" s="12">
        <f t="shared" si="15"/>
        <v>0</v>
      </c>
      <c r="AF42" s="12">
        <f t="shared" si="16"/>
        <v>87.249999999999986</v>
      </c>
      <c r="AH42" s="12">
        <f t="shared" si="17"/>
        <v>745.4</v>
      </c>
      <c r="AI42" s="12">
        <f t="shared" si="18"/>
        <v>36</v>
      </c>
      <c r="AJ42" s="12">
        <f t="shared" si="19"/>
        <v>0</v>
      </c>
      <c r="AK42" s="12">
        <f t="shared" si="20"/>
        <v>7090.3999999999987</v>
      </c>
      <c r="AL42" s="12">
        <f>MAX(AK$4:AK42)</f>
        <v>7453.9999999999991</v>
      </c>
      <c r="AM42" s="8">
        <f t="shared" si="21"/>
        <v>-4.8779178964314517E-2</v>
      </c>
      <c r="AN42" s="20">
        <f t="shared" si="24"/>
        <v>0</v>
      </c>
      <c r="AO42" s="20">
        <f t="shared" si="25"/>
        <v>0</v>
      </c>
      <c r="AP42" s="20">
        <f t="shared" si="26"/>
        <v>0</v>
      </c>
      <c r="AQ42" s="12">
        <f t="shared" si="27"/>
        <v>0</v>
      </c>
      <c r="AS42" s="26"/>
    </row>
    <row r="43" spans="1:45" x14ac:dyDescent="0.3">
      <c r="A43" s="1">
        <v>42653</v>
      </c>
      <c r="B43" s="1">
        <v>42654</v>
      </c>
      <c r="C43" s="1" t="s">
        <v>44</v>
      </c>
      <c r="D43" s="3">
        <v>625</v>
      </c>
      <c r="E43" s="3">
        <v>-200</v>
      </c>
      <c r="F43" s="3">
        <f t="shared" si="1"/>
        <v>425</v>
      </c>
      <c r="G43" s="20">
        <f t="shared" si="2"/>
        <v>1</v>
      </c>
      <c r="H43" s="3" t="s">
        <v>37</v>
      </c>
      <c r="L43" s="20">
        <f t="shared" si="3"/>
        <v>1</v>
      </c>
      <c r="M43" s="20" t="s">
        <v>21</v>
      </c>
      <c r="N43" s="20">
        <v>8</v>
      </c>
      <c r="O43" s="20">
        <v>75580</v>
      </c>
      <c r="P43" s="20">
        <f t="shared" si="4"/>
        <v>75588</v>
      </c>
      <c r="Q43" s="20">
        <f t="shared" si="5"/>
        <v>75593</v>
      </c>
      <c r="R43" s="20">
        <v>75427</v>
      </c>
      <c r="S43" s="20">
        <v>75689</v>
      </c>
      <c r="T43" s="12">
        <f t="shared" si="6"/>
        <v>17.399999999999999</v>
      </c>
      <c r="U43" s="20">
        <f t="shared" si="7"/>
        <v>1</v>
      </c>
      <c r="V43" s="7">
        <f t="shared" si="8"/>
        <v>1</v>
      </c>
      <c r="W43" s="12">
        <f t="shared" si="9"/>
        <v>17.399999999999999</v>
      </c>
      <c r="X43" s="12">
        <f t="shared" si="10"/>
        <v>8.8000000000000007</v>
      </c>
      <c r="Y43" s="12">
        <f t="shared" si="22"/>
        <v>-17.399999999999999</v>
      </c>
      <c r="Z43" s="12">
        <f t="shared" si="23"/>
        <v>-17.399999999999999</v>
      </c>
      <c r="AA43" s="12">
        <f t="shared" si="11"/>
        <v>-17.399999999999999</v>
      </c>
      <c r="AB43" s="12">
        <f t="shared" si="12"/>
        <v>19.050000000000011</v>
      </c>
      <c r="AC43" s="12">
        <f t="shared" si="13"/>
        <v>0</v>
      </c>
      <c r="AD43" s="12">
        <f t="shared" si="14"/>
        <v>0</v>
      </c>
      <c r="AE43" s="12">
        <f t="shared" si="15"/>
        <v>-17.399999999999999</v>
      </c>
      <c r="AF43" s="12">
        <f t="shared" si="16"/>
        <v>69.849999999999994</v>
      </c>
      <c r="AH43" s="12">
        <f t="shared" si="17"/>
        <v>709.04</v>
      </c>
      <c r="AI43" s="12">
        <f t="shared" si="18"/>
        <v>34</v>
      </c>
      <c r="AJ43" s="12">
        <f t="shared" si="19"/>
        <v>-591.59999999999991</v>
      </c>
      <c r="AK43" s="12">
        <f t="shared" si="20"/>
        <v>6498.7999999999993</v>
      </c>
      <c r="AL43" s="12">
        <f>MAX(AK$4:AK43)</f>
        <v>7453.9999999999991</v>
      </c>
      <c r="AM43" s="8">
        <f t="shared" si="21"/>
        <v>-0.12814596189965119</v>
      </c>
      <c r="AN43" s="20">
        <f t="shared" si="24"/>
        <v>0</v>
      </c>
      <c r="AO43" s="20">
        <f t="shared" si="25"/>
        <v>0</v>
      </c>
      <c r="AP43" s="20">
        <f t="shared" si="26"/>
        <v>1</v>
      </c>
      <c r="AQ43" s="12">
        <f t="shared" si="27"/>
        <v>-17.399999999999999</v>
      </c>
      <c r="AS43" s="26"/>
    </row>
    <row r="44" spans="1:45" x14ac:dyDescent="0.3">
      <c r="A44" s="1">
        <v>42653</v>
      </c>
      <c r="B44" s="1">
        <v>42654</v>
      </c>
      <c r="C44" s="1" t="s">
        <v>44</v>
      </c>
      <c r="D44" s="3">
        <v>630</v>
      </c>
      <c r="E44" s="3">
        <v>-200</v>
      </c>
      <c r="F44" s="3">
        <f t="shared" si="1"/>
        <v>430</v>
      </c>
      <c r="G44" s="20">
        <f t="shared" si="2"/>
        <v>1</v>
      </c>
      <c r="H44" s="3" t="s">
        <v>37</v>
      </c>
      <c r="L44" s="20">
        <f t="shared" si="3"/>
        <v>1</v>
      </c>
      <c r="M44" s="20" t="s">
        <v>21</v>
      </c>
      <c r="N44" s="20">
        <v>8</v>
      </c>
      <c r="O44" s="20">
        <v>75470</v>
      </c>
      <c r="P44" s="20">
        <f t="shared" si="4"/>
        <v>75478</v>
      </c>
      <c r="Q44" s="20">
        <f t="shared" si="5"/>
        <v>75483</v>
      </c>
      <c r="R44" s="20">
        <v>75436</v>
      </c>
      <c r="S44" s="20">
        <v>75519</v>
      </c>
      <c r="T44" s="12">
        <f t="shared" si="6"/>
        <v>5.5</v>
      </c>
      <c r="U44" s="20">
        <f t="shared" si="7"/>
        <v>1</v>
      </c>
      <c r="V44" s="7">
        <f t="shared" si="8"/>
        <v>1</v>
      </c>
      <c r="W44" s="12">
        <f t="shared" si="9"/>
        <v>5.5</v>
      </c>
      <c r="X44" s="12">
        <f t="shared" si="10"/>
        <v>2.8</v>
      </c>
      <c r="Y44" s="12">
        <f t="shared" si="22"/>
        <v>-5.5</v>
      </c>
      <c r="Z44" s="12">
        <f t="shared" si="23"/>
        <v>-5.5</v>
      </c>
      <c r="AA44" s="12">
        <f t="shared" si="11"/>
        <v>-5.5</v>
      </c>
      <c r="AB44" s="12">
        <f t="shared" si="12"/>
        <v>13.550000000000011</v>
      </c>
      <c r="AC44" s="12">
        <f t="shared" si="13"/>
        <v>0</v>
      </c>
      <c r="AD44" s="12">
        <f t="shared" si="14"/>
        <v>0</v>
      </c>
      <c r="AE44" s="12">
        <f t="shared" si="15"/>
        <v>-5.5</v>
      </c>
      <c r="AF44" s="12">
        <f t="shared" si="16"/>
        <v>64.349999999999994</v>
      </c>
      <c r="AH44" s="12">
        <f t="shared" si="17"/>
        <v>709.04</v>
      </c>
      <c r="AI44" s="12">
        <f t="shared" si="18"/>
        <v>34</v>
      </c>
      <c r="AJ44" s="12">
        <f t="shared" si="19"/>
        <v>-187</v>
      </c>
      <c r="AK44" s="12">
        <f t="shared" si="20"/>
        <v>6311.7999999999993</v>
      </c>
      <c r="AL44" s="12">
        <f>MAX(AK$4:AK44)</f>
        <v>7453.9999999999991</v>
      </c>
      <c r="AM44" s="8">
        <f t="shared" si="21"/>
        <v>-0.15323316340220017</v>
      </c>
      <c r="AN44" s="20">
        <f t="shared" si="24"/>
        <v>0</v>
      </c>
      <c r="AO44" s="20">
        <f t="shared" si="25"/>
        <v>0</v>
      </c>
      <c r="AP44" s="20">
        <f t="shared" si="26"/>
        <v>1</v>
      </c>
      <c r="AQ44" s="12">
        <f t="shared" si="27"/>
        <v>-5.5</v>
      </c>
      <c r="AS44" s="26"/>
    </row>
    <row r="45" spans="1:45" x14ac:dyDescent="0.3">
      <c r="A45" s="1">
        <v>42654</v>
      </c>
      <c r="B45" s="1">
        <v>42654</v>
      </c>
      <c r="C45" s="1" t="s">
        <v>44</v>
      </c>
      <c r="D45" s="3">
        <v>1825</v>
      </c>
      <c r="E45" s="3">
        <v>-200</v>
      </c>
      <c r="F45" s="3">
        <f t="shared" si="1"/>
        <v>1625</v>
      </c>
      <c r="G45" s="20">
        <f t="shared" si="2"/>
        <v>0</v>
      </c>
      <c r="H45" s="3" t="s">
        <v>38</v>
      </c>
      <c r="I45" s="20">
        <v>1</v>
      </c>
      <c r="J45" s="20">
        <v>15</v>
      </c>
      <c r="L45" s="20">
        <f t="shared" si="3"/>
        <v>1</v>
      </c>
      <c r="M45" s="20" t="s">
        <v>21</v>
      </c>
      <c r="N45" s="20">
        <v>7</v>
      </c>
      <c r="O45" s="20">
        <v>103400</v>
      </c>
      <c r="P45" s="20">
        <f t="shared" si="4"/>
        <v>103407</v>
      </c>
      <c r="Q45" s="20">
        <f t="shared" si="5"/>
        <v>103412</v>
      </c>
      <c r="R45" s="20">
        <v>103298</v>
      </c>
      <c r="S45" s="20">
        <v>103483</v>
      </c>
      <c r="T45" s="12">
        <f t="shared" si="6"/>
        <v>12.1</v>
      </c>
      <c r="U45" s="20">
        <f t="shared" si="7"/>
        <v>1</v>
      </c>
      <c r="V45" s="7">
        <f t="shared" si="8"/>
        <v>0</v>
      </c>
      <c r="W45" s="12">
        <f t="shared" si="9"/>
        <v>12.1</v>
      </c>
      <c r="X45" s="12">
        <f t="shared" si="10"/>
        <v>6.4</v>
      </c>
      <c r="Y45" s="12">
        <f t="shared" si="22"/>
        <v>-12.1</v>
      </c>
      <c r="Z45" s="12">
        <f t="shared" si="23"/>
        <v>-12.1</v>
      </c>
      <c r="AA45" s="12">
        <f t="shared" si="11"/>
        <v>-12.1</v>
      </c>
      <c r="AB45" s="12">
        <f t="shared" si="12"/>
        <v>1.4500000000000117</v>
      </c>
      <c r="AC45" s="12">
        <f t="shared" si="13"/>
        <v>-12.1</v>
      </c>
      <c r="AD45" s="12">
        <f t="shared" si="14"/>
        <v>0</v>
      </c>
      <c r="AE45" s="12">
        <f t="shared" si="15"/>
        <v>0</v>
      </c>
      <c r="AF45" s="12">
        <f t="shared" si="16"/>
        <v>64.349999999999994</v>
      </c>
      <c r="AH45" s="12">
        <f t="shared" si="17"/>
        <v>709.04</v>
      </c>
      <c r="AI45" s="12">
        <f t="shared" si="18"/>
        <v>34</v>
      </c>
      <c r="AJ45" s="12">
        <f t="shared" si="19"/>
        <v>0</v>
      </c>
      <c r="AK45" s="12">
        <f t="shared" si="20"/>
        <v>6311.7999999999993</v>
      </c>
      <c r="AL45" s="12">
        <f>MAX(AK$4:AK45)</f>
        <v>7453.9999999999991</v>
      </c>
      <c r="AM45" s="8">
        <f t="shared" si="21"/>
        <v>-0.15323316340220017</v>
      </c>
      <c r="AN45" s="20">
        <f t="shared" si="24"/>
        <v>0</v>
      </c>
      <c r="AO45" s="20">
        <f t="shared" si="25"/>
        <v>0</v>
      </c>
      <c r="AP45" s="20">
        <f t="shared" si="26"/>
        <v>0</v>
      </c>
      <c r="AQ45" s="12">
        <f t="shared" si="27"/>
        <v>0</v>
      </c>
      <c r="AS45" s="26"/>
    </row>
    <row r="46" spans="1:45" x14ac:dyDescent="0.3">
      <c r="A46" s="1">
        <v>42654</v>
      </c>
      <c r="B46" s="1">
        <v>42654</v>
      </c>
      <c r="C46" s="1" t="s">
        <v>44</v>
      </c>
      <c r="D46" s="3">
        <v>2015</v>
      </c>
      <c r="E46" s="3">
        <v>-200</v>
      </c>
      <c r="F46" s="3">
        <f t="shared" si="1"/>
        <v>1815</v>
      </c>
      <c r="G46" s="20">
        <f t="shared" si="2"/>
        <v>0</v>
      </c>
      <c r="H46" s="3" t="s">
        <v>43</v>
      </c>
      <c r="I46" s="20">
        <v>1</v>
      </c>
      <c r="J46" s="20">
        <v>23</v>
      </c>
      <c r="L46" s="20">
        <f t="shared" si="3"/>
        <v>1</v>
      </c>
      <c r="M46" s="20" t="s">
        <v>20</v>
      </c>
      <c r="N46" s="20">
        <v>10</v>
      </c>
      <c r="O46" s="20">
        <v>132540</v>
      </c>
      <c r="P46" s="20">
        <f t="shared" si="4"/>
        <v>132540</v>
      </c>
      <c r="Q46" s="20">
        <f t="shared" si="5"/>
        <v>132535</v>
      </c>
      <c r="R46" s="20">
        <v>132581</v>
      </c>
      <c r="S46" s="20">
        <v>132464</v>
      </c>
      <c r="T46" s="12">
        <f t="shared" si="6"/>
        <v>5.6</v>
      </c>
      <c r="U46" s="20">
        <f t="shared" si="7"/>
        <v>1</v>
      </c>
      <c r="V46" s="7">
        <f t="shared" si="8"/>
        <v>0</v>
      </c>
      <c r="W46" s="12">
        <f t="shared" si="9"/>
        <v>5.6</v>
      </c>
      <c r="X46" s="12">
        <f t="shared" si="10"/>
        <v>6.1</v>
      </c>
      <c r="Y46" s="12">
        <f t="shared" si="22"/>
        <v>-5.6</v>
      </c>
      <c r="Z46" s="12">
        <f t="shared" si="23"/>
        <v>-5.6</v>
      </c>
      <c r="AA46" s="12">
        <f t="shared" si="11"/>
        <v>-5.6</v>
      </c>
      <c r="AB46" s="12">
        <f t="shared" si="12"/>
        <v>-4.1499999999999879</v>
      </c>
      <c r="AC46" s="12">
        <f t="shared" si="13"/>
        <v>-5.6</v>
      </c>
      <c r="AD46" s="12">
        <f t="shared" si="14"/>
        <v>0</v>
      </c>
      <c r="AE46" s="12">
        <f t="shared" si="15"/>
        <v>0</v>
      </c>
      <c r="AF46" s="12">
        <f t="shared" si="16"/>
        <v>64.349999999999994</v>
      </c>
      <c r="AH46" s="12">
        <f t="shared" si="17"/>
        <v>709.04</v>
      </c>
      <c r="AI46" s="12">
        <f t="shared" si="18"/>
        <v>34</v>
      </c>
      <c r="AJ46" s="12">
        <f t="shared" si="19"/>
        <v>0</v>
      </c>
      <c r="AK46" s="12">
        <f t="shared" si="20"/>
        <v>6311.7999999999993</v>
      </c>
      <c r="AL46" s="12">
        <f>MAX(AK$4:AK46)</f>
        <v>7453.9999999999991</v>
      </c>
      <c r="AM46" s="8">
        <f t="shared" si="21"/>
        <v>-0.15323316340220017</v>
      </c>
      <c r="AN46" s="20">
        <f t="shared" si="24"/>
        <v>0</v>
      </c>
      <c r="AO46" s="20">
        <f t="shared" si="25"/>
        <v>0</v>
      </c>
      <c r="AP46" s="20">
        <f t="shared" si="26"/>
        <v>0</v>
      </c>
      <c r="AQ46" s="12">
        <f t="shared" si="27"/>
        <v>0</v>
      </c>
      <c r="AS46" s="26"/>
    </row>
    <row r="47" spans="1:45" x14ac:dyDescent="0.3">
      <c r="A47" s="1">
        <v>42656</v>
      </c>
      <c r="B47" s="1">
        <v>42656</v>
      </c>
      <c r="C47" s="1" t="s">
        <v>44</v>
      </c>
      <c r="D47" s="3">
        <v>1020</v>
      </c>
      <c r="E47" s="3">
        <v>-200</v>
      </c>
      <c r="F47" s="3">
        <f t="shared" si="1"/>
        <v>820</v>
      </c>
      <c r="G47" s="20">
        <f t="shared" si="2"/>
        <v>0</v>
      </c>
      <c r="H47" s="3" t="s">
        <v>43</v>
      </c>
      <c r="L47" s="20">
        <f t="shared" si="3"/>
        <v>1</v>
      </c>
      <c r="M47" s="20" t="s">
        <v>20</v>
      </c>
      <c r="N47" s="20">
        <v>10</v>
      </c>
      <c r="O47" s="20">
        <v>133060</v>
      </c>
      <c r="P47" s="20">
        <f t="shared" si="4"/>
        <v>133060</v>
      </c>
      <c r="Q47" s="20">
        <f t="shared" si="5"/>
        <v>133055</v>
      </c>
      <c r="R47" s="20">
        <v>133058</v>
      </c>
      <c r="S47" s="20">
        <v>131835</v>
      </c>
      <c r="T47" s="12">
        <f t="shared" si="6"/>
        <v>1.3</v>
      </c>
      <c r="U47" s="20">
        <f t="shared" si="7"/>
        <v>1</v>
      </c>
      <c r="V47" s="7">
        <f t="shared" si="8"/>
        <v>1</v>
      </c>
      <c r="W47" s="12">
        <f t="shared" si="9"/>
        <v>1.3</v>
      </c>
      <c r="X47" s="12">
        <f t="shared" si="10"/>
        <v>121</v>
      </c>
      <c r="Y47" s="12">
        <f t="shared" si="22"/>
        <v>9.5</v>
      </c>
      <c r="Z47" s="12">
        <f t="shared" si="23"/>
        <v>19.5</v>
      </c>
      <c r="AA47" s="12">
        <f t="shared" si="11"/>
        <v>14.5</v>
      </c>
      <c r="AB47" s="12">
        <f t="shared" si="12"/>
        <v>10.350000000000012</v>
      </c>
      <c r="AC47" s="12">
        <f t="shared" si="13"/>
        <v>0</v>
      </c>
      <c r="AD47" s="12">
        <f t="shared" si="14"/>
        <v>0</v>
      </c>
      <c r="AE47" s="12">
        <f t="shared" si="15"/>
        <v>14.5</v>
      </c>
      <c r="AF47" s="12">
        <f t="shared" si="16"/>
        <v>78.849999999999994</v>
      </c>
      <c r="AH47" s="12">
        <f t="shared" si="17"/>
        <v>631.17999999999995</v>
      </c>
      <c r="AI47" s="12">
        <f t="shared" si="18"/>
        <v>30</v>
      </c>
      <c r="AJ47" s="12">
        <f t="shared" si="19"/>
        <v>435</v>
      </c>
      <c r="AK47" s="12">
        <f t="shared" si="20"/>
        <v>6746.7999999999993</v>
      </c>
      <c r="AL47" s="12">
        <f>MAX(AK$4:AK47)</f>
        <v>7453.9999999999991</v>
      </c>
      <c r="AM47" s="8">
        <f t="shared" si="21"/>
        <v>-9.4875234773276085E-2</v>
      </c>
      <c r="AN47" s="20">
        <f t="shared" si="24"/>
        <v>1</v>
      </c>
      <c r="AO47" s="20">
        <f t="shared" si="25"/>
        <v>14.5</v>
      </c>
      <c r="AP47" s="20">
        <f t="shared" si="26"/>
        <v>0</v>
      </c>
      <c r="AQ47" s="12">
        <f t="shared" si="27"/>
        <v>0</v>
      </c>
      <c r="AS47" s="26"/>
    </row>
    <row r="48" spans="1:45" x14ac:dyDescent="0.3">
      <c r="A48" s="1">
        <v>42656</v>
      </c>
      <c r="B48" s="1">
        <v>42656</v>
      </c>
      <c r="C48" s="1" t="s">
        <v>44</v>
      </c>
      <c r="D48" s="3">
        <v>1240</v>
      </c>
      <c r="E48" s="3">
        <v>-200</v>
      </c>
      <c r="F48" s="3">
        <f t="shared" si="1"/>
        <v>1040</v>
      </c>
      <c r="G48" s="20">
        <f t="shared" si="2"/>
        <v>0</v>
      </c>
      <c r="H48" s="3" t="s">
        <v>43</v>
      </c>
      <c r="L48" s="20">
        <f t="shared" si="3"/>
        <v>1</v>
      </c>
      <c r="M48" s="20" t="s">
        <v>21</v>
      </c>
      <c r="N48" s="20">
        <v>10</v>
      </c>
      <c r="O48" s="20">
        <v>132500</v>
      </c>
      <c r="P48" s="20">
        <f t="shared" si="4"/>
        <v>132510</v>
      </c>
      <c r="Q48" s="20">
        <f t="shared" si="5"/>
        <v>132515</v>
      </c>
      <c r="R48" s="20">
        <v>132394</v>
      </c>
      <c r="S48" s="20">
        <v>132612</v>
      </c>
      <c r="T48" s="12">
        <f t="shared" si="6"/>
        <v>13.1</v>
      </c>
      <c r="U48" s="20">
        <f t="shared" si="7"/>
        <v>1</v>
      </c>
      <c r="V48" s="7">
        <f t="shared" si="8"/>
        <v>1</v>
      </c>
      <c r="W48" s="12">
        <f t="shared" si="9"/>
        <v>13.1</v>
      </c>
      <c r="X48" s="12">
        <f t="shared" si="10"/>
        <v>8.6999999999999993</v>
      </c>
      <c r="Y48" s="12">
        <f t="shared" si="22"/>
        <v>-13.1</v>
      </c>
      <c r="Z48" s="12">
        <f t="shared" si="23"/>
        <v>-13.1</v>
      </c>
      <c r="AA48" s="12">
        <f t="shared" si="11"/>
        <v>-13.1</v>
      </c>
      <c r="AB48" s="12">
        <f t="shared" si="12"/>
        <v>-2.7499999999999876</v>
      </c>
      <c r="AC48" s="12">
        <f t="shared" si="13"/>
        <v>0</v>
      </c>
      <c r="AD48" s="12">
        <f t="shared" si="14"/>
        <v>0</v>
      </c>
      <c r="AE48" s="12">
        <f t="shared" si="15"/>
        <v>-13.1</v>
      </c>
      <c r="AF48" s="12">
        <f t="shared" si="16"/>
        <v>65.75</v>
      </c>
      <c r="AH48" s="12">
        <f t="shared" si="17"/>
        <v>631.17999999999995</v>
      </c>
      <c r="AI48" s="12">
        <f t="shared" si="18"/>
        <v>30</v>
      </c>
      <c r="AJ48" s="12">
        <f t="shared" si="19"/>
        <v>-393</v>
      </c>
      <c r="AK48" s="12">
        <f t="shared" si="20"/>
        <v>6353.7999999999993</v>
      </c>
      <c r="AL48" s="12">
        <f>MAX(AK$4:AK48)</f>
        <v>7453.9999999999991</v>
      </c>
      <c r="AM48" s="8">
        <f t="shared" si="21"/>
        <v>-0.14759860477595921</v>
      </c>
      <c r="AN48" s="20">
        <f t="shared" si="24"/>
        <v>0</v>
      </c>
      <c r="AO48" s="20">
        <f t="shared" si="25"/>
        <v>0</v>
      </c>
      <c r="AP48" s="20">
        <f t="shared" si="26"/>
        <v>1</v>
      </c>
      <c r="AQ48" s="12">
        <f t="shared" si="27"/>
        <v>-13.1</v>
      </c>
      <c r="AS48" s="26"/>
    </row>
    <row r="49" spans="1:45" x14ac:dyDescent="0.3">
      <c r="A49" s="1">
        <v>42656</v>
      </c>
      <c r="B49" s="1">
        <v>42656</v>
      </c>
      <c r="C49" s="1" t="s">
        <v>45</v>
      </c>
      <c r="D49" s="3">
        <v>1145</v>
      </c>
      <c r="E49" s="3">
        <v>100</v>
      </c>
      <c r="F49" s="3">
        <f t="shared" si="1"/>
        <v>1245</v>
      </c>
      <c r="G49" s="20">
        <f t="shared" si="2"/>
        <v>0</v>
      </c>
      <c r="H49" s="3" t="s">
        <v>17</v>
      </c>
      <c r="I49" s="20">
        <v>1</v>
      </c>
      <c r="J49" s="20">
        <v>18</v>
      </c>
      <c r="K49" s="20">
        <v>1</v>
      </c>
      <c r="L49" s="20">
        <f t="shared" si="3"/>
        <v>1</v>
      </c>
      <c r="M49" s="20" t="s">
        <v>20</v>
      </c>
      <c r="N49" s="20">
        <v>7</v>
      </c>
      <c r="O49" s="20">
        <v>110420</v>
      </c>
      <c r="P49" s="20">
        <f t="shared" si="4"/>
        <v>110420</v>
      </c>
      <c r="Q49" s="20">
        <f t="shared" si="5"/>
        <v>110415</v>
      </c>
      <c r="R49" s="20">
        <v>110417</v>
      </c>
      <c r="S49" s="20">
        <v>110252</v>
      </c>
      <c r="T49" s="12">
        <f t="shared" si="6"/>
        <v>0.9</v>
      </c>
      <c r="U49" s="20">
        <f t="shared" si="7"/>
        <v>1</v>
      </c>
      <c r="V49" s="7">
        <f t="shared" si="8"/>
        <v>0</v>
      </c>
      <c r="W49" s="12">
        <f t="shared" si="9"/>
        <v>0.9</v>
      </c>
      <c r="X49" s="12">
        <f t="shared" si="10"/>
        <v>15.6</v>
      </c>
      <c r="Y49" s="12">
        <f t="shared" si="22"/>
        <v>9.5</v>
      </c>
      <c r="Z49" s="12">
        <f t="shared" si="23"/>
        <v>-0.9</v>
      </c>
      <c r="AA49" s="12">
        <f t="shared" si="11"/>
        <v>4.3</v>
      </c>
      <c r="AB49" s="12">
        <f t="shared" si="12"/>
        <v>1.5500000000000123</v>
      </c>
      <c r="AC49" s="12">
        <f t="shared" si="13"/>
        <v>9.5</v>
      </c>
      <c r="AD49" s="12">
        <f t="shared" si="14"/>
        <v>9.5</v>
      </c>
      <c r="AE49" s="12">
        <f t="shared" si="15"/>
        <v>0</v>
      </c>
      <c r="AF49" s="12">
        <f t="shared" si="16"/>
        <v>65.75</v>
      </c>
      <c r="AH49" s="12">
        <f t="shared" si="17"/>
        <v>631.17999999999995</v>
      </c>
      <c r="AI49" s="12">
        <f t="shared" si="18"/>
        <v>30</v>
      </c>
      <c r="AJ49" s="12">
        <f t="shared" si="19"/>
        <v>0</v>
      </c>
      <c r="AK49" s="12">
        <f t="shared" si="20"/>
        <v>6353.7999999999993</v>
      </c>
      <c r="AL49" s="12">
        <f>MAX(AK$4:AK49)</f>
        <v>7453.9999999999991</v>
      </c>
      <c r="AM49" s="8">
        <f t="shared" si="21"/>
        <v>-0.14759860477595921</v>
      </c>
      <c r="AN49" s="20">
        <f t="shared" si="24"/>
        <v>0</v>
      </c>
      <c r="AO49" s="20">
        <f t="shared" si="25"/>
        <v>0</v>
      </c>
      <c r="AP49" s="20">
        <f t="shared" si="26"/>
        <v>0</v>
      </c>
      <c r="AQ49" s="12">
        <f t="shared" si="27"/>
        <v>0</v>
      </c>
      <c r="AS49" s="26"/>
    </row>
    <row r="50" spans="1:45" x14ac:dyDescent="0.3">
      <c r="A50" s="1">
        <v>42656</v>
      </c>
      <c r="B50" s="1">
        <v>42656</v>
      </c>
      <c r="C50" s="1" t="s">
        <v>44</v>
      </c>
      <c r="D50" s="3">
        <v>1450</v>
      </c>
      <c r="E50" s="3">
        <v>-200</v>
      </c>
      <c r="F50" s="3">
        <f t="shared" si="1"/>
        <v>1250</v>
      </c>
      <c r="G50" s="20">
        <f t="shared" si="2"/>
        <v>0</v>
      </c>
      <c r="H50" s="3" t="s">
        <v>37</v>
      </c>
      <c r="K50" s="20">
        <v>1</v>
      </c>
      <c r="L50" s="20">
        <f t="shared" si="3"/>
        <v>1</v>
      </c>
      <c r="M50" s="20" t="s">
        <v>20</v>
      </c>
      <c r="N50" s="20">
        <v>8</v>
      </c>
      <c r="O50" s="20">
        <v>75670</v>
      </c>
      <c r="P50" s="20">
        <f t="shared" si="4"/>
        <v>75670</v>
      </c>
      <c r="Q50" s="20">
        <f t="shared" si="5"/>
        <v>75665</v>
      </c>
      <c r="R50" s="20">
        <v>75676</v>
      </c>
      <c r="S50" s="20">
        <v>75365</v>
      </c>
      <c r="T50" s="12">
        <f t="shared" si="6"/>
        <v>1.9</v>
      </c>
      <c r="U50" s="20">
        <f t="shared" si="7"/>
        <v>1</v>
      </c>
      <c r="V50" s="7">
        <f t="shared" si="8"/>
        <v>0</v>
      </c>
      <c r="W50" s="12">
        <f t="shared" si="9"/>
        <v>1.9</v>
      </c>
      <c r="X50" s="12">
        <f t="shared" si="10"/>
        <v>29.2</v>
      </c>
      <c r="Y50" s="12">
        <f t="shared" si="22"/>
        <v>9.5</v>
      </c>
      <c r="Z50" s="12">
        <f t="shared" si="23"/>
        <v>19.5</v>
      </c>
      <c r="AA50" s="12">
        <f t="shared" si="11"/>
        <v>14.5</v>
      </c>
      <c r="AB50" s="12">
        <f t="shared" si="12"/>
        <v>16.050000000000011</v>
      </c>
      <c r="AC50" s="12">
        <f t="shared" si="13"/>
        <v>0</v>
      </c>
      <c r="AD50" s="12">
        <f t="shared" si="14"/>
        <v>9.5</v>
      </c>
      <c r="AE50" s="12">
        <f t="shared" si="15"/>
        <v>0</v>
      </c>
      <c r="AF50" s="12">
        <f t="shared" si="16"/>
        <v>65.75</v>
      </c>
      <c r="AH50" s="12">
        <f t="shared" si="17"/>
        <v>631.17999999999995</v>
      </c>
      <c r="AI50" s="12">
        <f t="shared" si="18"/>
        <v>30</v>
      </c>
      <c r="AJ50" s="12">
        <f t="shared" si="19"/>
        <v>0</v>
      </c>
      <c r="AK50" s="12">
        <f t="shared" si="20"/>
        <v>6353.7999999999993</v>
      </c>
      <c r="AL50" s="12">
        <f>MAX(AK$4:AK50)</f>
        <v>7453.9999999999991</v>
      </c>
      <c r="AM50" s="8">
        <f t="shared" si="21"/>
        <v>-0.14759860477595921</v>
      </c>
      <c r="AN50" s="20">
        <f t="shared" si="24"/>
        <v>0</v>
      </c>
      <c r="AO50" s="20">
        <f t="shared" si="25"/>
        <v>0</v>
      </c>
      <c r="AP50" s="20">
        <f t="shared" si="26"/>
        <v>0</v>
      </c>
      <c r="AQ50" s="12">
        <f t="shared" si="27"/>
        <v>0</v>
      </c>
      <c r="AS50" s="26"/>
    </row>
    <row r="51" spans="1:45" x14ac:dyDescent="0.3">
      <c r="A51" s="1">
        <v>42656</v>
      </c>
      <c r="B51" s="1">
        <v>42656</v>
      </c>
      <c r="C51" s="1" t="s">
        <v>44</v>
      </c>
      <c r="D51" s="3">
        <v>2050</v>
      </c>
      <c r="E51" s="3">
        <v>-200</v>
      </c>
      <c r="F51" s="3">
        <f t="shared" si="1"/>
        <v>1850</v>
      </c>
      <c r="G51" s="20">
        <f t="shared" si="2"/>
        <v>0</v>
      </c>
      <c r="H51" s="3" t="s">
        <v>43</v>
      </c>
      <c r="I51" s="20">
        <v>1</v>
      </c>
      <c r="J51" s="20">
        <v>17</v>
      </c>
      <c r="L51" s="20">
        <f t="shared" si="3"/>
        <v>1</v>
      </c>
      <c r="M51" s="20" t="s">
        <v>21</v>
      </c>
      <c r="N51" s="20">
        <v>10</v>
      </c>
      <c r="O51" s="20">
        <v>131980</v>
      </c>
      <c r="P51" s="20">
        <f t="shared" si="4"/>
        <v>131990</v>
      </c>
      <c r="Q51" s="20">
        <f t="shared" si="5"/>
        <v>131995</v>
      </c>
      <c r="R51" s="20">
        <v>131848</v>
      </c>
      <c r="S51" s="20">
        <v>132108</v>
      </c>
      <c r="T51" s="12">
        <f t="shared" si="6"/>
        <v>15.7</v>
      </c>
      <c r="U51" s="20">
        <f t="shared" si="7"/>
        <v>1</v>
      </c>
      <c r="V51" s="7">
        <f t="shared" si="8"/>
        <v>0</v>
      </c>
      <c r="W51" s="12">
        <f t="shared" si="9"/>
        <v>15.7</v>
      </c>
      <c r="X51" s="12">
        <f t="shared" si="10"/>
        <v>10.3</v>
      </c>
      <c r="Y51" s="12">
        <f t="shared" si="22"/>
        <v>9.5</v>
      </c>
      <c r="Z51" s="12">
        <f t="shared" si="23"/>
        <v>-15.7</v>
      </c>
      <c r="AA51" s="12">
        <f t="shared" si="11"/>
        <v>-3.0999999999999996</v>
      </c>
      <c r="AB51" s="12">
        <f t="shared" si="12"/>
        <v>12.950000000000012</v>
      </c>
      <c r="AC51" s="12">
        <f t="shared" si="13"/>
        <v>9.5</v>
      </c>
      <c r="AD51" s="12">
        <f t="shared" si="14"/>
        <v>0</v>
      </c>
      <c r="AE51" s="12">
        <f t="shared" si="15"/>
        <v>0</v>
      </c>
      <c r="AF51" s="12">
        <f t="shared" si="16"/>
        <v>65.75</v>
      </c>
      <c r="AH51" s="12">
        <f t="shared" si="17"/>
        <v>631.17999999999995</v>
      </c>
      <c r="AI51" s="12">
        <f t="shared" si="18"/>
        <v>30</v>
      </c>
      <c r="AJ51" s="12">
        <f t="shared" si="19"/>
        <v>0</v>
      </c>
      <c r="AK51" s="12">
        <f t="shared" si="20"/>
        <v>6353.7999999999993</v>
      </c>
      <c r="AL51" s="12">
        <f>MAX(AK$4:AK51)</f>
        <v>7453.9999999999991</v>
      </c>
      <c r="AM51" s="8">
        <f t="shared" si="21"/>
        <v>-0.14759860477595921</v>
      </c>
      <c r="AN51" s="20">
        <f t="shared" si="24"/>
        <v>0</v>
      </c>
      <c r="AO51" s="20">
        <f t="shared" si="25"/>
        <v>0</v>
      </c>
      <c r="AP51" s="20">
        <f t="shared" si="26"/>
        <v>0</v>
      </c>
      <c r="AQ51" s="12">
        <f t="shared" si="27"/>
        <v>0</v>
      </c>
      <c r="AS51" s="26"/>
    </row>
    <row r="52" spans="1:45" x14ac:dyDescent="0.3">
      <c r="A52" s="1">
        <v>42656</v>
      </c>
      <c r="B52" s="1">
        <v>42657</v>
      </c>
      <c r="C52" s="1" t="s">
        <v>44</v>
      </c>
      <c r="D52" s="3">
        <v>550</v>
      </c>
      <c r="E52" s="3">
        <v>-200</v>
      </c>
      <c r="F52" s="3">
        <f t="shared" si="1"/>
        <v>350</v>
      </c>
      <c r="G52" s="20">
        <f t="shared" si="2"/>
        <v>1</v>
      </c>
      <c r="H52" s="3" t="s">
        <v>37</v>
      </c>
      <c r="L52" s="20">
        <f t="shared" si="3"/>
        <v>1</v>
      </c>
      <c r="M52" s="20" t="s">
        <v>20</v>
      </c>
      <c r="N52" s="20">
        <v>8</v>
      </c>
      <c r="O52" s="20">
        <v>76090</v>
      </c>
      <c r="P52" s="20">
        <f t="shared" si="4"/>
        <v>76090</v>
      </c>
      <c r="Q52" s="20">
        <f t="shared" si="5"/>
        <v>76085</v>
      </c>
      <c r="R52" s="20">
        <v>76067</v>
      </c>
      <c r="S52" s="20">
        <v>75699</v>
      </c>
      <c r="T52" s="12">
        <f t="shared" si="6"/>
        <v>-1</v>
      </c>
      <c r="U52" s="20">
        <f t="shared" si="7"/>
        <v>0</v>
      </c>
      <c r="V52" s="7">
        <f t="shared" si="8"/>
        <v>0</v>
      </c>
      <c r="W52" s="12">
        <f t="shared" si="9"/>
        <v>0</v>
      </c>
      <c r="X52" s="12">
        <f t="shared" si="10"/>
        <v>0</v>
      </c>
      <c r="Y52" s="12">
        <f t="shared" si="22"/>
        <v>0</v>
      </c>
      <c r="Z52" s="12">
        <f t="shared" si="23"/>
        <v>0</v>
      </c>
      <c r="AA52" s="12">
        <f t="shared" si="11"/>
        <v>0</v>
      </c>
      <c r="AB52" s="12">
        <f t="shared" si="12"/>
        <v>12.950000000000012</v>
      </c>
      <c r="AC52" s="12">
        <f t="shared" si="13"/>
        <v>0</v>
      </c>
      <c r="AD52" s="12">
        <f t="shared" si="14"/>
        <v>0</v>
      </c>
      <c r="AE52" s="12">
        <f t="shared" si="15"/>
        <v>0</v>
      </c>
      <c r="AF52" s="12">
        <f t="shared" si="16"/>
        <v>65.75</v>
      </c>
      <c r="AH52" s="12">
        <f t="shared" si="17"/>
        <v>635.38</v>
      </c>
      <c r="AI52" s="12">
        <f t="shared" si="18"/>
        <v>30</v>
      </c>
      <c r="AJ52" s="12">
        <f t="shared" si="19"/>
        <v>0</v>
      </c>
      <c r="AK52" s="12">
        <f t="shared" si="20"/>
        <v>6353.7999999999993</v>
      </c>
      <c r="AL52" s="12">
        <f>MAX(AK$4:AK52)</f>
        <v>7453.9999999999991</v>
      </c>
      <c r="AM52" s="8">
        <f t="shared" si="21"/>
        <v>-0.14759860477595921</v>
      </c>
      <c r="AN52" s="20">
        <f t="shared" si="24"/>
        <v>0</v>
      </c>
      <c r="AO52" s="20">
        <f t="shared" si="25"/>
        <v>0</v>
      </c>
      <c r="AP52" s="20">
        <f t="shared" si="26"/>
        <v>0</v>
      </c>
      <c r="AQ52" s="12">
        <f t="shared" si="27"/>
        <v>0</v>
      </c>
      <c r="AS52" s="26"/>
    </row>
    <row r="53" spans="1:45" x14ac:dyDescent="0.3">
      <c r="A53" s="1">
        <v>42657</v>
      </c>
      <c r="B53" s="1">
        <v>42657</v>
      </c>
      <c r="C53" s="1" t="s">
        <v>44</v>
      </c>
      <c r="D53" s="3">
        <v>1415</v>
      </c>
      <c r="E53" s="3">
        <v>-200</v>
      </c>
      <c r="F53" s="3">
        <f t="shared" si="1"/>
        <v>1215</v>
      </c>
      <c r="G53" s="20">
        <f t="shared" si="2"/>
        <v>0</v>
      </c>
      <c r="H53" s="3" t="s">
        <v>43</v>
      </c>
      <c r="K53" s="20">
        <v>1</v>
      </c>
      <c r="L53" s="20">
        <f t="shared" si="3"/>
        <v>1</v>
      </c>
      <c r="M53" s="20" t="s">
        <v>21</v>
      </c>
      <c r="N53" s="20">
        <v>10</v>
      </c>
      <c r="O53" s="20">
        <v>131540</v>
      </c>
      <c r="P53" s="20">
        <f t="shared" si="4"/>
        <v>131550</v>
      </c>
      <c r="Q53" s="20">
        <f t="shared" si="5"/>
        <v>131555</v>
      </c>
      <c r="R53" s="20">
        <v>131524</v>
      </c>
      <c r="S53" s="20">
        <v>131536</v>
      </c>
      <c r="T53" s="12">
        <f t="shared" si="6"/>
        <v>4.0999999999999996</v>
      </c>
      <c r="U53" s="20">
        <f t="shared" si="7"/>
        <v>1</v>
      </c>
      <c r="V53" s="7">
        <f t="shared" si="8"/>
        <v>0</v>
      </c>
      <c r="W53" s="12">
        <f t="shared" si="9"/>
        <v>4.0999999999999996</v>
      </c>
      <c r="X53" s="12">
        <f t="shared" si="10"/>
        <v>-2.9</v>
      </c>
      <c r="Y53" s="12">
        <f t="shared" si="22"/>
        <v>-4.0999999999999996</v>
      </c>
      <c r="Z53" s="12">
        <f t="shared" si="23"/>
        <v>-4.0999999999999996</v>
      </c>
      <c r="AA53" s="12">
        <f t="shared" si="11"/>
        <v>-4.0999999999999996</v>
      </c>
      <c r="AB53" s="12">
        <f t="shared" si="12"/>
        <v>8.8500000000000121</v>
      </c>
      <c r="AC53" s="12">
        <f t="shared" si="13"/>
        <v>0</v>
      </c>
      <c r="AD53" s="12">
        <f t="shared" si="14"/>
        <v>-4.0999999999999996</v>
      </c>
      <c r="AE53" s="12">
        <f t="shared" si="15"/>
        <v>0</v>
      </c>
      <c r="AF53" s="12">
        <f t="shared" si="16"/>
        <v>65.75</v>
      </c>
      <c r="AH53" s="12">
        <f t="shared" si="17"/>
        <v>635.38</v>
      </c>
      <c r="AI53" s="12">
        <f t="shared" si="18"/>
        <v>30</v>
      </c>
      <c r="AJ53" s="12">
        <f t="shared" si="19"/>
        <v>0</v>
      </c>
      <c r="AK53" s="12">
        <f t="shared" si="20"/>
        <v>6353.7999999999993</v>
      </c>
      <c r="AL53" s="12">
        <f>MAX(AK$4:AK53)</f>
        <v>7453.9999999999991</v>
      </c>
      <c r="AM53" s="8">
        <f t="shared" si="21"/>
        <v>-0.14759860477595921</v>
      </c>
      <c r="AN53" s="20">
        <f t="shared" si="24"/>
        <v>0</v>
      </c>
      <c r="AO53" s="20">
        <f t="shared" si="25"/>
        <v>0</v>
      </c>
      <c r="AP53" s="20">
        <f t="shared" si="26"/>
        <v>0</v>
      </c>
      <c r="AQ53" s="12">
        <f t="shared" si="27"/>
        <v>0</v>
      </c>
      <c r="AS53" s="26"/>
    </row>
    <row r="54" spans="1:45" x14ac:dyDescent="0.3">
      <c r="A54" s="1">
        <v>42655</v>
      </c>
      <c r="B54" s="1">
        <v>42657</v>
      </c>
      <c r="C54" s="1" t="s">
        <v>44</v>
      </c>
      <c r="D54" s="3">
        <v>1545</v>
      </c>
      <c r="E54" s="3">
        <v>-200</v>
      </c>
      <c r="F54" s="3">
        <f t="shared" si="1"/>
        <v>1345</v>
      </c>
      <c r="G54" s="20">
        <f t="shared" si="2"/>
        <v>2</v>
      </c>
      <c r="H54" s="3" t="s">
        <v>37</v>
      </c>
      <c r="K54" s="20">
        <v>1</v>
      </c>
      <c r="L54" s="20">
        <f t="shared" si="3"/>
        <v>1</v>
      </c>
      <c r="M54" s="20" t="s">
        <v>20</v>
      </c>
      <c r="N54" s="20">
        <v>8</v>
      </c>
      <c r="O54" s="20">
        <v>76500</v>
      </c>
      <c r="P54" s="20">
        <f t="shared" si="4"/>
        <v>76500</v>
      </c>
      <c r="Q54" s="20">
        <f t="shared" si="5"/>
        <v>76495</v>
      </c>
      <c r="R54" s="20">
        <v>76468</v>
      </c>
      <c r="S54" s="20">
        <v>75805</v>
      </c>
      <c r="T54" s="12">
        <f t="shared" si="6"/>
        <v>-1.9</v>
      </c>
      <c r="U54" s="20">
        <f t="shared" si="7"/>
        <v>0</v>
      </c>
      <c r="V54" s="7">
        <f t="shared" si="8"/>
        <v>0</v>
      </c>
      <c r="W54" s="12">
        <f t="shared" si="9"/>
        <v>0</v>
      </c>
      <c r="X54" s="12">
        <f t="shared" si="10"/>
        <v>0</v>
      </c>
      <c r="Y54" s="12">
        <f t="shared" si="22"/>
        <v>0</v>
      </c>
      <c r="Z54" s="12">
        <f t="shared" si="23"/>
        <v>0</v>
      </c>
      <c r="AA54" s="12">
        <f t="shared" si="11"/>
        <v>0</v>
      </c>
      <c r="AB54" s="12">
        <f t="shared" si="12"/>
        <v>8.8500000000000121</v>
      </c>
      <c r="AC54" s="12">
        <f t="shared" si="13"/>
        <v>0</v>
      </c>
      <c r="AD54" s="12">
        <f t="shared" si="14"/>
        <v>0</v>
      </c>
      <c r="AE54" s="12">
        <f t="shared" si="15"/>
        <v>0</v>
      </c>
      <c r="AF54" s="12">
        <f t="shared" si="16"/>
        <v>65.75</v>
      </c>
      <c r="AH54" s="12">
        <f t="shared" si="17"/>
        <v>635.38</v>
      </c>
      <c r="AI54" s="12">
        <f t="shared" si="18"/>
        <v>30</v>
      </c>
      <c r="AJ54" s="12">
        <f t="shared" si="19"/>
        <v>0</v>
      </c>
      <c r="AK54" s="12">
        <f t="shared" si="20"/>
        <v>6353.7999999999993</v>
      </c>
      <c r="AL54" s="12">
        <f>MAX(AK$4:AK54)</f>
        <v>7453.9999999999991</v>
      </c>
      <c r="AM54" s="8">
        <f t="shared" si="21"/>
        <v>-0.14759860477595921</v>
      </c>
      <c r="AN54" s="20">
        <f t="shared" si="24"/>
        <v>0</v>
      </c>
      <c r="AO54" s="20">
        <f t="shared" si="25"/>
        <v>0</v>
      </c>
      <c r="AP54" s="20">
        <f t="shared" si="26"/>
        <v>0</v>
      </c>
      <c r="AQ54" s="12">
        <f t="shared" si="27"/>
        <v>0</v>
      </c>
      <c r="AS54" s="26"/>
    </row>
    <row r="55" spans="1:45" x14ac:dyDescent="0.3">
      <c r="A55" s="1">
        <v>42654</v>
      </c>
      <c r="B55" s="1">
        <v>42657</v>
      </c>
      <c r="C55" s="1" t="s">
        <v>44</v>
      </c>
      <c r="D55" s="3">
        <v>2030</v>
      </c>
      <c r="E55" s="3">
        <v>-200</v>
      </c>
      <c r="F55" s="3">
        <f t="shared" si="1"/>
        <v>1830</v>
      </c>
      <c r="G55" s="20">
        <f t="shared" si="2"/>
        <v>3</v>
      </c>
      <c r="H55" s="3" t="s">
        <v>43</v>
      </c>
      <c r="L55" s="20">
        <f t="shared" si="3"/>
        <v>1</v>
      </c>
      <c r="M55" s="20" t="s">
        <v>21</v>
      </c>
      <c r="N55" s="20">
        <v>10</v>
      </c>
      <c r="O55" s="20">
        <v>131160</v>
      </c>
      <c r="P55" s="20">
        <f t="shared" si="4"/>
        <v>131170</v>
      </c>
      <c r="Q55" s="20">
        <f t="shared" si="5"/>
        <v>131175</v>
      </c>
      <c r="R55" s="20">
        <v>131012</v>
      </c>
      <c r="S55" s="20">
        <v>131820</v>
      </c>
      <c r="T55" s="12">
        <f t="shared" si="6"/>
        <v>17.3</v>
      </c>
      <c r="U55" s="20">
        <f t="shared" si="7"/>
        <v>1</v>
      </c>
      <c r="V55" s="7">
        <f t="shared" si="8"/>
        <v>1</v>
      </c>
      <c r="W55" s="12">
        <f t="shared" si="9"/>
        <v>17.3</v>
      </c>
      <c r="X55" s="12">
        <f t="shared" si="10"/>
        <v>63.5</v>
      </c>
      <c r="Y55" s="12">
        <f t="shared" si="22"/>
        <v>9.5</v>
      </c>
      <c r="Z55" s="12">
        <f t="shared" si="23"/>
        <v>19.5</v>
      </c>
      <c r="AA55" s="12">
        <f t="shared" si="11"/>
        <v>14.5</v>
      </c>
      <c r="AB55" s="12">
        <f t="shared" si="12"/>
        <v>23.350000000000012</v>
      </c>
      <c r="AC55" s="12">
        <f t="shared" si="13"/>
        <v>0</v>
      </c>
      <c r="AD55" s="12">
        <f t="shared" si="14"/>
        <v>0</v>
      </c>
      <c r="AE55" s="12">
        <f t="shared" si="15"/>
        <v>14.5</v>
      </c>
      <c r="AF55" s="12">
        <f t="shared" si="16"/>
        <v>80.25</v>
      </c>
      <c r="AH55" s="12">
        <f t="shared" si="17"/>
        <v>635.38</v>
      </c>
      <c r="AI55" s="12">
        <f t="shared" si="18"/>
        <v>30</v>
      </c>
      <c r="AJ55" s="12">
        <f t="shared" si="19"/>
        <v>435</v>
      </c>
      <c r="AK55" s="12">
        <f t="shared" si="20"/>
        <v>6788.7999999999993</v>
      </c>
      <c r="AL55" s="12">
        <f>MAX(AK$4:AK55)</f>
        <v>7453.9999999999991</v>
      </c>
      <c r="AM55" s="8">
        <f t="shared" si="21"/>
        <v>-8.9240676147035139E-2</v>
      </c>
      <c r="AN55" s="20">
        <f t="shared" si="24"/>
        <v>1</v>
      </c>
      <c r="AO55" s="20">
        <f t="shared" si="25"/>
        <v>14.5</v>
      </c>
      <c r="AP55" s="20">
        <f t="shared" si="26"/>
        <v>0</v>
      </c>
      <c r="AQ55" s="12">
        <f t="shared" si="27"/>
        <v>0</v>
      </c>
      <c r="AS55" s="26"/>
    </row>
    <row r="56" spans="1:45" x14ac:dyDescent="0.3">
      <c r="A56" s="1">
        <v>42660</v>
      </c>
      <c r="B56" s="1">
        <v>42660</v>
      </c>
      <c r="C56" s="1" t="s">
        <v>44</v>
      </c>
      <c r="D56" s="3">
        <v>1550</v>
      </c>
      <c r="E56" s="3">
        <v>-200</v>
      </c>
      <c r="F56" s="3">
        <f t="shared" si="1"/>
        <v>1350</v>
      </c>
      <c r="G56" s="20">
        <f t="shared" si="2"/>
        <v>0</v>
      </c>
      <c r="H56" s="3" t="s">
        <v>37</v>
      </c>
      <c r="L56" s="20">
        <f t="shared" si="3"/>
        <v>1</v>
      </c>
      <c r="M56" s="20" t="s">
        <v>20</v>
      </c>
      <c r="N56" s="20">
        <v>8</v>
      </c>
      <c r="O56" s="20">
        <v>76220</v>
      </c>
      <c r="P56" s="20">
        <f t="shared" si="4"/>
        <v>76220</v>
      </c>
      <c r="Q56" s="20">
        <f t="shared" si="5"/>
        <v>76215</v>
      </c>
      <c r="R56" s="20">
        <v>76236</v>
      </c>
      <c r="S56" s="20">
        <v>76182</v>
      </c>
      <c r="T56" s="12">
        <f t="shared" si="6"/>
        <v>2.9</v>
      </c>
      <c r="U56" s="20">
        <f t="shared" si="7"/>
        <v>1</v>
      </c>
      <c r="V56" s="7">
        <f t="shared" si="8"/>
        <v>1</v>
      </c>
      <c r="W56" s="12">
        <f t="shared" si="9"/>
        <v>2.9</v>
      </c>
      <c r="X56" s="12">
        <f t="shared" si="10"/>
        <v>2.5</v>
      </c>
      <c r="Y56" s="12">
        <f t="shared" si="22"/>
        <v>-2.9</v>
      </c>
      <c r="Z56" s="12">
        <f t="shared" si="23"/>
        <v>-2.9</v>
      </c>
      <c r="AA56" s="12">
        <f t="shared" si="11"/>
        <v>-2.9</v>
      </c>
      <c r="AB56" s="12">
        <f t="shared" si="12"/>
        <v>20.450000000000014</v>
      </c>
      <c r="AC56" s="12">
        <f t="shared" si="13"/>
        <v>0</v>
      </c>
      <c r="AD56" s="12">
        <f t="shared" si="14"/>
        <v>0</v>
      </c>
      <c r="AE56" s="12">
        <f t="shared" si="15"/>
        <v>-2.9</v>
      </c>
      <c r="AF56" s="12">
        <f t="shared" si="16"/>
        <v>77.349999999999994</v>
      </c>
      <c r="AH56" s="12">
        <f t="shared" si="17"/>
        <v>678.88</v>
      </c>
      <c r="AI56" s="12">
        <f t="shared" si="18"/>
        <v>33</v>
      </c>
      <c r="AJ56" s="12">
        <f t="shared" si="19"/>
        <v>-95.7</v>
      </c>
      <c r="AK56" s="12">
        <f t="shared" si="20"/>
        <v>6693.0999999999995</v>
      </c>
      <c r="AL56" s="12">
        <f>MAX(AK$4:AK56)</f>
        <v>7453.9999999999991</v>
      </c>
      <c r="AM56" s="8">
        <f t="shared" si="21"/>
        <v>-0.1020794204453984</v>
      </c>
      <c r="AN56" s="20">
        <f t="shared" si="24"/>
        <v>0</v>
      </c>
      <c r="AO56" s="20">
        <f t="shared" si="25"/>
        <v>0</v>
      </c>
      <c r="AP56" s="20">
        <f t="shared" si="26"/>
        <v>1</v>
      </c>
      <c r="AQ56" s="12">
        <f t="shared" si="27"/>
        <v>-2.9</v>
      </c>
      <c r="AS56" s="26"/>
    </row>
    <row r="57" spans="1:45" x14ac:dyDescent="0.3">
      <c r="A57" s="1">
        <v>42656</v>
      </c>
      <c r="B57" s="1">
        <v>42661</v>
      </c>
      <c r="C57" s="1" t="s">
        <v>44</v>
      </c>
      <c r="D57" s="3">
        <v>400</v>
      </c>
      <c r="E57" s="3">
        <v>-200</v>
      </c>
      <c r="F57" s="3">
        <f t="shared" si="1"/>
        <v>200</v>
      </c>
      <c r="G57" s="20">
        <f t="shared" si="2"/>
        <v>5</v>
      </c>
      <c r="H57" s="3" t="s">
        <v>37</v>
      </c>
      <c r="K57" s="20">
        <v>1</v>
      </c>
      <c r="L57" s="20">
        <f t="shared" si="3"/>
        <v>1</v>
      </c>
      <c r="M57" s="20" t="s">
        <v>20</v>
      </c>
      <c r="N57" s="20">
        <v>8</v>
      </c>
      <c r="O57" s="20">
        <v>76670</v>
      </c>
      <c r="P57" s="20">
        <f t="shared" si="4"/>
        <v>76670</v>
      </c>
      <c r="Q57" s="20">
        <f t="shared" si="5"/>
        <v>76665</v>
      </c>
      <c r="R57" s="20">
        <v>76685</v>
      </c>
      <c r="S57" s="20">
        <v>76583</v>
      </c>
      <c r="T57" s="12">
        <f t="shared" si="6"/>
        <v>2.8</v>
      </c>
      <c r="U57" s="20">
        <f t="shared" si="7"/>
        <v>1</v>
      </c>
      <c r="V57" s="7">
        <f t="shared" si="8"/>
        <v>0</v>
      </c>
      <c r="W57" s="12">
        <f t="shared" si="9"/>
        <v>2.8</v>
      </c>
      <c r="X57" s="12">
        <f t="shared" si="10"/>
        <v>7.4</v>
      </c>
      <c r="Y57" s="12">
        <f t="shared" si="22"/>
        <v>-2.8</v>
      </c>
      <c r="Z57" s="12">
        <f t="shared" si="23"/>
        <v>-2.8</v>
      </c>
      <c r="AA57" s="12">
        <f t="shared" si="11"/>
        <v>-2.8</v>
      </c>
      <c r="AB57" s="12">
        <f t="shared" si="12"/>
        <v>17.650000000000013</v>
      </c>
      <c r="AC57" s="12">
        <f t="shared" si="13"/>
        <v>0</v>
      </c>
      <c r="AD57" s="12">
        <f t="shared" si="14"/>
        <v>-2.8</v>
      </c>
      <c r="AE57" s="12">
        <f t="shared" si="15"/>
        <v>0</v>
      </c>
      <c r="AF57" s="12">
        <f t="shared" si="16"/>
        <v>77.349999999999994</v>
      </c>
      <c r="AH57" s="12">
        <f t="shared" si="17"/>
        <v>669.31</v>
      </c>
      <c r="AI57" s="12">
        <f t="shared" si="18"/>
        <v>32</v>
      </c>
      <c r="AJ57" s="12">
        <f t="shared" si="19"/>
        <v>0</v>
      </c>
      <c r="AK57" s="12">
        <f t="shared" si="20"/>
        <v>6693.0999999999995</v>
      </c>
      <c r="AL57" s="12">
        <f>MAX(AK$4:AK57)</f>
        <v>7453.9999999999991</v>
      </c>
      <c r="AM57" s="8">
        <f t="shared" si="21"/>
        <v>-0.1020794204453984</v>
      </c>
      <c r="AN57" s="20">
        <f t="shared" si="24"/>
        <v>0</v>
      </c>
      <c r="AO57" s="20">
        <f t="shared" si="25"/>
        <v>0</v>
      </c>
      <c r="AP57" s="20">
        <f t="shared" si="26"/>
        <v>0</v>
      </c>
      <c r="AQ57" s="12">
        <f t="shared" si="27"/>
        <v>0</v>
      </c>
      <c r="AS57" s="26"/>
    </row>
    <row r="58" spans="1:45" x14ac:dyDescent="0.3">
      <c r="A58" s="1">
        <v>42650</v>
      </c>
      <c r="B58" s="1">
        <v>42661</v>
      </c>
      <c r="C58" s="1" t="s">
        <v>44</v>
      </c>
      <c r="D58" s="3">
        <v>405</v>
      </c>
      <c r="E58" s="3">
        <v>-200</v>
      </c>
      <c r="F58" s="3">
        <f t="shared" si="1"/>
        <v>205</v>
      </c>
      <c r="G58" s="20">
        <f t="shared" si="2"/>
        <v>11</v>
      </c>
      <c r="H58" s="3" t="s">
        <v>43</v>
      </c>
      <c r="L58" s="20">
        <f t="shared" si="3"/>
        <v>1</v>
      </c>
      <c r="M58" s="20" t="s">
        <v>21</v>
      </c>
      <c r="N58" s="20">
        <v>10</v>
      </c>
      <c r="O58" s="20">
        <v>130840</v>
      </c>
      <c r="P58" s="20">
        <f t="shared" si="4"/>
        <v>130850</v>
      </c>
      <c r="Q58" s="20">
        <f t="shared" si="5"/>
        <v>130855</v>
      </c>
      <c r="R58" s="20">
        <v>130823</v>
      </c>
      <c r="S58" s="20">
        <v>131004</v>
      </c>
      <c r="T58" s="12">
        <f t="shared" si="6"/>
        <v>4.2</v>
      </c>
      <c r="U58" s="20">
        <f t="shared" si="7"/>
        <v>1</v>
      </c>
      <c r="V58" s="7">
        <f t="shared" si="8"/>
        <v>1</v>
      </c>
      <c r="W58" s="12">
        <f t="shared" si="9"/>
        <v>4.2</v>
      </c>
      <c r="X58" s="12">
        <f t="shared" si="10"/>
        <v>13.9</v>
      </c>
      <c r="Y58" s="12">
        <f t="shared" si="22"/>
        <v>9.5</v>
      </c>
      <c r="Z58" s="12">
        <f t="shared" si="23"/>
        <v>-4.2</v>
      </c>
      <c r="AA58" s="12">
        <f t="shared" si="11"/>
        <v>2.65</v>
      </c>
      <c r="AB58" s="12">
        <f t="shared" si="12"/>
        <v>20.300000000000011</v>
      </c>
      <c r="AC58" s="12">
        <f t="shared" si="13"/>
        <v>0</v>
      </c>
      <c r="AD58" s="12">
        <f t="shared" si="14"/>
        <v>0</v>
      </c>
      <c r="AE58" s="12">
        <f t="shared" si="15"/>
        <v>2.65</v>
      </c>
      <c r="AF58" s="12">
        <f t="shared" si="16"/>
        <v>80</v>
      </c>
      <c r="AH58" s="12">
        <f t="shared" si="17"/>
        <v>669.31</v>
      </c>
      <c r="AI58" s="12">
        <f t="shared" si="18"/>
        <v>32</v>
      </c>
      <c r="AJ58" s="12">
        <f t="shared" si="19"/>
        <v>84.8</v>
      </c>
      <c r="AK58" s="12">
        <f t="shared" si="20"/>
        <v>6777.9</v>
      </c>
      <c r="AL58" s="12">
        <f>MAX(AK$4:AK58)</f>
        <v>7453.9999999999991</v>
      </c>
      <c r="AM58" s="8">
        <f t="shared" si="21"/>
        <v>-9.0702978266702386E-2</v>
      </c>
      <c r="AN58" s="20">
        <f t="shared" si="24"/>
        <v>1</v>
      </c>
      <c r="AO58" s="20">
        <f t="shared" si="25"/>
        <v>2.65</v>
      </c>
      <c r="AP58" s="20">
        <f t="shared" si="26"/>
        <v>0</v>
      </c>
      <c r="AQ58" s="12">
        <f t="shared" si="27"/>
        <v>0</v>
      </c>
      <c r="AS58" s="26"/>
    </row>
    <row r="59" spans="1:45" x14ac:dyDescent="0.3">
      <c r="A59" s="1">
        <v>42661</v>
      </c>
      <c r="B59" s="1">
        <v>42661</v>
      </c>
      <c r="C59" s="1" t="s">
        <v>44</v>
      </c>
      <c r="D59" s="3">
        <v>1745</v>
      </c>
      <c r="E59" s="3">
        <v>-200</v>
      </c>
      <c r="F59" s="3">
        <f t="shared" si="1"/>
        <v>1545</v>
      </c>
      <c r="G59" s="20">
        <f t="shared" si="2"/>
        <v>0</v>
      </c>
      <c r="H59" s="3" t="s">
        <v>43</v>
      </c>
      <c r="L59" s="20">
        <f t="shared" si="3"/>
        <v>1</v>
      </c>
      <c r="M59" s="20" t="s">
        <v>20</v>
      </c>
      <c r="N59" s="20">
        <v>10</v>
      </c>
      <c r="O59" s="20">
        <v>131270</v>
      </c>
      <c r="P59" s="20">
        <f t="shared" si="4"/>
        <v>131270</v>
      </c>
      <c r="Q59" s="20">
        <f t="shared" si="5"/>
        <v>131265</v>
      </c>
      <c r="R59" s="20">
        <v>131385</v>
      </c>
      <c r="S59" s="20">
        <v>130822</v>
      </c>
      <c r="T59" s="12">
        <f t="shared" si="6"/>
        <v>13</v>
      </c>
      <c r="U59" s="20">
        <f t="shared" si="7"/>
        <v>1</v>
      </c>
      <c r="V59" s="7">
        <f t="shared" si="8"/>
        <v>1</v>
      </c>
      <c r="W59" s="12">
        <f t="shared" si="9"/>
        <v>13</v>
      </c>
      <c r="X59" s="12">
        <f t="shared" si="10"/>
        <v>43.3</v>
      </c>
      <c r="Y59" s="12">
        <f t="shared" si="22"/>
        <v>9.5</v>
      </c>
      <c r="Z59" s="12">
        <f t="shared" si="23"/>
        <v>19.5</v>
      </c>
      <c r="AA59" s="12">
        <f t="shared" si="11"/>
        <v>14.5</v>
      </c>
      <c r="AB59" s="12">
        <f t="shared" si="12"/>
        <v>34.800000000000011</v>
      </c>
      <c r="AC59" s="12">
        <f t="shared" si="13"/>
        <v>0</v>
      </c>
      <c r="AD59" s="12">
        <f t="shared" si="14"/>
        <v>0</v>
      </c>
      <c r="AE59" s="12">
        <f t="shared" si="15"/>
        <v>14.5</v>
      </c>
      <c r="AF59" s="12">
        <f t="shared" si="16"/>
        <v>94.5</v>
      </c>
      <c r="AH59" s="12">
        <f t="shared" si="17"/>
        <v>669.31</v>
      </c>
      <c r="AI59" s="12">
        <f t="shared" si="18"/>
        <v>32</v>
      </c>
      <c r="AJ59" s="12">
        <f t="shared" si="19"/>
        <v>464</v>
      </c>
      <c r="AK59" s="12">
        <f t="shared" si="20"/>
        <v>7241.9</v>
      </c>
      <c r="AL59" s="12">
        <f>MAX(AK$4:AK59)</f>
        <v>7453.9999999999991</v>
      </c>
      <c r="AM59" s="8">
        <f t="shared" si="21"/>
        <v>-2.84545210625167E-2</v>
      </c>
      <c r="AN59" s="20">
        <f t="shared" si="24"/>
        <v>1</v>
      </c>
      <c r="AO59" s="20">
        <f t="shared" si="25"/>
        <v>14.5</v>
      </c>
      <c r="AP59" s="20">
        <f t="shared" si="26"/>
        <v>0</v>
      </c>
      <c r="AQ59" s="12">
        <f t="shared" si="27"/>
        <v>0</v>
      </c>
      <c r="AS59" s="26"/>
    </row>
    <row r="60" spans="1:45" x14ac:dyDescent="0.3">
      <c r="A60" s="1">
        <v>42660</v>
      </c>
      <c r="B60" s="1">
        <v>42661</v>
      </c>
      <c r="C60" s="1" t="s">
        <v>44</v>
      </c>
      <c r="D60" s="3">
        <v>2440</v>
      </c>
      <c r="E60" s="3">
        <v>-200</v>
      </c>
      <c r="F60" s="3">
        <f t="shared" si="1"/>
        <v>2240</v>
      </c>
      <c r="G60" s="20">
        <f t="shared" si="2"/>
        <v>1</v>
      </c>
      <c r="H60" s="3" t="s">
        <v>37</v>
      </c>
      <c r="K60" s="20">
        <v>1</v>
      </c>
      <c r="L60" s="20">
        <f t="shared" si="3"/>
        <v>1</v>
      </c>
      <c r="M60" s="20" t="s">
        <v>20</v>
      </c>
      <c r="N60" s="20">
        <v>8</v>
      </c>
      <c r="O60" s="20">
        <v>76410</v>
      </c>
      <c r="P60" s="20">
        <f t="shared" si="4"/>
        <v>76410</v>
      </c>
      <c r="Q60" s="20">
        <f t="shared" si="5"/>
        <v>76405</v>
      </c>
      <c r="R60" s="20">
        <v>76418</v>
      </c>
      <c r="S60" s="20">
        <v>76246</v>
      </c>
      <c r="T60" s="12">
        <f t="shared" si="6"/>
        <v>2.1</v>
      </c>
      <c r="U60" s="20">
        <f t="shared" si="7"/>
        <v>1</v>
      </c>
      <c r="V60" s="7">
        <f t="shared" si="8"/>
        <v>0</v>
      </c>
      <c r="W60" s="12">
        <f t="shared" si="9"/>
        <v>2.1</v>
      </c>
      <c r="X60" s="12">
        <f t="shared" si="10"/>
        <v>15.1</v>
      </c>
      <c r="Y60" s="12">
        <f t="shared" si="22"/>
        <v>9.5</v>
      </c>
      <c r="Z60" s="12">
        <f t="shared" si="23"/>
        <v>-2.1</v>
      </c>
      <c r="AA60" s="12">
        <f t="shared" si="11"/>
        <v>3.7</v>
      </c>
      <c r="AB60" s="12">
        <f t="shared" si="12"/>
        <v>38.500000000000014</v>
      </c>
      <c r="AC60" s="12">
        <f t="shared" si="13"/>
        <v>0</v>
      </c>
      <c r="AD60" s="12">
        <f t="shared" si="14"/>
        <v>9.5</v>
      </c>
      <c r="AE60" s="12">
        <f t="shared" si="15"/>
        <v>0</v>
      </c>
      <c r="AF60" s="12">
        <f t="shared" si="16"/>
        <v>94.5</v>
      </c>
      <c r="AH60" s="12">
        <f t="shared" si="17"/>
        <v>669.31</v>
      </c>
      <c r="AI60" s="12">
        <f t="shared" si="18"/>
        <v>32</v>
      </c>
      <c r="AJ60" s="12">
        <f t="shared" si="19"/>
        <v>0</v>
      </c>
      <c r="AK60" s="12">
        <f t="shared" si="20"/>
        <v>7241.9</v>
      </c>
      <c r="AL60" s="12">
        <f>MAX(AK$4:AK60)</f>
        <v>7453.9999999999991</v>
      </c>
      <c r="AM60" s="8">
        <f t="shared" si="21"/>
        <v>-2.84545210625167E-2</v>
      </c>
      <c r="AN60" s="20">
        <f t="shared" si="24"/>
        <v>0</v>
      </c>
      <c r="AO60" s="20">
        <f t="shared" si="25"/>
        <v>0</v>
      </c>
      <c r="AP60" s="20">
        <f t="shared" si="26"/>
        <v>0</v>
      </c>
      <c r="AQ60" s="12">
        <f t="shared" si="27"/>
        <v>0</v>
      </c>
      <c r="AS60" s="26"/>
    </row>
    <row r="61" spans="1:45" x14ac:dyDescent="0.3">
      <c r="A61" s="1">
        <v>42661</v>
      </c>
      <c r="B61" s="1">
        <v>42662</v>
      </c>
      <c r="C61" s="1" t="s">
        <v>45</v>
      </c>
      <c r="D61" s="3">
        <v>145</v>
      </c>
      <c r="E61" s="3">
        <v>100</v>
      </c>
      <c r="F61" s="3">
        <f t="shared" si="1"/>
        <v>245</v>
      </c>
      <c r="G61" s="20">
        <f t="shared" si="2"/>
        <v>1</v>
      </c>
      <c r="H61" s="3" t="s">
        <v>17</v>
      </c>
      <c r="I61" s="20">
        <v>1</v>
      </c>
      <c r="J61" s="20">
        <v>21</v>
      </c>
      <c r="L61" s="20">
        <f t="shared" si="3"/>
        <v>1</v>
      </c>
      <c r="M61" s="20" t="s">
        <v>20</v>
      </c>
      <c r="N61" s="20">
        <v>7</v>
      </c>
      <c r="O61" s="20">
        <v>110000</v>
      </c>
      <c r="P61" s="20">
        <f t="shared" si="4"/>
        <v>110000</v>
      </c>
      <c r="Q61" s="20">
        <f t="shared" si="5"/>
        <v>109995</v>
      </c>
      <c r="R61" s="20">
        <v>110043</v>
      </c>
      <c r="S61" s="20">
        <v>109545</v>
      </c>
      <c r="T61" s="12">
        <f t="shared" si="6"/>
        <v>5.5</v>
      </c>
      <c r="U61" s="20">
        <f t="shared" si="7"/>
        <v>1</v>
      </c>
      <c r="V61" s="7">
        <f t="shared" si="8"/>
        <v>0</v>
      </c>
      <c r="W61" s="12">
        <f t="shared" si="9"/>
        <v>5.5</v>
      </c>
      <c r="X61" s="12">
        <f t="shared" si="10"/>
        <v>44.3</v>
      </c>
      <c r="Y61" s="12">
        <f t="shared" si="22"/>
        <v>9.5</v>
      </c>
      <c r="Z61" s="12">
        <f t="shared" si="23"/>
        <v>19.5</v>
      </c>
      <c r="AA61" s="12">
        <f t="shared" si="11"/>
        <v>14.5</v>
      </c>
      <c r="AB61" s="12">
        <f t="shared" si="12"/>
        <v>53.000000000000014</v>
      </c>
      <c r="AC61" s="12">
        <f t="shared" si="13"/>
        <v>9.5</v>
      </c>
      <c r="AD61" s="12">
        <f t="shared" si="14"/>
        <v>0</v>
      </c>
      <c r="AE61" s="12">
        <f t="shared" si="15"/>
        <v>0</v>
      </c>
      <c r="AF61" s="12">
        <f t="shared" si="16"/>
        <v>94.5</v>
      </c>
      <c r="AH61" s="12">
        <f t="shared" si="17"/>
        <v>724.19</v>
      </c>
      <c r="AI61" s="12">
        <f t="shared" si="18"/>
        <v>35</v>
      </c>
      <c r="AJ61" s="12">
        <f t="shared" si="19"/>
        <v>0</v>
      </c>
      <c r="AK61" s="12">
        <f t="shared" si="20"/>
        <v>7241.9</v>
      </c>
      <c r="AL61" s="12">
        <f>MAX(AK$4:AK61)</f>
        <v>7453.9999999999991</v>
      </c>
      <c r="AM61" s="8">
        <f t="shared" si="21"/>
        <v>-2.84545210625167E-2</v>
      </c>
      <c r="AN61" s="20">
        <f t="shared" si="24"/>
        <v>0</v>
      </c>
      <c r="AO61" s="20">
        <f t="shared" si="25"/>
        <v>0</v>
      </c>
      <c r="AP61" s="20">
        <f t="shared" si="26"/>
        <v>0</v>
      </c>
      <c r="AQ61" s="12">
        <f t="shared" si="27"/>
        <v>0</v>
      </c>
      <c r="AS61" s="26"/>
    </row>
    <row r="62" spans="1:45" x14ac:dyDescent="0.3">
      <c r="A62" s="1">
        <v>42662</v>
      </c>
      <c r="B62" s="1">
        <v>42662</v>
      </c>
      <c r="C62" s="1" t="s">
        <v>45</v>
      </c>
      <c r="D62" s="3">
        <v>750</v>
      </c>
      <c r="E62" s="3">
        <v>100</v>
      </c>
      <c r="F62" s="3">
        <f t="shared" si="1"/>
        <v>850</v>
      </c>
      <c r="G62" s="20">
        <f t="shared" si="2"/>
        <v>0</v>
      </c>
      <c r="H62" s="3" t="s">
        <v>17</v>
      </c>
      <c r="L62" s="20">
        <f t="shared" si="3"/>
        <v>1</v>
      </c>
      <c r="M62" s="20" t="s">
        <v>20</v>
      </c>
      <c r="N62" s="20">
        <v>7</v>
      </c>
      <c r="O62" s="20">
        <v>109900</v>
      </c>
      <c r="P62" s="20">
        <f t="shared" si="4"/>
        <v>109900</v>
      </c>
      <c r="Q62" s="20">
        <f t="shared" si="5"/>
        <v>109895</v>
      </c>
      <c r="R62" s="20">
        <v>110043</v>
      </c>
      <c r="S62" s="20">
        <v>109545</v>
      </c>
      <c r="T62" s="12">
        <f t="shared" si="6"/>
        <v>15.5</v>
      </c>
      <c r="U62" s="20">
        <f t="shared" si="7"/>
        <v>1</v>
      </c>
      <c r="V62" s="7">
        <f t="shared" si="8"/>
        <v>1</v>
      </c>
      <c r="W62" s="12">
        <f t="shared" si="9"/>
        <v>15.5</v>
      </c>
      <c r="X62" s="12">
        <f t="shared" si="10"/>
        <v>34.299999999999997</v>
      </c>
      <c r="Y62" s="12">
        <f t="shared" si="22"/>
        <v>9.5</v>
      </c>
      <c r="Z62" s="12">
        <f t="shared" si="23"/>
        <v>19.5</v>
      </c>
      <c r="AA62" s="12">
        <f t="shared" si="11"/>
        <v>14.5</v>
      </c>
      <c r="AB62" s="12">
        <f t="shared" si="12"/>
        <v>67.500000000000014</v>
      </c>
      <c r="AC62" s="12">
        <f t="shared" si="13"/>
        <v>0</v>
      </c>
      <c r="AD62" s="12">
        <f t="shared" si="14"/>
        <v>0</v>
      </c>
      <c r="AE62" s="12">
        <f t="shared" si="15"/>
        <v>14.5</v>
      </c>
      <c r="AF62" s="12">
        <f t="shared" si="16"/>
        <v>109</v>
      </c>
      <c r="AH62" s="12">
        <f t="shared" si="17"/>
        <v>724.19</v>
      </c>
      <c r="AI62" s="12">
        <f t="shared" si="18"/>
        <v>35</v>
      </c>
      <c r="AJ62" s="12">
        <f t="shared" si="19"/>
        <v>507.5</v>
      </c>
      <c r="AK62" s="12">
        <f t="shared" si="20"/>
        <v>7749.4</v>
      </c>
      <c r="AL62" s="12">
        <f>MAX(AK$4:AK62)</f>
        <v>7749.4</v>
      </c>
      <c r="AM62" s="8">
        <f t="shared" si="21"/>
        <v>0</v>
      </c>
      <c r="AN62" s="20">
        <f t="shared" si="24"/>
        <v>1</v>
      </c>
      <c r="AO62" s="20">
        <f t="shared" si="25"/>
        <v>14.5</v>
      </c>
      <c r="AP62" s="20">
        <f t="shared" si="26"/>
        <v>0</v>
      </c>
      <c r="AQ62" s="12">
        <f t="shared" si="27"/>
        <v>0</v>
      </c>
      <c r="AS62" s="26"/>
    </row>
    <row r="63" spans="1:45" x14ac:dyDescent="0.3">
      <c r="A63" s="1">
        <v>42662</v>
      </c>
      <c r="B63" s="1">
        <v>42662</v>
      </c>
      <c r="C63" s="1" t="s">
        <v>44</v>
      </c>
      <c r="D63" s="3">
        <v>1145</v>
      </c>
      <c r="E63" s="3">
        <v>-200</v>
      </c>
      <c r="F63" s="3">
        <f t="shared" si="1"/>
        <v>945</v>
      </c>
      <c r="G63" s="20">
        <f t="shared" si="2"/>
        <v>0</v>
      </c>
      <c r="H63" s="3" t="s">
        <v>37</v>
      </c>
      <c r="L63" s="20">
        <f t="shared" si="3"/>
        <v>1</v>
      </c>
      <c r="M63" s="20" t="s">
        <v>20</v>
      </c>
      <c r="N63" s="20">
        <v>8</v>
      </c>
      <c r="O63" s="20">
        <v>76840</v>
      </c>
      <c r="P63" s="20">
        <f t="shared" si="4"/>
        <v>76840</v>
      </c>
      <c r="Q63" s="20">
        <f t="shared" si="5"/>
        <v>76835</v>
      </c>
      <c r="R63" s="20">
        <v>76858</v>
      </c>
      <c r="S63" s="20">
        <v>76771</v>
      </c>
      <c r="T63" s="12">
        <f t="shared" si="6"/>
        <v>3.1</v>
      </c>
      <c r="U63" s="20">
        <f t="shared" si="7"/>
        <v>1</v>
      </c>
      <c r="V63" s="7">
        <f t="shared" si="8"/>
        <v>1</v>
      </c>
      <c r="W63" s="12">
        <f t="shared" si="9"/>
        <v>3.1</v>
      </c>
      <c r="X63" s="12">
        <f t="shared" si="10"/>
        <v>5.6</v>
      </c>
      <c r="Y63" s="12">
        <f t="shared" si="22"/>
        <v>-3.1</v>
      </c>
      <c r="Z63" s="12">
        <f t="shared" si="23"/>
        <v>-3.1</v>
      </c>
      <c r="AA63" s="12">
        <f t="shared" si="11"/>
        <v>-3.1</v>
      </c>
      <c r="AB63" s="12">
        <f t="shared" si="12"/>
        <v>64.40000000000002</v>
      </c>
      <c r="AC63" s="12">
        <f t="shared" si="13"/>
        <v>0</v>
      </c>
      <c r="AD63" s="12">
        <f t="shared" si="14"/>
        <v>0</v>
      </c>
      <c r="AE63" s="12">
        <f t="shared" si="15"/>
        <v>-3.1</v>
      </c>
      <c r="AF63" s="12">
        <f t="shared" si="16"/>
        <v>105.9</v>
      </c>
      <c r="AH63" s="12">
        <f t="shared" si="17"/>
        <v>724.19</v>
      </c>
      <c r="AI63" s="12">
        <f t="shared" si="18"/>
        <v>35</v>
      </c>
      <c r="AJ63" s="12">
        <f t="shared" si="19"/>
        <v>-108.5</v>
      </c>
      <c r="AK63" s="12">
        <f t="shared" si="20"/>
        <v>7640.9</v>
      </c>
      <c r="AL63" s="12">
        <f>MAX(AK$4:AK63)</f>
        <v>7749.4</v>
      </c>
      <c r="AM63" s="8">
        <f t="shared" si="21"/>
        <v>-1.400108395488683E-2</v>
      </c>
      <c r="AN63" s="20">
        <f t="shared" si="24"/>
        <v>0</v>
      </c>
      <c r="AO63" s="20">
        <f t="shared" si="25"/>
        <v>0</v>
      </c>
      <c r="AP63" s="20">
        <f t="shared" si="26"/>
        <v>1</v>
      </c>
      <c r="AQ63" s="12">
        <f t="shared" si="27"/>
        <v>-3.1</v>
      </c>
      <c r="AS63" s="26"/>
    </row>
    <row r="64" spans="1:45" x14ac:dyDescent="0.3">
      <c r="A64" s="1">
        <v>42662</v>
      </c>
      <c r="B64" s="1">
        <v>42662</v>
      </c>
      <c r="C64" s="1" t="s">
        <v>44</v>
      </c>
      <c r="D64" s="3">
        <v>1350</v>
      </c>
      <c r="E64" s="3">
        <v>-200</v>
      </c>
      <c r="F64" s="3">
        <f t="shared" si="1"/>
        <v>1150</v>
      </c>
      <c r="G64" s="20">
        <f t="shared" si="2"/>
        <v>0</v>
      </c>
      <c r="H64" s="3" t="s">
        <v>43</v>
      </c>
      <c r="L64" s="20">
        <f t="shared" si="3"/>
        <v>1</v>
      </c>
      <c r="M64" s="20" t="s">
        <v>21</v>
      </c>
      <c r="N64" s="20">
        <v>10</v>
      </c>
      <c r="O64" s="20">
        <v>130730</v>
      </c>
      <c r="P64" s="20">
        <f t="shared" si="4"/>
        <v>130740</v>
      </c>
      <c r="Q64" s="20">
        <f t="shared" si="5"/>
        <v>130745</v>
      </c>
      <c r="R64" s="20">
        <v>130737</v>
      </c>
      <c r="S64" s="20">
        <v>131145</v>
      </c>
      <c r="T64" s="12">
        <f t="shared" si="6"/>
        <v>1.8</v>
      </c>
      <c r="U64" s="20">
        <f t="shared" si="7"/>
        <v>1</v>
      </c>
      <c r="V64" s="7">
        <f t="shared" si="8"/>
        <v>1</v>
      </c>
      <c r="W64" s="12">
        <f t="shared" si="9"/>
        <v>1.8</v>
      </c>
      <c r="X64" s="12">
        <f t="shared" si="10"/>
        <v>39</v>
      </c>
      <c r="Y64" s="12">
        <f t="shared" si="22"/>
        <v>9.5</v>
      </c>
      <c r="Z64" s="12">
        <f t="shared" si="23"/>
        <v>19.5</v>
      </c>
      <c r="AA64" s="12">
        <f t="shared" si="11"/>
        <v>14.5</v>
      </c>
      <c r="AB64" s="12">
        <f t="shared" si="12"/>
        <v>78.90000000000002</v>
      </c>
      <c r="AC64" s="12">
        <f t="shared" si="13"/>
        <v>0</v>
      </c>
      <c r="AD64" s="12">
        <f t="shared" si="14"/>
        <v>0</v>
      </c>
      <c r="AE64" s="12">
        <f t="shared" si="15"/>
        <v>14.5</v>
      </c>
      <c r="AF64" s="12">
        <f t="shared" si="16"/>
        <v>120.4</v>
      </c>
      <c r="AH64" s="12">
        <f t="shared" si="17"/>
        <v>724.19</v>
      </c>
      <c r="AI64" s="12">
        <f t="shared" si="18"/>
        <v>35</v>
      </c>
      <c r="AJ64" s="12">
        <f t="shared" si="19"/>
        <v>507.5</v>
      </c>
      <c r="AK64" s="12">
        <f t="shared" si="20"/>
        <v>8148.4</v>
      </c>
      <c r="AL64" s="12">
        <f>MAX(AK$4:AK64)</f>
        <v>8148.4</v>
      </c>
      <c r="AM64" s="8">
        <f t="shared" si="21"/>
        <v>0</v>
      </c>
      <c r="AN64" s="20">
        <f t="shared" si="24"/>
        <v>1</v>
      </c>
      <c r="AO64" s="20">
        <f t="shared" si="25"/>
        <v>14.5</v>
      </c>
      <c r="AP64" s="20">
        <f t="shared" si="26"/>
        <v>0</v>
      </c>
      <c r="AQ64" s="12">
        <f t="shared" si="27"/>
        <v>0</v>
      </c>
      <c r="AS64" s="26"/>
    </row>
    <row r="65" spans="1:45" x14ac:dyDescent="0.3">
      <c r="A65" s="1">
        <v>42662</v>
      </c>
      <c r="B65" s="1">
        <v>42663</v>
      </c>
      <c r="C65" s="1" t="s">
        <v>44</v>
      </c>
      <c r="D65" s="3">
        <v>1045</v>
      </c>
      <c r="E65" s="3">
        <v>-200</v>
      </c>
      <c r="F65" s="3">
        <f t="shared" si="1"/>
        <v>845</v>
      </c>
      <c r="G65" s="20">
        <f t="shared" si="2"/>
        <v>1</v>
      </c>
      <c r="H65" s="3" t="s">
        <v>38</v>
      </c>
      <c r="L65" s="20">
        <f t="shared" si="3"/>
        <v>1</v>
      </c>
      <c r="M65" s="20" t="s">
        <v>20</v>
      </c>
      <c r="N65" s="20">
        <v>7</v>
      </c>
      <c r="O65" s="20">
        <v>103800</v>
      </c>
      <c r="P65" s="20">
        <f t="shared" si="4"/>
        <v>103800</v>
      </c>
      <c r="Q65" s="20">
        <f t="shared" si="5"/>
        <v>103795</v>
      </c>
      <c r="R65" s="20">
        <v>103796</v>
      </c>
      <c r="S65" s="20">
        <v>103543</v>
      </c>
      <c r="T65" s="12">
        <f t="shared" si="6"/>
        <v>0.8</v>
      </c>
      <c r="U65" s="20">
        <f t="shared" si="7"/>
        <v>1</v>
      </c>
      <c r="V65" s="7">
        <f t="shared" si="8"/>
        <v>1</v>
      </c>
      <c r="W65" s="12">
        <f t="shared" si="9"/>
        <v>0.8</v>
      </c>
      <c r="X65" s="12">
        <f t="shared" si="10"/>
        <v>24.5</v>
      </c>
      <c r="Y65" s="12">
        <f t="shared" si="22"/>
        <v>9.5</v>
      </c>
      <c r="Z65" s="12">
        <f t="shared" si="23"/>
        <v>19.5</v>
      </c>
      <c r="AA65" s="12">
        <f t="shared" si="11"/>
        <v>14.5</v>
      </c>
      <c r="AB65" s="12">
        <f t="shared" si="12"/>
        <v>93.40000000000002</v>
      </c>
      <c r="AC65" s="12">
        <f t="shared" si="13"/>
        <v>0</v>
      </c>
      <c r="AD65" s="12">
        <f t="shared" si="14"/>
        <v>0</v>
      </c>
      <c r="AE65" s="12">
        <f t="shared" si="15"/>
        <v>14.5</v>
      </c>
      <c r="AF65" s="12">
        <f t="shared" si="16"/>
        <v>134.9</v>
      </c>
      <c r="AH65" s="12">
        <f t="shared" si="17"/>
        <v>814.84</v>
      </c>
      <c r="AI65" s="12">
        <f t="shared" si="18"/>
        <v>39</v>
      </c>
      <c r="AJ65" s="12">
        <f t="shared" si="19"/>
        <v>565.5</v>
      </c>
      <c r="AK65" s="12">
        <f t="shared" si="20"/>
        <v>8713.9</v>
      </c>
      <c r="AL65" s="12">
        <f>MAX(AK$4:AK65)</f>
        <v>8713.9</v>
      </c>
      <c r="AM65" s="8">
        <f t="shared" si="21"/>
        <v>0</v>
      </c>
      <c r="AN65" s="20">
        <f t="shared" si="24"/>
        <v>1</v>
      </c>
      <c r="AO65" s="20">
        <f t="shared" si="25"/>
        <v>14.5</v>
      </c>
      <c r="AP65" s="20">
        <f t="shared" si="26"/>
        <v>0</v>
      </c>
      <c r="AQ65" s="12">
        <f t="shared" si="27"/>
        <v>0</v>
      </c>
      <c r="AS65" s="26"/>
    </row>
    <row r="66" spans="1:45" x14ac:dyDescent="0.3">
      <c r="A66" s="1">
        <v>42663</v>
      </c>
      <c r="B66" s="1">
        <v>42663</v>
      </c>
      <c r="C66" s="1" t="s">
        <v>44</v>
      </c>
      <c r="D66" s="3">
        <v>1535</v>
      </c>
      <c r="E66" s="3">
        <v>-200</v>
      </c>
      <c r="F66" s="3">
        <f t="shared" si="1"/>
        <v>1335</v>
      </c>
      <c r="G66" s="20">
        <f t="shared" si="2"/>
        <v>0</v>
      </c>
      <c r="H66" s="3" t="s">
        <v>43</v>
      </c>
      <c r="L66" s="20">
        <f t="shared" si="3"/>
        <v>1</v>
      </c>
      <c r="M66" s="20" t="s">
        <v>20</v>
      </c>
      <c r="N66" s="20">
        <v>10</v>
      </c>
      <c r="O66" s="20">
        <v>131930</v>
      </c>
      <c r="P66" s="20">
        <f t="shared" si="4"/>
        <v>131930</v>
      </c>
      <c r="Q66" s="20">
        <f t="shared" si="5"/>
        <v>131925</v>
      </c>
      <c r="R66" s="20">
        <v>132120</v>
      </c>
      <c r="S66" s="20">
        <v>131667</v>
      </c>
      <c r="T66" s="12">
        <f t="shared" si="6"/>
        <v>20.5</v>
      </c>
      <c r="U66" s="20">
        <f t="shared" si="7"/>
        <v>1</v>
      </c>
      <c r="V66" s="7">
        <f t="shared" si="8"/>
        <v>1</v>
      </c>
      <c r="W66" s="12">
        <f t="shared" si="9"/>
        <v>20.5</v>
      </c>
      <c r="X66" s="12">
        <f t="shared" si="10"/>
        <v>24.8</v>
      </c>
      <c r="Y66" s="12">
        <f t="shared" si="22"/>
        <v>-20.5</v>
      </c>
      <c r="Z66" s="12">
        <f t="shared" si="23"/>
        <v>-20.5</v>
      </c>
      <c r="AA66" s="12">
        <f t="shared" si="11"/>
        <v>-20.5</v>
      </c>
      <c r="AB66" s="12">
        <f t="shared" si="12"/>
        <v>72.90000000000002</v>
      </c>
      <c r="AC66" s="12">
        <f t="shared" si="13"/>
        <v>0</v>
      </c>
      <c r="AD66" s="12">
        <f t="shared" si="14"/>
        <v>0</v>
      </c>
      <c r="AE66" s="12">
        <f t="shared" si="15"/>
        <v>-20.5</v>
      </c>
      <c r="AF66" s="12">
        <f t="shared" si="16"/>
        <v>114.4</v>
      </c>
      <c r="AH66" s="12">
        <f t="shared" si="17"/>
        <v>814.84</v>
      </c>
      <c r="AI66" s="12">
        <f t="shared" si="18"/>
        <v>39</v>
      </c>
      <c r="AJ66" s="12">
        <f t="shared" si="19"/>
        <v>-799.5</v>
      </c>
      <c r="AK66" s="12">
        <f t="shared" si="20"/>
        <v>7914.4</v>
      </c>
      <c r="AL66" s="12">
        <f>MAX(AK$4:AK66)</f>
        <v>8713.9</v>
      </c>
      <c r="AM66" s="8">
        <f t="shared" si="21"/>
        <v>-9.1749962703267199E-2</v>
      </c>
      <c r="AN66" s="20">
        <f t="shared" si="24"/>
        <v>0</v>
      </c>
      <c r="AO66" s="20">
        <f t="shared" si="25"/>
        <v>0</v>
      </c>
      <c r="AP66" s="20">
        <f t="shared" si="26"/>
        <v>1</v>
      </c>
      <c r="AQ66" s="12">
        <f t="shared" si="27"/>
        <v>-20.5</v>
      </c>
      <c r="AS66" s="26"/>
    </row>
    <row r="67" spans="1:45" x14ac:dyDescent="0.3">
      <c r="A67" s="1">
        <v>42663</v>
      </c>
      <c r="B67" s="1">
        <v>42663</v>
      </c>
      <c r="C67" s="1" t="s">
        <v>45</v>
      </c>
      <c r="D67" s="3">
        <v>1240</v>
      </c>
      <c r="E67" s="3">
        <v>100</v>
      </c>
      <c r="F67" s="3">
        <f t="shared" si="1"/>
        <v>1340</v>
      </c>
      <c r="G67" s="20">
        <f t="shared" si="2"/>
        <v>0</v>
      </c>
      <c r="H67" s="3" t="s">
        <v>17</v>
      </c>
      <c r="K67" s="20">
        <v>1</v>
      </c>
      <c r="L67" s="20">
        <f t="shared" si="3"/>
        <v>1</v>
      </c>
      <c r="M67" s="20" t="s">
        <v>20</v>
      </c>
      <c r="N67" s="20">
        <v>7</v>
      </c>
      <c r="O67" s="20">
        <v>109960</v>
      </c>
      <c r="P67" s="20">
        <f t="shared" si="4"/>
        <v>109960</v>
      </c>
      <c r="Q67" s="20">
        <f t="shared" si="5"/>
        <v>109955</v>
      </c>
      <c r="R67" s="20">
        <v>110386</v>
      </c>
      <c r="S67" s="20">
        <v>108587</v>
      </c>
      <c r="T67" s="12">
        <f t="shared" si="6"/>
        <v>43.8</v>
      </c>
      <c r="U67" s="20">
        <f t="shared" si="7"/>
        <v>1</v>
      </c>
      <c r="V67" s="7">
        <f t="shared" si="8"/>
        <v>0</v>
      </c>
      <c r="W67" s="12">
        <f t="shared" si="9"/>
        <v>20.5</v>
      </c>
      <c r="X67" s="12">
        <f t="shared" si="10"/>
        <v>136.1</v>
      </c>
      <c r="Y67" s="12">
        <f t="shared" si="22"/>
        <v>-20.5</v>
      </c>
      <c r="Z67" s="12">
        <f t="shared" si="23"/>
        <v>-20.5</v>
      </c>
      <c r="AA67" s="12">
        <f t="shared" si="11"/>
        <v>-20.5</v>
      </c>
      <c r="AB67" s="12">
        <f t="shared" si="12"/>
        <v>52.40000000000002</v>
      </c>
      <c r="AC67" s="12">
        <f t="shared" si="13"/>
        <v>0</v>
      </c>
      <c r="AD67" s="12">
        <f t="shared" si="14"/>
        <v>-20.5</v>
      </c>
      <c r="AE67" s="12">
        <f t="shared" si="15"/>
        <v>0</v>
      </c>
      <c r="AF67" s="12">
        <f t="shared" si="16"/>
        <v>114.4</v>
      </c>
      <c r="AH67" s="12">
        <f t="shared" si="17"/>
        <v>814.84</v>
      </c>
      <c r="AI67" s="12">
        <f t="shared" si="18"/>
        <v>39</v>
      </c>
      <c r="AJ67" s="12">
        <f t="shared" si="19"/>
        <v>0</v>
      </c>
      <c r="AK67" s="12">
        <f t="shared" si="20"/>
        <v>7914.4</v>
      </c>
      <c r="AL67" s="12">
        <f>MAX(AK$4:AK67)</f>
        <v>8713.9</v>
      </c>
      <c r="AM67" s="8">
        <f t="shared" si="21"/>
        <v>-9.1749962703267199E-2</v>
      </c>
      <c r="AN67" s="20">
        <f t="shared" si="24"/>
        <v>0</v>
      </c>
      <c r="AO67" s="20">
        <f t="shared" si="25"/>
        <v>0</v>
      </c>
      <c r="AP67" s="20">
        <f t="shared" si="26"/>
        <v>0</v>
      </c>
      <c r="AQ67" s="12">
        <f t="shared" si="27"/>
        <v>0</v>
      </c>
      <c r="AS67" s="26"/>
    </row>
    <row r="68" spans="1:45" x14ac:dyDescent="0.3">
      <c r="A68" s="1">
        <v>42663</v>
      </c>
      <c r="B68" s="1">
        <v>42663</v>
      </c>
      <c r="C68" s="1" t="s">
        <v>45</v>
      </c>
      <c r="D68" s="3">
        <v>1240</v>
      </c>
      <c r="E68" s="3">
        <v>100</v>
      </c>
      <c r="F68" s="3">
        <f t="shared" si="1"/>
        <v>1340</v>
      </c>
      <c r="G68" s="20">
        <f t="shared" si="2"/>
        <v>0</v>
      </c>
      <c r="H68" s="3" t="s">
        <v>17</v>
      </c>
      <c r="K68" s="20">
        <v>1</v>
      </c>
      <c r="L68" s="20">
        <f t="shared" si="3"/>
        <v>1</v>
      </c>
      <c r="M68" s="20" t="s">
        <v>20</v>
      </c>
      <c r="N68" s="20">
        <v>7</v>
      </c>
      <c r="O68" s="20">
        <v>110170</v>
      </c>
      <c r="P68" s="20">
        <f t="shared" si="4"/>
        <v>110170</v>
      </c>
      <c r="Q68" s="20">
        <f t="shared" si="5"/>
        <v>110165</v>
      </c>
      <c r="R68" s="20">
        <v>110386</v>
      </c>
      <c r="S68" s="20">
        <v>108587</v>
      </c>
      <c r="T68" s="12">
        <f t="shared" si="6"/>
        <v>22.8</v>
      </c>
      <c r="U68" s="20">
        <f t="shared" si="7"/>
        <v>1</v>
      </c>
      <c r="V68" s="7">
        <f t="shared" si="8"/>
        <v>0</v>
      </c>
      <c r="W68" s="12">
        <f t="shared" si="9"/>
        <v>20.5</v>
      </c>
      <c r="X68" s="12">
        <f t="shared" si="10"/>
        <v>157.1</v>
      </c>
      <c r="Y68" s="12">
        <f t="shared" si="22"/>
        <v>-20.5</v>
      </c>
      <c r="Z68" s="12">
        <f t="shared" si="23"/>
        <v>-20.5</v>
      </c>
      <c r="AA68" s="12">
        <f t="shared" si="11"/>
        <v>-20.5</v>
      </c>
      <c r="AB68" s="12">
        <f t="shared" si="12"/>
        <v>31.90000000000002</v>
      </c>
      <c r="AC68" s="12">
        <f t="shared" si="13"/>
        <v>0</v>
      </c>
      <c r="AD68" s="12">
        <f t="shared" si="14"/>
        <v>-20.5</v>
      </c>
      <c r="AE68" s="12">
        <f t="shared" si="15"/>
        <v>0</v>
      </c>
      <c r="AF68" s="12">
        <f t="shared" si="16"/>
        <v>114.4</v>
      </c>
      <c r="AH68" s="12">
        <f t="shared" si="17"/>
        <v>814.84</v>
      </c>
      <c r="AI68" s="12">
        <f t="shared" si="18"/>
        <v>39</v>
      </c>
      <c r="AJ68" s="12">
        <f t="shared" si="19"/>
        <v>0</v>
      </c>
      <c r="AK68" s="12">
        <f t="shared" si="20"/>
        <v>7914.4</v>
      </c>
      <c r="AL68" s="12">
        <f>MAX(AK$4:AK68)</f>
        <v>8713.9</v>
      </c>
      <c r="AM68" s="8">
        <f t="shared" si="21"/>
        <v>-9.1749962703267199E-2</v>
      </c>
      <c r="AN68" s="20">
        <f t="shared" si="24"/>
        <v>0</v>
      </c>
      <c r="AO68" s="20">
        <f t="shared" si="25"/>
        <v>0</v>
      </c>
      <c r="AP68" s="20">
        <f t="shared" si="26"/>
        <v>0</v>
      </c>
      <c r="AQ68" s="12">
        <f t="shared" si="27"/>
        <v>0</v>
      </c>
      <c r="AS68" s="26"/>
    </row>
    <row r="69" spans="1:45" x14ac:dyDescent="0.3">
      <c r="A69" s="1">
        <v>42663</v>
      </c>
      <c r="B69" s="1">
        <v>42663</v>
      </c>
      <c r="C69" s="1" t="s">
        <v>44</v>
      </c>
      <c r="D69" s="3">
        <v>1730</v>
      </c>
      <c r="E69" s="3">
        <v>-200</v>
      </c>
      <c r="F69" s="3">
        <f t="shared" ref="F69:F132" si="28">D69+E69</f>
        <v>1530</v>
      </c>
      <c r="G69" s="20">
        <f t="shared" ref="G69:G132" si="29">B69-A69</f>
        <v>0</v>
      </c>
      <c r="H69" s="3" t="s">
        <v>37</v>
      </c>
      <c r="L69" s="20">
        <f t="shared" ref="L69:L132" si="30">IF(AND(F69&gt;=L$3,F69&lt;=L$4),0,1)</f>
        <v>1</v>
      </c>
      <c r="M69" s="20" t="s">
        <v>21</v>
      </c>
      <c r="N69" s="20">
        <v>8</v>
      </c>
      <c r="O69" s="20">
        <v>76290</v>
      </c>
      <c r="P69" s="20">
        <f t="shared" ref="P69:P132" si="31">IF(M69="short",O69,O69+N69)</f>
        <v>76298</v>
      </c>
      <c r="Q69" s="20">
        <f t="shared" ref="Q69:Q132" si="32">IF(M69="short",P69+Q$3,P69-Q$3)</f>
        <v>76303</v>
      </c>
      <c r="R69" s="20">
        <v>76263</v>
      </c>
      <c r="S69" s="20">
        <v>76330</v>
      </c>
      <c r="T69" s="12">
        <f t="shared" ref="T69:T132" si="33">IF(M69="long",((Q69-R69)+N69)/10,((R69-Q69)+N69)/10)</f>
        <v>4.8</v>
      </c>
      <c r="U69" s="20">
        <f t="shared" ref="U69:U132" si="34">IF(T69&gt;=(N69/10),1, )</f>
        <v>1</v>
      </c>
      <c r="V69" s="7">
        <f t="shared" ref="V69:V132" si="35">IF(OR(I69=1,K69=1),0,L69*U69)</f>
        <v>1</v>
      </c>
      <c r="W69" s="12">
        <f t="shared" ref="W69:W132" si="36">IF(T69&gt;W$3,W$3,T69*U69)</f>
        <v>4.8</v>
      </c>
      <c r="X69" s="12">
        <f t="shared" ref="X69:X132" si="37">IF(M69="long",((S69-Q69)-N69)/10*U69,((Q69-S69)-N69)/10*U69)</f>
        <v>1.9</v>
      </c>
      <c r="Y69" s="12">
        <f t="shared" si="22"/>
        <v>-4.8</v>
      </c>
      <c r="Z69" s="12">
        <f t="shared" si="23"/>
        <v>-4.8</v>
      </c>
      <c r="AA69" s="12">
        <f t="shared" ref="AA69:AA132" si="38">SUM(Y69:Z69)/AA$2</f>
        <v>-4.8</v>
      </c>
      <c r="AB69" s="12">
        <f t="shared" ref="AB69:AB132" si="39">AB68+AA69</f>
        <v>27.100000000000019</v>
      </c>
      <c r="AC69" s="12">
        <f t="shared" ref="AC69:AC132" si="40">Y69*I69</f>
        <v>0</v>
      </c>
      <c r="AD69" s="12">
        <f t="shared" ref="AD69:AD132" si="41">K69*Y69</f>
        <v>0</v>
      </c>
      <c r="AE69" s="12">
        <f t="shared" ref="AE69:AE132" si="42">V69*AA69</f>
        <v>-4.8</v>
      </c>
      <c r="AF69" s="12">
        <f t="shared" ref="AF69:AF132" si="43">AF68+AE69</f>
        <v>109.60000000000001</v>
      </c>
      <c r="AH69" s="12">
        <f t="shared" ref="AH69:AH132" si="44">IF(B69=B68,AH68,AK68*AH$3)</f>
        <v>814.84</v>
      </c>
      <c r="AI69" s="12">
        <f t="shared" ref="AI69:AI132" si="45">INT(AH69/AI$3)</f>
        <v>39</v>
      </c>
      <c r="AJ69" s="12">
        <f t="shared" ref="AJ69:AJ132" si="46">AE69*AI69</f>
        <v>-187.2</v>
      </c>
      <c r="AK69" s="12">
        <f t="shared" ref="AK69:AK132" si="47">AK68+AJ69</f>
        <v>7727.2</v>
      </c>
      <c r="AL69" s="12">
        <f>MAX(AK$4:AK69)</f>
        <v>8713.9</v>
      </c>
      <c r="AM69" s="8">
        <f t="shared" ref="AM69:AM132" si="48">(AK69-AL69)/AL69</f>
        <v>-0.11323288079964193</v>
      </c>
      <c r="AN69" s="20">
        <f t="shared" si="24"/>
        <v>0</v>
      </c>
      <c r="AO69" s="20">
        <f t="shared" si="25"/>
        <v>0</v>
      </c>
      <c r="AP69" s="20">
        <f t="shared" si="26"/>
        <v>1</v>
      </c>
      <c r="AQ69" s="12">
        <f t="shared" si="27"/>
        <v>-4.8</v>
      </c>
      <c r="AS69" s="26"/>
    </row>
    <row r="70" spans="1:45" x14ac:dyDescent="0.3">
      <c r="A70" s="1">
        <v>42663</v>
      </c>
      <c r="B70" s="1">
        <v>42663</v>
      </c>
      <c r="C70" s="1" t="s">
        <v>44</v>
      </c>
      <c r="D70" s="3">
        <v>1800</v>
      </c>
      <c r="E70" s="3">
        <v>-200</v>
      </c>
      <c r="F70" s="3">
        <f t="shared" si="28"/>
        <v>1600</v>
      </c>
      <c r="G70" s="20">
        <f t="shared" si="29"/>
        <v>0</v>
      </c>
      <c r="H70" s="3" t="s">
        <v>38</v>
      </c>
      <c r="L70" s="20">
        <f t="shared" si="30"/>
        <v>1</v>
      </c>
      <c r="M70" s="20" t="s">
        <v>20</v>
      </c>
      <c r="N70" s="20">
        <v>7</v>
      </c>
      <c r="O70" s="20">
        <v>104080</v>
      </c>
      <c r="P70" s="20">
        <f t="shared" si="31"/>
        <v>104080</v>
      </c>
      <c r="Q70" s="20">
        <f t="shared" si="32"/>
        <v>104075</v>
      </c>
      <c r="R70" s="20">
        <v>104097</v>
      </c>
      <c r="S70" s="20">
        <v>103872</v>
      </c>
      <c r="T70" s="12">
        <f t="shared" si="33"/>
        <v>2.9</v>
      </c>
      <c r="U70" s="20">
        <f t="shared" si="34"/>
        <v>1</v>
      </c>
      <c r="V70" s="7">
        <f t="shared" si="35"/>
        <v>1</v>
      </c>
      <c r="W70" s="12">
        <f t="shared" si="36"/>
        <v>2.9</v>
      </c>
      <c r="X70" s="12">
        <f t="shared" si="37"/>
        <v>19.600000000000001</v>
      </c>
      <c r="Y70" s="12">
        <f t="shared" ref="Y70:Y133" si="49">IF(AND(W70&lt;W$3,X70&gt;Y$3),Y$3,-W70)</f>
        <v>9.5</v>
      </c>
      <c r="Z70" s="12">
        <f t="shared" ref="Z70:Z133" si="50">IF(AND($W70&lt;$W$3,$X70&gt;Z$3),Z$3,-$W70)</f>
        <v>19.5</v>
      </c>
      <c r="AA70" s="12">
        <f t="shared" si="38"/>
        <v>14.5</v>
      </c>
      <c r="AB70" s="12">
        <f t="shared" si="39"/>
        <v>41.600000000000023</v>
      </c>
      <c r="AC70" s="12">
        <f t="shared" si="40"/>
        <v>0</v>
      </c>
      <c r="AD70" s="12">
        <f t="shared" si="41"/>
        <v>0</v>
      </c>
      <c r="AE70" s="12">
        <f t="shared" si="42"/>
        <v>14.5</v>
      </c>
      <c r="AF70" s="12">
        <f t="shared" si="43"/>
        <v>124.10000000000001</v>
      </c>
      <c r="AH70" s="12">
        <f t="shared" si="44"/>
        <v>814.84</v>
      </c>
      <c r="AI70" s="12">
        <f t="shared" si="45"/>
        <v>39</v>
      </c>
      <c r="AJ70" s="12">
        <f t="shared" si="46"/>
        <v>565.5</v>
      </c>
      <c r="AK70" s="12">
        <f t="shared" si="47"/>
        <v>8292.7000000000007</v>
      </c>
      <c r="AL70" s="12">
        <f>MAX(AK$4:AK70)</f>
        <v>8713.9</v>
      </c>
      <c r="AM70" s="8">
        <f t="shared" si="48"/>
        <v>-4.8336565716843083E-2</v>
      </c>
      <c r="AN70" s="20">
        <f t="shared" ref="AN70:AN133" si="51">IF(AJ70&gt;0,1, )</f>
        <v>1</v>
      </c>
      <c r="AO70" s="20">
        <f t="shared" ref="AO70:AO133" si="52">IF(AJ70&gt;0,AE70, )</f>
        <v>14.5</v>
      </c>
      <c r="AP70" s="20">
        <f t="shared" ref="AP70:AP133" si="53">IF(AJ70&lt;0,1, )</f>
        <v>0</v>
      </c>
      <c r="AQ70" s="12">
        <f t="shared" ref="AQ70:AQ133" si="54">IF(AJ70&lt;0,AE70, )</f>
        <v>0</v>
      </c>
      <c r="AS70" s="26"/>
    </row>
    <row r="71" spans="1:45" x14ac:dyDescent="0.3">
      <c r="A71" s="1">
        <v>42663</v>
      </c>
      <c r="B71" s="1">
        <v>42664</v>
      </c>
      <c r="C71" s="1" t="s">
        <v>44</v>
      </c>
      <c r="D71" s="3">
        <v>605</v>
      </c>
      <c r="E71" s="3">
        <v>-200</v>
      </c>
      <c r="F71" s="3">
        <f t="shared" si="28"/>
        <v>405</v>
      </c>
      <c r="G71" s="20">
        <f t="shared" si="29"/>
        <v>1</v>
      </c>
      <c r="H71" s="3" t="s">
        <v>43</v>
      </c>
      <c r="L71" s="20">
        <f t="shared" si="30"/>
        <v>1</v>
      </c>
      <c r="M71" s="20" t="s">
        <v>20</v>
      </c>
      <c r="N71" s="20">
        <v>10</v>
      </c>
      <c r="O71" s="20">
        <v>132500</v>
      </c>
      <c r="P71" s="20">
        <f t="shared" si="31"/>
        <v>132500</v>
      </c>
      <c r="Q71" s="20">
        <f t="shared" si="32"/>
        <v>132495</v>
      </c>
      <c r="R71" s="20">
        <v>132494</v>
      </c>
      <c r="S71" s="20">
        <v>132248</v>
      </c>
      <c r="T71" s="12">
        <f t="shared" si="33"/>
        <v>0.9</v>
      </c>
      <c r="U71" s="20">
        <f t="shared" si="34"/>
        <v>0</v>
      </c>
      <c r="V71" s="7">
        <f t="shared" si="35"/>
        <v>0</v>
      </c>
      <c r="W71" s="12">
        <f t="shared" si="36"/>
        <v>0</v>
      </c>
      <c r="X71" s="12">
        <f t="shared" si="37"/>
        <v>0</v>
      </c>
      <c r="Y71" s="12">
        <f t="shared" si="49"/>
        <v>0</v>
      </c>
      <c r="Z71" s="12">
        <f t="shared" si="50"/>
        <v>0</v>
      </c>
      <c r="AA71" s="12">
        <f t="shared" si="38"/>
        <v>0</v>
      </c>
      <c r="AB71" s="12">
        <f t="shared" si="39"/>
        <v>41.600000000000023</v>
      </c>
      <c r="AC71" s="12">
        <f t="shared" si="40"/>
        <v>0</v>
      </c>
      <c r="AD71" s="12">
        <f t="shared" si="41"/>
        <v>0</v>
      </c>
      <c r="AE71" s="12">
        <f t="shared" si="42"/>
        <v>0</v>
      </c>
      <c r="AF71" s="12">
        <f t="shared" si="43"/>
        <v>124.10000000000001</v>
      </c>
      <c r="AH71" s="12">
        <f t="shared" si="44"/>
        <v>829.2700000000001</v>
      </c>
      <c r="AI71" s="12">
        <f t="shared" si="45"/>
        <v>40</v>
      </c>
      <c r="AJ71" s="12">
        <f t="shared" si="46"/>
        <v>0</v>
      </c>
      <c r="AK71" s="12">
        <f t="shared" si="47"/>
        <v>8292.7000000000007</v>
      </c>
      <c r="AL71" s="12">
        <f>MAX(AK$4:AK71)</f>
        <v>8713.9</v>
      </c>
      <c r="AM71" s="8">
        <f t="shared" si="48"/>
        <v>-4.8336565716843083E-2</v>
      </c>
      <c r="AN71" s="20">
        <f t="shared" si="51"/>
        <v>0</v>
      </c>
      <c r="AO71" s="20">
        <f t="shared" si="52"/>
        <v>0</v>
      </c>
      <c r="AP71" s="20">
        <f t="shared" si="53"/>
        <v>0</v>
      </c>
      <c r="AQ71" s="12">
        <f t="shared" si="54"/>
        <v>0</v>
      </c>
      <c r="AS71" s="26"/>
    </row>
    <row r="72" spans="1:45" x14ac:dyDescent="0.3">
      <c r="A72" s="1">
        <v>42664</v>
      </c>
      <c r="B72" s="1">
        <v>42664</v>
      </c>
      <c r="C72" s="1" t="s">
        <v>44</v>
      </c>
      <c r="D72" s="3">
        <v>1530</v>
      </c>
      <c r="E72" s="3">
        <v>-200</v>
      </c>
      <c r="F72" s="3">
        <f t="shared" si="28"/>
        <v>1330</v>
      </c>
      <c r="G72" s="20">
        <f t="shared" si="29"/>
        <v>0</v>
      </c>
      <c r="H72" s="3" t="s">
        <v>43</v>
      </c>
      <c r="K72" s="20">
        <v>1</v>
      </c>
      <c r="L72" s="20">
        <f t="shared" si="30"/>
        <v>1</v>
      </c>
      <c r="M72" s="20" t="s">
        <v>20</v>
      </c>
      <c r="N72" s="20">
        <v>10</v>
      </c>
      <c r="O72" s="20">
        <v>132900</v>
      </c>
      <c r="P72" s="20">
        <f t="shared" si="31"/>
        <v>132900</v>
      </c>
      <c r="Q72" s="20">
        <f t="shared" si="32"/>
        <v>132895</v>
      </c>
      <c r="R72" s="20">
        <v>133965</v>
      </c>
      <c r="S72" s="20">
        <v>132764</v>
      </c>
      <c r="T72" s="12">
        <f t="shared" si="33"/>
        <v>108</v>
      </c>
      <c r="U72" s="20">
        <f t="shared" si="34"/>
        <v>1</v>
      </c>
      <c r="V72" s="7">
        <f t="shared" si="35"/>
        <v>0</v>
      </c>
      <c r="W72" s="12">
        <f t="shared" si="36"/>
        <v>20.5</v>
      </c>
      <c r="X72" s="12">
        <f t="shared" si="37"/>
        <v>12.1</v>
      </c>
      <c r="Y72" s="12">
        <f t="shared" si="49"/>
        <v>-20.5</v>
      </c>
      <c r="Z72" s="12">
        <f t="shared" si="50"/>
        <v>-20.5</v>
      </c>
      <c r="AA72" s="12">
        <f t="shared" si="38"/>
        <v>-20.5</v>
      </c>
      <c r="AB72" s="12">
        <f t="shared" si="39"/>
        <v>21.100000000000023</v>
      </c>
      <c r="AC72" s="12">
        <f t="shared" si="40"/>
        <v>0</v>
      </c>
      <c r="AD72" s="12">
        <f t="shared" si="41"/>
        <v>-20.5</v>
      </c>
      <c r="AE72" s="12">
        <f t="shared" si="42"/>
        <v>0</v>
      </c>
      <c r="AF72" s="12">
        <f t="shared" si="43"/>
        <v>124.10000000000001</v>
      </c>
      <c r="AH72" s="12">
        <f t="shared" si="44"/>
        <v>829.2700000000001</v>
      </c>
      <c r="AI72" s="12">
        <f t="shared" si="45"/>
        <v>40</v>
      </c>
      <c r="AJ72" s="12">
        <f t="shared" si="46"/>
        <v>0</v>
      </c>
      <c r="AK72" s="12">
        <f t="shared" si="47"/>
        <v>8292.7000000000007</v>
      </c>
      <c r="AL72" s="12">
        <f>MAX(AK$4:AK72)</f>
        <v>8713.9</v>
      </c>
      <c r="AM72" s="8">
        <f t="shared" si="48"/>
        <v>-4.8336565716843083E-2</v>
      </c>
      <c r="AN72" s="20">
        <f t="shared" si="51"/>
        <v>0</v>
      </c>
      <c r="AO72" s="20">
        <f t="shared" si="52"/>
        <v>0</v>
      </c>
      <c r="AP72" s="20">
        <f t="shared" si="53"/>
        <v>0</v>
      </c>
      <c r="AQ72" s="12">
        <f t="shared" si="54"/>
        <v>0</v>
      </c>
      <c r="AS72" s="26"/>
    </row>
    <row r="73" spans="1:45" x14ac:dyDescent="0.3">
      <c r="A73" s="1">
        <v>42664</v>
      </c>
      <c r="B73" s="1">
        <v>42667</v>
      </c>
      <c r="C73" s="1" t="s">
        <v>45</v>
      </c>
      <c r="D73" s="3">
        <v>1105</v>
      </c>
      <c r="E73" s="3">
        <v>100</v>
      </c>
      <c r="F73" s="3">
        <f t="shared" si="28"/>
        <v>1205</v>
      </c>
      <c r="G73" s="20">
        <f t="shared" si="29"/>
        <v>3</v>
      </c>
      <c r="H73" s="3" t="s">
        <v>17</v>
      </c>
      <c r="L73" s="20">
        <f t="shared" si="30"/>
        <v>1</v>
      </c>
      <c r="M73" s="20" t="s">
        <v>20</v>
      </c>
      <c r="N73" s="20">
        <v>7</v>
      </c>
      <c r="O73" s="20">
        <v>108950</v>
      </c>
      <c r="P73" s="20">
        <f t="shared" si="31"/>
        <v>108950</v>
      </c>
      <c r="Q73" s="20">
        <f t="shared" si="32"/>
        <v>108945</v>
      </c>
      <c r="R73" s="20">
        <v>108991</v>
      </c>
      <c r="S73" s="20">
        <v>108505</v>
      </c>
      <c r="T73" s="12">
        <f t="shared" si="33"/>
        <v>5.3</v>
      </c>
      <c r="U73" s="20">
        <f t="shared" si="34"/>
        <v>1</v>
      </c>
      <c r="V73" s="7">
        <f t="shared" si="35"/>
        <v>1</v>
      </c>
      <c r="W73" s="12">
        <f t="shared" si="36"/>
        <v>5.3</v>
      </c>
      <c r="X73" s="12">
        <f t="shared" si="37"/>
        <v>43.3</v>
      </c>
      <c r="Y73" s="12">
        <f t="shared" si="49"/>
        <v>9.5</v>
      </c>
      <c r="Z73" s="12">
        <f t="shared" si="50"/>
        <v>19.5</v>
      </c>
      <c r="AA73" s="12">
        <f t="shared" si="38"/>
        <v>14.5</v>
      </c>
      <c r="AB73" s="12">
        <f t="shared" si="39"/>
        <v>35.600000000000023</v>
      </c>
      <c r="AC73" s="12">
        <f t="shared" si="40"/>
        <v>0</v>
      </c>
      <c r="AD73" s="12">
        <f t="shared" si="41"/>
        <v>0</v>
      </c>
      <c r="AE73" s="12">
        <f t="shared" si="42"/>
        <v>14.5</v>
      </c>
      <c r="AF73" s="12">
        <f t="shared" si="43"/>
        <v>138.60000000000002</v>
      </c>
      <c r="AH73" s="12">
        <f t="shared" si="44"/>
        <v>829.2700000000001</v>
      </c>
      <c r="AI73" s="12">
        <f t="shared" si="45"/>
        <v>40</v>
      </c>
      <c r="AJ73" s="12">
        <f t="shared" si="46"/>
        <v>580</v>
      </c>
      <c r="AK73" s="12">
        <f t="shared" si="47"/>
        <v>8872.7000000000007</v>
      </c>
      <c r="AL73" s="12">
        <f>MAX(AK$4:AK73)</f>
        <v>8872.7000000000007</v>
      </c>
      <c r="AM73" s="8">
        <f t="shared" si="48"/>
        <v>0</v>
      </c>
      <c r="AN73" s="20">
        <f t="shared" si="51"/>
        <v>1</v>
      </c>
      <c r="AO73" s="20">
        <f t="shared" si="52"/>
        <v>14.5</v>
      </c>
      <c r="AP73" s="20">
        <f t="shared" si="53"/>
        <v>0</v>
      </c>
      <c r="AQ73" s="12">
        <f t="shared" si="54"/>
        <v>0</v>
      </c>
      <c r="AS73" s="26"/>
    </row>
    <row r="74" spans="1:45" x14ac:dyDescent="0.3">
      <c r="A74" s="1">
        <v>42667</v>
      </c>
      <c r="B74" s="1">
        <v>42667</v>
      </c>
      <c r="C74" s="1" t="s">
        <v>44</v>
      </c>
      <c r="D74" s="3">
        <v>1545</v>
      </c>
      <c r="E74" s="3">
        <v>-200</v>
      </c>
      <c r="F74" s="3">
        <f t="shared" si="28"/>
        <v>1345</v>
      </c>
      <c r="G74" s="20">
        <f t="shared" si="29"/>
        <v>0</v>
      </c>
      <c r="H74" s="3" t="s">
        <v>38</v>
      </c>
      <c r="I74" s="20">
        <v>1</v>
      </c>
      <c r="J74" s="20">
        <v>13</v>
      </c>
      <c r="K74" s="20">
        <v>1</v>
      </c>
      <c r="L74" s="20">
        <f t="shared" si="30"/>
        <v>1</v>
      </c>
      <c r="M74" s="20" t="s">
        <v>20</v>
      </c>
      <c r="N74" s="20">
        <v>7</v>
      </c>
      <c r="O74" s="20">
        <v>104080</v>
      </c>
      <c r="P74" s="20">
        <f t="shared" si="31"/>
        <v>104080</v>
      </c>
      <c r="Q74" s="20">
        <f t="shared" si="32"/>
        <v>104075</v>
      </c>
      <c r="R74" s="20">
        <v>104867</v>
      </c>
      <c r="S74" s="20">
        <v>104014</v>
      </c>
      <c r="T74" s="12">
        <f t="shared" si="33"/>
        <v>79.900000000000006</v>
      </c>
      <c r="U74" s="20">
        <f t="shared" si="34"/>
        <v>1</v>
      </c>
      <c r="V74" s="7">
        <f t="shared" si="35"/>
        <v>0</v>
      </c>
      <c r="W74" s="12">
        <f t="shared" si="36"/>
        <v>20.5</v>
      </c>
      <c r="X74" s="12">
        <f t="shared" si="37"/>
        <v>5.4</v>
      </c>
      <c r="Y74" s="12">
        <f t="shared" si="49"/>
        <v>-20.5</v>
      </c>
      <c r="Z74" s="12">
        <f t="shared" si="50"/>
        <v>-20.5</v>
      </c>
      <c r="AA74" s="12">
        <f t="shared" si="38"/>
        <v>-20.5</v>
      </c>
      <c r="AB74" s="12">
        <f t="shared" si="39"/>
        <v>15.100000000000023</v>
      </c>
      <c r="AC74" s="12">
        <f t="shared" si="40"/>
        <v>-20.5</v>
      </c>
      <c r="AD74" s="12">
        <f t="shared" si="41"/>
        <v>-20.5</v>
      </c>
      <c r="AE74" s="12">
        <f t="shared" si="42"/>
        <v>0</v>
      </c>
      <c r="AF74" s="12">
        <f t="shared" si="43"/>
        <v>138.60000000000002</v>
      </c>
      <c r="AH74" s="12">
        <f t="shared" si="44"/>
        <v>829.2700000000001</v>
      </c>
      <c r="AI74" s="12">
        <f t="shared" si="45"/>
        <v>40</v>
      </c>
      <c r="AJ74" s="12">
        <f t="shared" si="46"/>
        <v>0</v>
      </c>
      <c r="AK74" s="12">
        <f t="shared" si="47"/>
        <v>8872.7000000000007</v>
      </c>
      <c r="AL74" s="12">
        <f>MAX(AK$4:AK74)</f>
        <v>8872.7000000000007</v>
      </c>
      <c r="AM74" s="8">
        <f t="shared" si="48"/>
        <v>0</v>
      </c>
      <c r="AN74" s="20">
        <f t="shared" si="51"/>
        <v>0</v>
      </c>
      <c r="AO74" s="20">
        <f t="shared" si="52"/>
        <v>0</v>
      </c>
      <c r="AP74" s="20">
        <f t="shared" si="53"/>
        <v>0</v>
      </c>
      <c r="AQ74" s="12">
        <f t="shared" si="54"/>
        <v>0</v>
      </c>
      <c r="AS74" s="26"/>
    </row>
    <row r="75" spans="1:45" x14ac:dyDescent="0.3">
      <c r="A75" s="1">
        <v>42668</v>
      </c>
      <c r="B75" s="1">
        <v>42668</v>
      </c>
      <c r="C75" s="1" t="s">
        <v>44</v>
      </c>
      <c r="D75" s="3">
        <v>1750</v>
      </c>
      <c r="E75" s="3">
        <v>-200</v>
      </c>
      <c r="F75" s="3">
        <f t="shared" si="28"/>
        <v>1550</v>
      </c>
      <c r="G75" s="20">
        <f t="shared" si="29"/>
        <v>0</v>
      </c>
      <c r="H75" s="3" t="s">
        <v>38</v>
      </c>
      <c r="L75" s="20">
        <f t="shared" si="30"/>
        <v>1</v>
      </c>
      <c r="M75" s="20" t="s">
        <v>21</v>
      </c>
      <c r="N75" s="20">
        <v>7</v>
      </c>
      <c r="O75" s="20">
        <v>104230</v>
      </c>
      <c r="P75" s="20">
        <f t="shared" si="31"/>
        <v>104237</v>
      </c>
      <c r="Q75" s="20">
        <f t="shared" si="32"/>
        <v>104242</v>
      </c>
      <c r="R75" s="20">
        <v>104223</v>
      </c>
      <c r="S75" s="20">
        <v>104264</v>
      </c>
      <c r="T75" s="12">
        <f t="shared" si="33"/>
        <v>2.6</v>
      </c>
      <c r="U75" s="20">
        <f t="shared" si="34"/>
        <v>1</v>
      </c>
      <c r="V75" s="7">
        <f t="shared" si="35"/>
        <v>1</v>
      </c>
      <c r="W75" s="12">
        <f t="shared" si="36"/>
        <v>2.6</v>
      </c>
      <c r="X75" s="12">
        <f t="shared" si="37"/>
        <v>1.5</v>
      </c>
      <c r="Y75" s="12">
        <f t="shared" si="49"/>
        <v>-2.6</v>
      </c>
      <c r="Z75" s="12">
        <f t="shared" si="50"/>
        <v>-2.6</v>
      </c>
      <c r="AA75" s="12">
        <f t="shared" si="38"/>
        <v>-2.6</v>
      </c>
      <c r="AB75" s="12">
        <f t="shared" si="39"/>
        <v>12.500000000000023</v>
      </c>
      <c r="AC75" s="12">
        <f t="shared" si="40"/>
        <v>0</v>
      </c>
      <c r="AD75" s="12">
        <f t="shared" si="41"/>
        <v>0</v>
      </c>
      <c r="AE75" s="12">
        <f t="shared" si="42"/>
        <v>-2.6</v>
      </c>
      <c r="AF75" s="12">
        <f t="shared" si="43"/>
        <v>136.00000000000003</v>
      </c>
      <c r="AH75" s="12">
        <f t="shared" si="44"/>
        <v>887.2700000000001</v>
      </c>
      <c r="AI75" s="12">
        <f t="shared" si="45"/>
        <v>43</v>
      </c>
      <c r="AJ75" s="12">
        <f t="shared" si="46"/>
        <v>-111.8</v>
      </c>
      <c r="AK75" s="12">
        <f t="shared" si="47"/>
        <v>8760.9000000000015</v>
      </c>
      <c r="AL75" s="12">
        <f>MAX(AK$4:AK75)</f>
        <v>8872.7000000000007</v>
      </c>
      <c r="AM75" s="8">
        <f t="shared" si="48"/>
        <v>-1.260044856695248E-2</v>
      </c>
      <c r="AN75" s="20">
        <f t="shared" si="51"/>
        <v>0</v>
      </c>
      <c r="AO75" s="20">
        <f t="shared" si="52"/>
        <v>0</v>
      </c>
      <c r="AP75" s="20">
        <f t="shared" si="53"/>
        <v>1</v>
      </c>
      <c r="AQ75" s="12">
        <f t="shared" si="54"/>
        <v>-2.6</v>
      </c>
      <c r="AS75" s="26"/>
    </row>
    <row r="76" spans="1:45" x14ac:dyDescent="0.3">
      <c r="A76" s="1">
        <v>42668</v>
      </c>
      <c r="B76" s="1">
        <v>42669</v>
      </c>
      <c r="C76" s="1" t="s">
        <v>44</v>
      </c>
      <c r="D76" s="3">
        <v>330</v>
      </c>
      <c r="E76" s="3">
        <v>-200</v>
      </c>
      <c r="F76" s="3">
        <f t="shared" si="28"/>
        <v>130</v>
      </c>
      <c r="G76" s="20">
        <f t="shared" si="29"/>
        <v>1</v>
      </c>
      <c r="H76" s="3" t="s">
        <v>37</v>
      </c>
      <c r="K76" s="20">
        <v>1</v>
      </c>
      <c r="L76" s="20">
        <f t="shared" si="30"/>
        <v>1</v>
      </c>
      <c r="M76" s="20" t="s">
        <v>20</v>
      </c>
      <c r="N76" s="20">
        <v>8</v>
      </c>
      <c r="O76" s="20">
        <v>76630</v>
      </c>
      <c r="P76" s="20">
        <f t="shared" si="31"/>
        <v>76630</v>
      </c>
      <c r="Q76" s="20">
        <f t="shared" si="32"/>
        <v>76625</v>
      </c>
      <c r="R76" s="20">
        <v>77081</v>
      </c>
      <c r="S76" s="20">
        <v>75791</v>
      </c>
      <c r="T76" s="12">
        <f t="shared" si="33"/>
        <v>46.4</v>
      </c>
      <c r="U76" s="20">
        <f t="shared" si="34"/>
        <v>1</v>
      </c>
      <c r="V76" s="7">
        <f t="shared" si="35"/>
        <v>0</v>
      </c>
      <c r="W76" s="12">
        <f t="shared" si="36"/>
        <v>20.5</v>
      </c>
      <c r="X76" s="12">
        <f t="shared" si="37"/>
        <v>82.6</v>
      </c>
      <c r="Y76" s="12">
        <f t="shared" si="49"/>
        <v>-20.5</v>
      </c>
      <c r="Z76" s="12">
        <f t="shared" si="50"/>
        <v>-20.5</v>
      </c>
      <c r="AA76" s="12">
        <f t="shared" si="38"/>
        <v>-20.5</v>
      </c>
      <c r="AB76" s="12">
        <f t="shared" si="39"/>
        <v>-7.9999999999999769</v>
      </c>
      <c r="AC76" s="12">
        <f t="shared" si="40"/>
        <v>0</v>
      </c>
      <c r="AD76" s="12">
        <f t="shared" si="41"/>
        <v>-20.5</v>
      </c>
      <c r="AE76" s="12">
        <f t="shared" si="42"/>
        <v>0</v>
      </c>
      <c r="AF76" s="12">
        <f t="shared" si="43"/>
        <v>136.00000000000003</v>
      </c>
      <c r="AH76" s="12">
        <f t="shared" si="44"/>
        <v>876.09000000000015</v>
      </c>
      <c r="AI76" s="12">
        <f t="shared" si="45"/>
        <v>42</v>
      </c>
      <c r="AJ76" s="12">
        <f t="shared" si="46"/>
        <v>0</v>
      </c>
      <c r="AK76" s="12">
        <f t="shared" si="47"/>
        <v>8760.9000000000015</v>
      </c>
      <c r="AL76" s="12">
        <f>MAX(AK$4:AK76)</f>
        <v>8872.7000000000007</v>
      </c>
      <c r="AM76" s="8">
        <f t="shared" si="48"/>
        <v>-1.260044856695248E-2</v>
      </c>
      <c r="AN76" s="20">
        <f t="shared" si="51"/>
        <v>0</v>
      </c>
      <c r="AO76" s="20">
        <f t="shared" si="52"/>
        <v>0</v>
      </c>
      <c r="AP76" s="20">
        <f t="shared" si="53"/>
        <v>0</v>
      </c>
      <c r="AQ76" s="12">
        <f t="shared" si="54"/>
        <v>0</v>
      </c>
      <c r="AS76" s="26"/>
    </row>
    <row r="77" spans="1:45" x14ac:dyDescent="0.3">
      <c r="A77" s="1">
        <v>42669</v>
      </c>
      <c r="B77" s="1">
        <v>42669</v>
      </c>
      <c r="C77" s="1" t="s">
        <v>45</v>
      </c>
      <c r="D77" s="3">
        <v>915</v>
      </c>
      <c r="E77" s="3">
        <v>100</v>
      </c>
      <c r="F77" s="3">
        <f t="shared" si="28"/>
        <v>1015</v>
      </c>
      <c r="G77" s="20">
        <f t="shared" si="29"/>
        <v>0</v>
      </c>
      <c r="H77" s="3" t="s">
        <v>17</v>
      </c>
      <c r="L77" s="20">
        <f t="shared" si="30"/>
        <v>1</v>
      </c>
      <c r="M77" s="20" t="s">
        <v>20</v>
      </c>
      <c r="N77" s="20">
        <v>7</v>
      </c>
      <c r="O77" s="20">
        <v>109270</v>
      </c>
      <c r="P77" s="20">
        <f t="shared" si="31"/>
        <v>109270</v>
      </c>
      <c r="Q77" s="20">
        <f t="shared" si="32"/>
        <v>109265</v>
      </c>
      <c r="R77" s="20">
        <v>109324</v>
      </c>
      <c r="S77" s="20">
        <v>109106</v>
      </c>
      <c r="T77" s="12">
        <f t="shared" si="33"/>
        <v>6.6</v>
      </c>
      <c r="U77" s="20">
        <f t="shared" si="34"/>
        <v>1</v>
      </c>
      <c r="V77" s="7">
        <f t="shared" si="35"/>
        <v>1</v>
      </c>
      <c r="W77" s="12">
        <f t="shared" si="36"/>
        <v>6.6</v>
      </c>
      <c r="X77" s="12">
        <f t="shared" si="37"/>
        <v>15.2</v>
      </c>
      <c r="Y77" s="12">
        <f t="shared" si="49"/>
        <v>9.5</v>
      </c>
      <c r="Z77" s="12">
        <f t="shared" si="50"/>
        <v>-6.6</v>
      </c>
      <c r="AA77" s="12">
        <f t="shared" si="38"/>
        <v>1.4500000000000002</v>
      </c>
      <c r="AB77" s="12">
        <f t="shared" si="39"/>
        <v>-6.5499999999999767</v>
      </c>
      <c r="AC77" s="12">
        <f t="shared" si="40"/>
        <v>0</v>
      </c>
      <c r="AD77" s="12">
        <f t="shared" si="41"/>
        <v>0</v>
      </c>
      <c r="AE77" s="12">
        <f t="shared" si="42"/>
        <v>1.4500000000000002</v>
      </c>
      <c r="AF77" s="12">
        <f t="shared" si="43"/>
        <v>137.45000000000002</v>
      </c>
      <c r="AH77" s="12">
        <f t="shared" si="44"/>
        <v>876.09000000000015</v>
      </c>
      <c r="AI77" s="12">
        <f t="shared" si="45"/>
        <v>42</v>
      </c>
      <c r="AJ77" s="12">
        <f t="shared" si="46"/>
        <v>60.900000000000006</v>
      </c>
      <c r="AK77" s="12">
        <f t="shared" si="47"/>
        <v>8821.8000000000011</v>
      </c>
      <c r="AL77" s="12">
        <f>MAX(AK$4:AK77)</f>
        <v>8872.7000000000007</v>
      </c>
      <c r="AM77" s="8">
        <f t="shared" si="48"/>
        <v>-5.7366979611617247E-3</v>
      </c>
      <c r="AN77" s="20">
        <f t="shared" si="51"/>
        <v>1</v>
      </c>
      <c r="AO77" s="20">
        <f t="shared" si="52"/>
        <v>1.4500000000000002</v>
      </c>
      <c r="AP77" s="20">
        <f t="shared" si="53"/>
        <v>0</v>
      </c>
      <c r="AQ77" s="12">
        <f t="shared" si="54"/>
        <v>0</v>
      </c>
      <c r="AS77" s="26"/>
    </row>
    <row r="78" spans="1:45" x14ac:dyDescent="0.3">
      <c r="A78" s="1">
        <v>42669</v>
      </c>
      <c r="B78" s="1">
        <v>42669</v>
      </c>
      <c r="C78" s="1" t="s">
        <v>44</v>
      </c>
      <c r="D78" s="3">
        <v>1700</v>
      </c>
      <c r="E78" s="3">
        <v>-200</v>
      </c>
      <c r="F78" s="3">
        <f t="shared" si="28"/>
        <v>1500</v>
      </c>
      <c r="G78" s="20">
        <f t="shared" si="29"/>
        <v>0</v>
      </c>
      <c r="H78" s="3" t="s">
        <v>37</v>
      </c>
      <c r="L78" s="20">
        <f t="shared" si="30"/>
        <v>1</v>
      </c>
      <c r="M78" s="20" t="s">
        <v>21</v>
      </c>
      <c r="N78" s="20">
        <v>8</v>
      </c>
      <c r="O78" s="20">
        <v>76470</v>
      </c>
      <c r="P78" s="20">
        <f t="shared" si="31"/>
        <v>76478</v>
      </c>
      <c r="Q78" s="20">
        <f t="shared" si="32"/>
        <v>76483</v>
      </c>
      <c r="R78" s="20">
        <v>76402</v>
      </c>
      <c r="S78" s="20">
        <v>76697</v>
      </c>
      <c r="T78" s="12">
        <f t="shared" si="33"/>
        <v>8.9</v>
      </c>
      <c r="U78" s="20">
        <f t="shared" si="34"/>
        <v>1</v>
      </c>
      <c r="V78" s="7">
        <f t="shared" si="35"/>
        <v>1</v>
      </c>
      <c r="W78" s="12">
        <f t="shared" si="36"/>
        <v>8.9</v>
      </c>
      <c r="X78" s="12">
        <f t="shared" si="37"/>
        <v>20.6</v>
      </c>
      <c r="Y78" s="12">
        <f t="shared" si="49"/>
        <v>9.5</v>
      </c>
      <c r="Z78" s="12">
        <f t="shared" si="50"/>
        <v>19.5</v>
      </c>
      <c r="AA78" s="12">
        <f t="shared" si="38"/>
        <v>14.5</v>
      </c>
      <c r="AB78" s="12">
        <f t="shared" si="39"/>
        <v>7.9500000000000233</v>
      </c>
      <c r="AC78" s="12">
        <f t="shared" si="40"/>
        <v>0</v>
      </c>
      <c r="AD78" s="12">
        <f t="shared" si="41"/>
        <v>0</v>
      </c>
      <c r="AE78" s="12">
        <f t="shared" si="42"/>
        <v>14.5</v>
      </c>
      <c r="AF78" s="12">
        <f t="shared" si="43"/>
        <v>151.95000000000002</v>
      </c>
      <c r="AH78" s="12">
        <f t="shared" si="44"/>
        <v>876.09000000000015</v>
      </c>
      <c r="AI78" s="12">
        <f t="shared" si="45"/>
        <v>42</v>
      </c>
      <c r="AJ78" s="12">
        <f t="shared" si="46"/>
        <v>609</v>
      </c>
      <c r="AK78" s="12">
        <f t="shared" si="47"/>
        <v>9430.8000000000011</v>
      </c>
      <c r="AL78" s="12">
        <f>MAX(AK$4:AK78)</f>
        <v>9430.8000000000011</v>
      </c>
      <c r="AM78" s="8">
        <f t="shared" si="48"/>
        <v>0</v>
      </c>
      <c r="AN78" s="20">
        <f t="shared" si="51"/>
        <v>1</v>
      </c>
      <c r="AO78" s="20">
        <f t="shared" si="52"/>
        <v>14.5</v>
      </c>
      <c r="AP78" s="20">
        <f t="shared" si="53"/>
        <v>0</v>
      </c>
      <c r="AQ78" s="12">
        <f t="shared" si="54"/>
        <v>0</v>
      </c>
      <c r="AS78" s="26"/>
    </row>
    <row r="79" spans="1:45" x14ac:dyDescent="0.3">
      <c r="A79" s="1">
        <v>42670</v>
      </c>
      <c r="B79" s="1">
        <v>42670</v>
      </c>
      <c r="C79" s="1" t="s">
        <v>45</v>
      </c>
      <c r="D79" s="3">
        <v>830</v>
      </c>
      <c r="E79" s="3">
        <v>100</v>
      </c>
      <c r="F79" s="3">
        <f t="shared" si="28"/>
        <v>930</v>
      </c>
      <c r="G79" s="20">
        <f t="shared" si="29"/>
        <v>0</v>
      </c>
      <c r="H79" s="3" t="s">
        <v>17</v>
      </c>
      <c r="L79" s="20">
        <f t="shared" si="30"/>
        <v>1</v>
      </c>
      <c r="M79" s="20" t="s">
        <v>20</v>
      </c>
      <c r="N79" s="20">
        <v>7</v>
      </c>
      <c r="O79" s="20">
        <v>109170</v>
      </c>
      <c r="P79" s="20">
        <f t="shared" si="31"/>
        <v>109170</v>
      </c>
      <c r="Q79" s="20">
        <f t="shared" si="32"/>
        <v>109165</v>
      </c>
      <c r="R79" s="20">
        <v>109197</v>
      </c>
      <c r="S79" s="20">
        <v>109071</v>
      </c>
      <c r="T79" s="12">
        <f t="shared" si="33"/>
        <v>3.9</v>
      </c>
      <c r="U79" s="20">
        <f t="shared" si="34"/>
        <v>1</v>
      </c>
      <c r="V79" s="7">
        <f t="shared" si="35"/>
        <v>1</v>
      </c>
      <c r="W79" s="12">
        <f t="shared" si="36"/>
        <v>3.9</v>
      </c>
      <c r="X79" s="12">
        <f t="shared" si="37"/>
        <v>8.6999999999999993</v>
      </c>
      <c r="Y79" s="12">
        <f t="shared" si="49"/>
        <v>-3.9</v>
      </c>
      <c r="Z79" s="12">
        <f t="shared" si="50"/>
        <v>-3.9</v>
      </c>
      <c r="AA79" s="12">
        <f t="shared" si="38"/>
        <v>-3.9</v>
      </c>
      <c r="AB79" s="12">
        <f t="shared" si="39"/>
        <v>4.0500000000000238</v>
      </c>
      <c r="AC79" s="12">
        <f t="shared" si="40"/>
        <v>0</v>
      </c>
      <c r="AD79" s="12">
        <f t="shared" si="41"/>
        <v>0</v>
      </c>
      <c r="AE79" s="12">
        <f t="shared" si="42"/>
        <v>-3.9</v>
      </c>
      <c r="AF79" s="12">
        <f t="shared" si="43"/>
        <v>148.05000000000001</v>
      </c>
      <c r="AH79" s="12">
        <f t="shared" si="44"/>
        <v>943.08000000000015</v>
      </c>
      <c r="AI79" s="12">
        <f t="shared" si="45"/>
        <v>46</v>
      </c>
      <c r="AJ79" s="12">
        <f t="shared" si="46"/>
        <v>-179.4</v>
      </c>
      <c r="AK79" s="12">
        <f t="shared" si="47"/>
        <v>9251.4000000000015</v>
      </c>
      <c r="AL79" s="12">
        <f>MAX(AK$4:AK79)</f>
        <v>9430.8000000000011</v>
      </c>
      <c r="AM79" s="8">
        <f t="shared" si="48"/>
        <v>-1.9022776434660858E-2</v>
      </c>
      <c r="AN79" s="20">
        <f t="shared" si="51"/>
        <v>0</v>
      </c>
      <c r="AO79" s="20">
        <f t="shared" si="52"/>
        <v>0</v>
      </c>
      <c r="AP79" s="20">
        <f t="shared" si="53"/>
        <v>1</v>
      </c>
      <c r="AQ79" s="12">
        <f t="shared" si="54"/>
        <v>-3.9</v>
      </c>
      <c r="AS79" s="26"/>
    </row>
    <row r="80" spans="1:45" x14ac:dyDescent="0.3">
      <c r="A80" s="1">
        <v>42670</v>
      </c>
      <c r="B80" s="1">
        <v>42670</v>
      </c>
      <c r="C80" s="1" t="s">
        <v>44</v>
      </c>
      <c r="D80" s="3">
        <v>1535</v>
      </c>
      <c r="E80" s="3">
        <v>-200</v>
      </c>
      <c r="F80" s="3">
        <f t="shared" si="28"/>
        <v>1335</v>
      </c>
      <c r="G80" s="20">
        <f t="shared" si="29"/>
        <v>0</v>
      </c>
      <c r="H80" s="3" t="s">
        <v>38</v>
      </c>
      <c r="I80" s="20">
        <v>1</v>
      </c>
      <c r="J80" s="20">
        <v>13</v>
      </c>
      <c r="L80" s="20">
        <f t="shared" si="30"/>
        <v>1</v>
      </c>
      <c r="M80" s="20" t="s">
        <v>20</v>
      </c>
      <c r="N80" s="20">
        <v>7</v>
      </c>
      <c r="O80" s="20">
        <v>104780</v>
      </c>
      <c r="P80" s="20">
        <f t="shared" si="31"/>
        <v>104780</v>
      </c>
      <c r="Q80" s="20">
        <f t="shared" si="32"/>
        <v>104775</v>
      </c>
      <c r="R80" s="20">
        <v>104822</v>
      </c>
      <c r="S80" s="20">
        <v>104747</v>
      </c>
      <c r="T80" s="12">
        <f t="shared" si="33"/>
        <v>5.4</v>
      </c>
      <c r="U80" s="20">
        <f t="shared" si="34"/>
        <v>1</v>
      </c>
      <c r="V80" s="7">
        <f t="shared" si="35"/>
        <v>0</v>
      </c>
      <c r="W80" s="12">
        <f t="shared" si="36"/>
        <v>5.4</v>
      </c>
      <c r="X80" s="12">
        <f t="shared" si="37"/>
        <v>2.1</v>
      </c>
      <c r="Y80" s="12">
        <f t="shared" si="49"/>
        <v>-5.4</v>
      </c>
      <c r="Z80" s="12">
        <f t="shared" si="50"/>
        <v>-5.4</v>
      </c>
      <c r="AA80" s="12">
        <f t="shared" si="38"/>
        <v>-5.4</v>
      </c>
      <c r="AB80" s="12">
        <f t="shared" si="39"/>
        <v>-1.3499999999999766</v>
      </c>
      <c r="AC80" s="12">
        <f t="shared" si="40"/>
        <v>-5.4</v>
      </c>
      <c r="AD80" s="12">
        <f t="shared" si="41"/>
        <v>0</v>
      </c>
      <c r="AE80" s="12">
        <f t="shared" si="42"/>
        <v>0</v>
      </c>
      <c r="AF80" s="12">
        <f t="shared" si="43"/>
        <v>148.05000000000001</v>
      </c>
      <c r="AH80" s="12">
        <f t="shared" si="44"/>
        <v>943.08000000000015</v>
      </c>
      <c r="AI80" s="12">
        <f t="shared" si="45"/>
        <v>46</v>
      </c>
      <c r="AJ80" s="12">
        <f t="shared" si="46"/>
        <v>0</v>
      </c>
      <c r="AK80" s="12">
        <f t="shared" si="47"/>
        <v>9251.4000000000015</v>
      </c>
      <c r="AL80" s="12">
        <f>MAX(AK$4:AK80)</f>
        <v>9430.8000000000011</v>
      </c>
      <c r="AM80" s="8">
        <f t="shared" si="48"/>
        <v>-1.9022776434660858E-2</v>
      </c>
      <c r="AN80" s="20">
        <f t="shared" si="51"/>
        <v>0</v>
      </c>
      <c r="AO80" s="20">
        <f t="shared" si="52"/>
        <v>0</v>
      </c>
      <c r="AP80" s="20">
        <f t="shared" si="53"/>
        <v>0</v>
      </c>
      <c r="AQ80" s="12">
        <f t="shared" si="54"/>
        <v>0</v>
      </c>
      <c r="AS80" s="26"/>
    </row>
    <row r="81" spans="1:45" x14ac:dyDescent="0.3">
      <c r="A81" s="1">
        <v>42670</v>
      </c>
      <c r="B81" s="1">
        <v>42670</v>
      </c>
      <c r="C81" s="1" t="s">
        <v>44</v>
      </c>
      <c r="D81" s="3">
        <v>1640</v>
      </c>
      <c r="E81" s="3">
        <v>-200</v>
      </c>
      <c r="F81" s="3">
        <f t="shared" si="28"/>
        <v>1440</v>
      </c>
      <c r="G81" s="20">
        <f t="shared" si="29"/>
        <v>0</v>
      </c>
      <c r="H81" s="3" t="s">
        <v>37</v>
      </c>
      <c r="I81" s="20">
        <v>1</v>
      </c>
      <c r="J81" s="20">
        <v>19</v>
      </c>
      <c r="L81" s="20">
        <f t="shared" si="30"/>
        <v>1</v>
      </c>
      <c r="M81" s="20" t="s">
        <v>21</v>
      </c>
      <c r="N81" s="20">
        <v>8</v>
      </c>
      <c r="O81" s="20">
        <v>76030</v>
      </c>
      <c r="P81" s="20">
        <f t="shared" si="31"/>
        <v>76038</v>
      </c>
      <c r="Q81" s="20">
        <f t="shared" si="32"/>
        <v>76043</v>
      </c>
      <c r="R81" s="20">
        <v>76030</v>
      </c>
      <c r="S81" s="20">
        <v>76143</v>
      </c>
      <c r="T81" s="12">
        <f t="shared" si="33"/>
        <v>2.1</v>
      </c>
      <c r="U81" s="20">
        <f t="shared" si="34"/>
        <v>1</v>
      </c>
      <c r="V81" s="7">
        <f t="shared" si="35"/>
        <v>0</v>
      </c>
      <c r="W81" s="12">
        <f t="shared" si="36"/>
        <v>2.1</v>
      </c>
      <c r="X81" s="12">
        <f t="shared" si="37"/>
        <v>9.1999999999999993</v>
      </c>
      <c r="Y81" s="12">
        <f t="shared" si="49"/>
        <v>-2.1</v>
      </c>
      <c r="Z81" s="12">
        <f t="shared" si="50"/>
        <v>-2.1</v>
      </c>
      <c r="AA81" s="12">
        <f t="shared" si="38"/>
        <v>-2.1</v>
      </c>
      <c r="AB81" s="12">
        <f t="shared" si="39"/>
        <v>-3.4499999999999766</v>
      </c>
      <c r="AC81" s="12">
        <f t="shared" si="40"/>
        <v>-2.1</v>
      </c>
      <c r="AD81" s="12">
        <f t="shared" si="41"/>
        <v>0</v>
      </c>
      <c r="AE81" s="12">
        <f t="shared" si="42"/>
        <v>0</v>
      </c>
      <c r="AF81" s="12">
        <f t="shared" si="43"/>
        <v>148.05000000000001</v>
      </c>
      <c r="AH81" s="12">
        <f t="shared" si="44"/>
        <v>943.08000000000015</v>
      </c>
      <c r="AI81" s="12">
        <f t="shared" si="45"/>
        <v>46</v>
      </c>
      <c r="AJ81" s="12">
        <f t="shared" si="46"/>
        <v>0</v>
      </c>
      <c r="AK81" s="12">
        <f t="shared" si="47"/>
        <v>9251.4000000000015</v>
      </c>
      <c r="AL81" s="12">
        <f>MAX(AK$4:AK81)</f>
        <v>9430.8000000000011</v>
      </c>
      <c r="AM81" s="8">
        <f t="shared" si="48"/>
        <v>-1.9022776434660858E-2</v>
      </c>
      <c r="AN81" s="20">
        <f t="shared" si="51"/>
        <v>0</v>
      </c>
      <c r="AO81" s="20">
        <f t="shared" si="52"/>
        <v>0</v>
      </c>
      <c r="AP81" s="20">
        <f t="shared" si="53"/>
        <v>0</v>
      </c>
      <c r="AQ81" s="12">
        <f t="shared" si="54"/>
        <v>0</v>
      </c>
      <c r="AS81" s="26"/>
    </row>
    <row r="82" spans="1:45" x14ac:dyDescent="0.3">
      <c r="A82" s="1">
        <v>42668</v>
      </c>
      <c r="B82" s="1">
        <v>42671</v>
      </c>
      <c r="C82" s="1" t="s">
        <v>44</v>
      </c>
      <c r="D82" s="3">
        <v>1005</v>
      </c>
      <c r="E82" s="3">
        <v>-200</v>
      </c>
      <c r="F82" s="3">
        <f t="shared" si="28"/>
        <v>805</v>
      </c>
      <c r="G82" s="20">
        <f t="shared" si="29"/>
        <v>3</v>
      </c>
      <c r="H82" s="3" t="s">
        <v>37</v>
      </c>
      <c r="L82" s="20">
        <f t="shared" si="30"/>
        <v>1</v>
      </c>
      <c r="M82" s="20" t="s">
        <v>21</v>
      </c>
      <c r="N82" s="20">
        <v>8</v>
      </c>
      <c r="O82" s="20">
        <v>75640</v>
      </c>
      <c r="P82" s="20">
        <f t="shared" si="31"/>
        <v>75648</v>
      </c>
      <c r="Q82" s="20">
        <f t="shared" si="32"/>
        <v>75653</v>
      </c>
      <c r="R82" s="20">
        <v>75635</v>
      </c>
      <c r="S82" s="20">
        <v>75887</v>
      </c>
      <c r="T82" s="12">
        <f t="shared" si="33"/>
        <v>2.6</v>
      </c>
      <c r="U82" s="20">
        <f t="shared" si="34"/>
        <v>1</v>
      </c>
      <c r="V82" s="7">
        <f t="shared" si="35"/>
        <v>1</v>
      </c>
      <c r="W82" s="12">
        <f t="shared" si="36"/>
        <v>2.6</v>
      </c>
      <c r="X82" s="12">
        <f t="shared" si="37"/>
        <v>22.6</v>
      </c>
      <c r="Y82" s="12">
        <f t="shared" si="49"/>
        <v>9.5</v>
      </c>
      <c r="Z82" s="12">
        <f t="shared" si="50"/>
        <v>19.5</v>
      </c>
      <c r="AA82" s="12">
        <f t="shared" si="38"/>
        <v>14.5</v>
      </c>
      <c r="AB82" s="12">
        <f t="shared" si="39"/>
        <v>11.050000000000024</v>
      </c>
      <c r="AC82" s="12">
        <f t="shared" si="40"/>
        <v>0</v>
      </c>
      <c r="AD82" s="12">
        <f t="shared" si="41"/>
        <v>0</v>
      </c>
      <c r="AE82" s="12">
        <f t="shared" si="42"/>
        <v>14.5</v>
      </c>
      <c r="AF82" s="12">
        <f t="shared" si="43"/>
        <v>162.55000000000001</v>
      </c>
      <c r="AH82" s="12">
        <f t="shared" si="44"/>
        <v>925.14000000000021</v>
      </c>
      <c r="AI82" s="12">
        <f t="shared" si="45"/>
        <v>45</v>
      </c>
      <c r="AJ82" s="12">
        <f t="shared" si="46"/>
        <v>652.5</v>
      </c>
      <c r="AK82" s="12">
        <f t="shared" si="47"/>
        <v>9903.9000000000015</v>
      </c>
      <c r="AL82" s="12">
        <f>MAX(AK$4:AK82)</f>
        <v>9903.9000000000015</v>
      </c>
      <c r="AM82" s="8">
        <f t="shared" si="48"/>
        <v>0</v>
      </c>
      <c r="AN82" s="20">
        <f t="shared" si="51"/>
        <v>1</v>
      </c>
      <c r="AO82" s="20">
        <f t="shared" si="52"/>
        <v>14.5</v>
      </c>
      <c r="AP82" s="20">
        <f t="shared" si="53"/>
        <v>0</v>
      </c>
      <c r="AQ82" s="12">
        <f t="shared" si="54"/>
        <v>0</v>
      </c>
      <c r="AS82" s="26"/>
    </row>
    <row r="83" spans="1:45" x14ac:dyDescent="0.3">
      <c r="A83" s="1">
        <v>42671</v>
      </c>
      <c r="B83" s="1">
        <v>42671</v>
      </c>
      <c r="C83" s="1" t="s">
        <v>45</v>
      </c>
      <c r="D83" s="3">
        <v>1230</v>
      </c>
      <c r="E83" s="3">
        <v>100</v>
      </c>
      <c r="F83" s="3">
        <f t="shared" si="28"/>
        <v>1330</v>
      </c>
      <c r="G83" s="20">
        <f t="shared" si="29"/>
        <v>0</v>
      </c>
      <c r="H83" s="3" t="s">
        <v>17</v>
      </c>
      <c r="K83" s="20">
        <v>1</v>
      </c>
      <c r="L83" s="20">
        <f t="shared" si="30"/>
        <v>1</v>
      </c>
      <c r="M83" s="20" t="s">
        <v>20</v>
      </c>
      <c r="N83" s="20">
        <v>7</v>
      </c>
      <c r="O83" s="20">
        <v>109300</v>
      </c>
      <c r="P83" s="20">
        <f t="shared" si="31"/>
        <v>109300</v>
      </c>
      <c r="Q83" s="20">
        <f t="shared" si="32"/>
        <v>109295</v>
      </c>
      <c r="R83" s="20">
        <v>109348</v>
      </c>
      <c r="S83" s="20">
        <v>109110</v>
      </c>
      <c r="T83" s="12">
        <f t="shared" si="33"/>
        <v>6</v>
      </c>
      <c r="U83" s="20">
        <f t="shared" si="34"/>
        <v>1</v>
      </c>
      <c r="V83" s="7">
        <f t="shared" si="35"/>
        <v>0</v>
      </c>
      <c r="W83" s="12">
        <f t="shared" si="36"/>
        <v>6</v>
      </c>
      <c r="X83" s="12">
        <f t="shared" si="37"/>
        <v>17.8</v>
      </c>
      <c r="Y83" s="12">
        <f t="shared" si="49"/>
        <v>9.5</v>
      </c>
      <c r="Z83" s="12">
        <f t="shared" si="50"/>
        <v>-6</v>
      </c>
      <c r="AA83" s="12">
        <f t="shared" si="38"/>
        <v>1.75</v>
      </c>
      <c r="AB83" s="12">
        <f t="shared" si="39"/>
        <v>12.800000000000024</v>
      </c>
      <c r="AC83" s="12">
        <f t="shared" si="40"/>
        <v>0</v>
      </c>
      <c r="AD83" s="12">
        <f t="shared" si="41"/>
        <v>9.5</v>
      </c>
      <c r="AE83" s="12">
        <f t="shared" si="42"/>
        <v>0</v>
      </c>
      <c r="AF83" s="12">
        <f t="shared" si="43"/>
        <v>162.55000000000001</v>
      </c>
      <c r="AH83" s="12">
        <f t="shared" si="44"/>
        <v>925.14000000000021</v>
      </c>
      <c r="AI83" s="12">
        <f t="shared" si="45"/>
        <v>45</v>
      </c>
      <c r="AJ83" s="12">
        <f t="shared" si="46"/>
        <v>0</v>
      </c>
      <c r="AK83" s="12">
        <f t="shared" si="47"/>
        <v>9903.9000000000015</v>
      </c>
      <c r="AL83" s="12">
        <f>MAX(AK$4:AK83)</f>
        <v>9903.9000000000015</v>
      </c>
      <c r="AM83" s="8">
        <f t="shared" si="48"/>
        <v>0</v>
      </c>
      <c r="AN83" s="20">
        <f t="shared" si="51"/>
        <v>0</v>
      </c>
      <c r="AO83" s="20">
        <f t="shared" si="52"/>
        <v>0</v>
      </c>
      <c r="AP83" s="20">
        <f t="shared" si="53"/>
        <v>0</v>
      </c>
      <c r="AQ83" s="12">
        <f t="shared" si="54"/>
        <v>0</v>
      </c>
      <c r="AS83" s="26"/>
    </row>
    <row r="84" spans="1:45" x14ac:dyDescent="0.3">
      <c r="A84" s="1">
        <v>42671</v>
      </c>
      <c r="B84" s="1">
        <v>42671</v>
      </c>
      <c r="C84" s="1" t="s">
        <v>44</v>
      </c>
      <c r="D84" s="3">
        <v>2015</v>
      </c>
      <c r="E84" s="3">
        <v>-200</v>
      </c>
      <c r="F84" s="3">
        <f t="shared" si="28"/>
        <v>1815</v>
      </c>
      <c r="G84" s="20">
        <f t="shared" si="29"/>
        <v>0</v>
      </c>
      <c r="H84" s="3" t="s">
        <v>38</v>
      </c>
      <c r="K84" s="20">
        <v>1</v>
      </c>
      <c r="L84" s="20">
        <f t="shared" si="30"/>
        <v>1</v>
      </c>
      <c r="M84" s="20" t="s">
        <v>21</v>
      </c>
      <c r="N84" s="20">
        <v>7</v>
      </c>
      <c r="O84" s="20">
        <v>104960</v>
      </c>
      <c r="P84" s="20">
        <f t="shared" si="31"/>
        <v>104967</v>
      </c>
      <c r="Q84" s="20">
        <f t="shared" si="32"/>
        <v>104972</v>
      </c>
      <c r="R84" s="20">
        <v>104895</v>
      </c>
      <c r="S84" s="20">
        <v>105050</v>
      </c>
      <c r="T84" s="12">
        <f t="shared" si="33"/>
        <v>8.4</v>
      </c>
      <c r="U84" s="20">
        <f t="shared" si="34"/>
        <v>1</v>
      </c>
      <c r="V84" s="7">
        <f t="shared" si="35"/>
        <v>0</v>
      </c>
      <c r="W84" s="12">
        <f t="shared" si="36"/>
        <v>8.4</v>
      </c>
      <c r="X84" s="12">
        <f t="shared" si="37"/>
        <v>7.1</v>
      </c>
      <c r="Y84" s="12">
        <f t="shared" si="49"/>
        <v>-8.4</v>
      </c>
      <c r="Z84" s="12">
        <f t="shared" si="50"/>
        <v>-8.4</v>
      </c>
      <c r="AA84" s="12">
        <f t="shared" si="38"/>
        <v>-8.4</v>
      </c>
      <c r="AB84" s="12">
        <f t="shared" si="39"/>
        <v>4.4000000000000234</v>
      </c>
      <c r="AC84" s="12">
        <f t="shared" si="40"/>
        <v>0</v>
      </c>
      <c r="AD84" s="12">
        <f t="shared" si="41"/>
        <v>-8.4</v>
      </c>
      <c r="AE84" s="12">
        <f t="shared" si="42"/>
        <v>0</v>
      </c>
      <c r="AF84" s="12">
        <f t="shared" si="43"/>
        <v>162.55000000000001</v>
      </c>
      <c r="AH84" s="12">
        <f t="shared" si="44"/>
        <v>925.14000000000021</v>
      </c>
      <c r="AI84" s="12">
        <f t="shared" si="45"/>
        <v>45</v>
      </c>
      <c r="AJ84" s="12">
        <f t="shared" si="46"/>
        <v>0</v>
      </c>
      <c r="AK84" s="12">
        <f t="shared" si="47"/>
        <v>9903.9000000000015</v>
      </c>
      <c r="AL84" s="12">
        <f>MAX(AK$4:AK84)</f>
        <v>9903.9000000000015</v>
      </c>
      <c r="AM84" s="8">
        <f t="shared" si="48"/>
        <v>0</v>
      </c>
      <c r="AN84" s="20">
        <f t="shared" si="51"/>
        <v>0</v>
      </c>
      <c r="AO84" s="20">
        <f t="shared" si="52"/>
        <v>0</v>
      </c>
      <c r="AP84" s="20">
        <f t="shared" si="53"/>
        <v>0</v>
      </c>
      <c r="AQ84" s="12">
        <f t="shared" si="54"/>
        <v>0</v>
      </c>
      <c r="AS84" s="26"/>
    </row>
    <row r="85" spans="1:45" x14ac:dyDescent="0.3">
      <c r="A85" s="1">
        <v>42671</v>
      </c>
      <c r="B85" s="1">
        <v>42671</v>
      </c>
      <c r="C85" s="1" t="s">
        <v>44</v>
      </c>
      <c r="D85" s="3">
        <v>2030</v>
      </c>
      <c r="E85" s="3">
        <v>-200</v>
      </c>
      <c r="F85" s="3">
        <f t="shared" si="28"/>
        <v>1830</v>
      </c>
      <c r="G85" s="20">
        <f t="shared" si="29"/>
        <v>0</v>
      </c>
      <c r="H85" s="3" t="s">
        <v>38</v>
      </c>
      <c r="K85" s="20">
        <v>1</v>
      </c>
      <c r="L85" s="20">
        <f t="shared" si="30"/>
        <v>1</v>
      </c>
      <c r="M85" s="20" t="s">
        <v>21</v>
      </c>
      <c r="N85" s="20">
        <v>7</v>
      </c>
      <c r="O85" s="20">
        <v>104720</v>
      </c>
      <c r="P85" s="20">
        <f t="shared" si="31"/>
        <v>104727</v>
      </c>
      <c r="Q85" s="20">
        <f t="shared" si="32"/>
        <v>104732</v>
      </c>
      <c r="R85" s="20">
        <v>104449</v>
      </c>
      <c r="S85" s="20">
        <v>104901</v>
      </c>
      <c r="T85" s="12">
        <f t="shared" si="33"/>
        <v>29</v>
      </c>
      <c r="U85" s="20">
        <f t="shared" si="34"/>
        <v>1</v>
      </c>
      <c r="V85" s="7">
        <f t="shared" si="35"/>
        <v>0</v>
      </c>
      <c r="W85" s="12">
        <f t="shared" si="36"/>
        <v>20.5</v>
      </c>
      <c r="X85" s="12">
        <f t="shared" si="37"/>
        <v>16.2</v>
      </c>
      <c r="Y85" s="12">
        <f t="shared" si="49"/>
        <v>-20.5</v>
      </c>
      <c r="Z85" s="12">
        <f t="shared" si="50"/>
        <v>-20.5</v>
      </c>
      <c r="AA85" s="12">
        <f t="shared" si="38"/>
        <v>-20.5</v>
      </c>
      <c r="AB85" s="12">
        <f t="shared" si="39"/>
        <v>-16.099999999999977</v>
      </c>
      <c r="AC85" s="12">
        <f t="shared" si="40"/>
        <v>0</v>
      </c>
      <c r="AD85" s="12">
        <f t="shared" si="41"/>
        <v>-20.5</v>
      </c>
      <c r="AE85" s="12">
        <f t="shared" si="42"/>
        <v>0</v>
      </c>
      <c r="AF85" s="12">
        <f t="shared" si="43"/>
        <v>162.55000000000001</v>
      </c>
      <c r="AH85" s="12">
        <f t="shared" si="44"/>
        <v>925.14000000000021</v>
      </c>
      <c r="AI85" s="12">
        <f t="shared" si="45"/>
        <v>45</v>
      </c>
      <c r="AJ85" s="12">
        <f t="shared" si="46"/>
        <v>0</v>
      </c>
      <c r="AK85" s="12">
        <f t="shared" si="47"/>
        <v>9903.9000000000015</v>
      </c>
      <c r="AL85" s="12">
        <f>MAX(AK$4:AK85)</f>
        <v>9903.9000000000015</v>
      </c>
      <c r="AM85" s="8">
        <f t="shared" si="48"/>
        <v>0</v>
      </c>
      <c r="AN85" s="20">
        <f t="shared" si="51"/>
        <v>0</v>
      </c>
      <c r="AO85" s="20">
        <f t="shared" si="52"/>
        <v>0</v>
      </c>
      <c r="AP85" s="20">
        <f t="shared" si="53"/>
        <v>0</v>
      </c>
      <c r="AQ85" s="12">
        <f t="shared" si="54"/>
        <v>0</v>
      </c>
      <c r="AS85" s="26"/>
    </row>
    <row r="86" spans="1:45" x14ac:dyDescent="0.3">
      <c r="A86" s="1">
        <v>42671</v>
      </c>
      <c r="B86" s="1">
        <v>42674</v>
      </c>
      <c r="C86" s="1" t="s">
        <v>44</v>
      </c>
      <c r="D86" s="3">
        <v>750</v>
      </c>
      <c r="E86" s="3">
        <v>-200</v>
      </c>
      <c r="F86" s="3">
        <f t="shared" si="28"/>
        <v>550</v>
      </c>
      <c r="G86" s="20">
        <f t="shared" si="29"/>
        <v>3</v>
      </c>
      <c r="H86" s="3" t="s">
        <v>37</v>
      </c>
      <c r="L86" s="20">
        <f t="shared" si="30"/>
        <v>1</v>
      </c>
      <c r="M86" s="20" t="s">
        <v>20</v>
      </c>
      <c r="N86" s="20">
        <v>8</v>
      </c>
      <c r="O86" s="20">
        <v>76180</v>
      </c>
      <c r="P86" s="20">
        <f t="shared" si="31"/>
        <v>76180</v>
      </c>
      <c r="Q86" s="20">
        <f t="shared" si="32"/>
        <v>76175</v>
      </c>
      <c r="R86" s="20">
        <v>76183</v>
      </c>
      <c r="S86" s="20">
        <v>75885</v>
      </c>
      <c r="T86" s="12">
        <f t="shared" si="33"/>
        <v>1.6</v>
      </c>
      <c r="U86" s="20">
        <f t="shared" si="34"/>
        <v>1</v>
      </c>
      <c r="V86" s="7">
        <f t="shared" si="35"/>
        <v>1</v>
      </c>
      <c r="W86" s="12">
        <f t="shared" si="36"/>
        <v>1.6</v>
      </c>
      <c r="X86" s="12">
        <f t="shared" si="37"/>
        <v>28.2</v>
      </c>
      <c r="Y86" s="12">
        <f t="shared" si="49"/>
        <v>9.5</v>
      </c>
      <c r="Z86" s="12">
        <f t="shared" si="50"/>
        <v>19.5</v>
      </c>
      <c r="AA86" s="12">
        <f t="shared" si="38"/>
        <v>14.5</v>
      </c>
      <c r="AB86" s="12">
        <f t="shared" si="39"/>
        <v>-1.5999999999999766</v>
      </c>
      <c r="AC86" s="12">
        <f t="shared" si="40"/>
        <v>0</v>
      </c>
      <c r="AD86" s="12">
        <f t="shared" si="41"/>
        <v>0</v>
      </c>
      <c r="AE86" s="12">
        <f t="shared" si="42"/>
        <v>14.5</v>
      </c>
      <c r="AF86" s="12">
        <f t="shared" si="43"/>
        <v>177.05</v>
      </c>
      <c r="AH86" s="12">
        <f t="shared" si="44"/>
        <v>990.39000000000021</v>
      </c>
      <c r="AI86" s="12">
        <f t="shared" si="45"/>
        <v>48</v>
      </c>
      <c r="AJ86" s="12">
        <f t="shared" si="46"/>
        <v>696</v>
      </c>
      <c r="AK86" s="12">
        <f t="shared" si="47"/>
        <v>10599.900000000001</v>
      </c>
      <c r="AL86" s="12">
        <f>MAX(AK$4:AK86)</f>
        <v>10599.900000000001</v>
      </c>
      <c r="AM86" s="8">
        <f t="shared" si="48"/>
        <v>0</v>
      </c>
      <c r="AN86" s="20">
        <f t="shared" si="51"/>
        <v>1</v>
      </c>
      <c r="AO86" s="20">
        <f t="shared" si="52"/>
        <v>14.5</v>
      </c>
      <c r="AP86" s="20">
        <f t="shared" si="53"/>
        <v>0</v>
      </c>
      <c r="AQ86" s="12">
        <f t="shared" si="54"/>
        <v>0</v>
      </c>
      <c r="AS86" s="26"/>
    </row>
    <row r="87" spans="1:45" x14ac:dyDescent="0.3">
      <c r="A87" s="1">
        <v>42674</v>
      </c>
      <c r="B87" s="1">
        <v>42674</v>
      </c>
      <c r="C87" s="1" t="s">
        <v>45</v>
      </c>
      <c r="D87" s="3">
        <v>1440</v>
      </c>
      <c r="E87" s="3">
        <v>0</v>
      </c>
      <c r="F87" s="3">
        <f t="shared" si="28"/>
        <v>1440</v>
      </c>
      <c r="G87" s="20">
        <f t="shared" si="29"/>
        <v>0</v>
      </c>
      <c r="H87" s="3" t="s">
        <v>17</v>
      </c>
      <c r="I87" s="20">
        <v>1</v>
      </c>
      <c r="J87" s="20">
        <v>131</v>
      </c>
      <c r="L87" s="20">
        <f t="shared" si="30"/>
        <v>1</v>
      </c>
      <c r="M87" s="20" t="s">
        <v>21</v>
      </c>
      <c r="N87" s="20">
        <v>7</v>
      </c>
      <c r="O87" s="20">
        <v>109320</v>
      </c>
      <c r="P87" s="20">
        <f t="shared" si="31"/>
        <v>109327</v>
      </c>
      <c r="Q87" s="20">
        <f t="shared" si="32"/>
        <v>109332</v>
      </c>
      <c r="R87" s="20">
        <v>109354</v>
      </c>
      <c r="S87" s="20">
        <v>111226</v>
      </c>
      <c r="T87" s="12">
        <f t="shared" si="33"/>
        <v>-1.5</v>
      </c>
      <c r="U87" s="20">
        <f t="shared" si="34"/>
        <v>0</v>
      </c>
      <c r="V87" s="7">
        <f t="shared" si="35"/>
        <v>0</v>
      </c>
      <c r="W87" s="12">
        <f t="shared" si="36"/>
        <v>0</v>
      </c>
      <c r="X87" s="12">
        <f t="shared" si="37"/>
        <v>0</v>
      </c>
      <c r="Y87" s="12">
        <f t="shared" si="49"/>
        <v>0</v>
      </c>
      <c r="Z87" s="12">
        <f t="shared" si="50"/>
        <v>0</v>
      </c>
      <c r="AA87" s="12">
        <f t="shared" si="38"/>
        <v>0</v>
      </c>
      <c r="AB87" s="12">
        <f t="shared" si="39"/>
        <v>-1.5999999999999766</v>
      </c>
      <c r="AC87" s="12">
        <f t="shared" si="40"/>
        <v>0</v>
      </c>
      <c r="AD87" s="12">
        <f t="shared" si="41"/>
        <v>0</v>
      </c>
      <c r="AE87" s="12">
        <f t="shared" si="42"/>
        <v>0</v>
      </c>
      <c r="AF87" s="12">
        <f t="shared" si="43"/>
        <v>177.05</v>
      </c>
      <c r="AH87" s="12">
        <f t="shared" si="44"/>
        <v>990.39000000000021</v>
      </c>
      <c r="AI87" s="12">
        <f t="shared" si="45"/>
        <v>48</v>
      </c>
      <c r="AJ87" s="12">
        <f t="shared" si="46"/>
        <v>0</v>
      </c>
      <c r="AK87" s="12">
        <f t="shared" si="47"/>
        <v>10599.900000000001</v>
      </c>
      <c r="AL87" s="12">
        <f>MAX(AK$4:AK87)</f>
        <v>10599.900000000001</v>
      </c>
      <c r="AM87" s="8">
        <f t="shared" si="48"/>
        <v>0</v>
      </c>
      <c r="AN87" s="20">
        <f t="shared" si="51"/>
        <v>0</v>
      </c>
      <c r="AO87" s="20">
        <f t="shared" si="52"/>
        <v>0</v>
      </c>
      <c r="AP87" s="20">
        <f t="shared" si="53"/>
        <v>0</v>
      </c>
      <c r="AQ87" s="12">
        <f t="shared" si="54"/>
        <v>0</v>
      </c>
      <c r="AS87" s="26"/>
    </row>
    <row r="88" spans="1:45" x14ac:dyDescent="0.3">
      <c r="A88" s="1">
        <v>42674</v>
      </c>
      <c r="B88" s="1">
        <v>42674</v>
      </c>
      <c r="C88" s="1" t="s">
        <v>45</v>
      </c>
      <c r="D88" s="3">
        <v>2010</v>
      </c>
      <c r="E88" s="3">
        <v>0</v>
      </c>
      <c r="F88" s="3">
        <f t="shared" si="28"/>
        <v>2010</v>
      </c>
      <c r="G88" s="20">
        <f t="shared" si="29"/>
        <v>0</v>
      </c>
      <c r="H88" s="3" t="s">
        <v>17</v>
      </c>
      <c r="L88" s="20">
        <f t="shared" si="30"/>
        <v>1</v>
      </c>
      <c r="M88" s="20" t="s">
        <v>20</v>
      </c>
      <c r="N88" s="20">
        <v>7</v>
      </c>
      <c r="O88" s="20">
        <v>109810</v>
      </c>
      <c r="P88" s="20">
        <f t="shared" si="31"/>
        <v>109810</v>
      </c>
      <c r="Q88" s="20">
        <f t="shared" si="32"/>
        <v>109805</v>
      </c>
      <c r="R88" s="20">
        <v>109822</v>
      </c>
      <c r="S88" s="20">
        <v>109595</v>
      </c>
      <c r="T88" s="12">
        <f t="shared" si="33"/>
        <v>2.4</v>
      </c>
      <c r="U88" s="20">
        <f t="shared" si="34"/>
        <v>1</v>
      </c>
      <c r="V88" s="7">
        <f t="shared" si="35"/>
        <v>1</v>
      </c>
      <c r="W88" s="12">
        <f t="shared" si="36"/>
        <v>2.4</v>
      </c>
      <c r="X88" s="12">
        <f t="shared" si="37"/>
        <v>20.3</v>
      </c>
      <c r="Y88" s="12">
        <f t="shared" si="49"/>
        <v>9.5</v>
      </c>
      <c r="Z88" s="12">
        <f t="shared" si="50"/>
        <v>19.5</v>
      </c>
      <c r="AA88" s="12">
        <f t="shared" si="38"/>
        <v>14.5</v>
      </c>
      <c r="AB88" s="12">
        <f t="shared" si="39"/>
        <v>12.900000000000023</v>
      </c>
      <c r="AC88" s="12">
        <f t="shared" si="40"/>
        <v>0</v>
      </c>
      <c r="AD88" s="12">
        <f t="shared" si="41"/>
        <v>0</v>
      </c>
      <c r="AE88" s="12">
        <f t="shared" si="42"/>
        <v>14.5</v>
      </c>
      <c r="AF88" s="12">
        <f t="shared" si="43"/>
        <v>191.55</v>
      </c>
      <c r="AH88" s="12">
        <f t="shared" si="44"/>
        <v>990.39000000000021</v>
      </c>
      <c r="AI88" s="12">
        <f t="shared" si="45"/>
        <v>48</v>
      </c>
      <c r="AJ88" s="12">
        <f t="shared" si="46"/>
        <v>696</v>
      </c>
      <c r="AK88" s="12">
        <f t="shared" si="47"/>
        <v>11295.900000000001</v>
      </c>
      <c r="AL88" s="12">
        <f>MAX(AK$4:AK88)</f>
        <v>11295.900000000001</v>
      </c>
      <c r="AM88" s="8">
        <f t="shared" si="48"/>
        <v>0</v>
      </c>
      <c r="AN88" s="20">
        <f t="shared" si="51"/>
        <v>1</v>
      </c>
      <c r="AO88" s="20">
        <f t="shared" si="52"/>
        <v>14.5</v>
      </c>
      <c r="AP88" s="20">
        <f t="shared" si="53"/>
        <v>0</v>
      </c>
      <c r="AQ88" s="12">
        <f t="shared" si="54"/>
        <v>0</v>
      </c>
      <c r="AS88" s="26"/>
    </row>
    <row r="89" spans="1:45" x14ac:dyDescent="0.3">
      <c r="A89" s="1">
        <v>42674</v>
      </c>
      <c r="B89" s="1">
        <v>42675</v>
      </c>
      <c r="C89" s="1" t="s">
        <v>44</v>
      </c>
      <c r="D89" s="3">
        <v>530</v>
      </c>
      <c r="E89" s="3">
        <v>-200</v>
      </c>
      <c r="F89" s="3">
        <f t="shared" si="28"/>
        <v>330</v>
      </c>
      <c r="G89" s="20">
        <f t="shared" si="29"/>
        <v>1</v>
      </c>
      <c r="H89" s="3" t="s">
        <v>37</v>
      </c>
      <c r="K89" s="20">
        <v>1</v>
      </c>
      <c r="L89" s="20">
        <f t="shared" si="30"/>
        <v>1</v>
      </c>
      <c r="M89" s="20" t="s">
        <v>20</v>
      </c>
      <c r="N89" s="20">
        <v>8</v>
      </c>
      <c r="O89" s="20">
        <v>76450</v>
      </c>
      <c r="P89" s="20">
        <f t="shared" si="31"/>
        <v>76450</v>
      </c>
      <c r="Q89" s="20">
        <f t="shared" si="32"/>
        <v>76445</v>
      </c>
      <c r="R89" s="20">
        <v>76882</v>
      </c>
      <c r="S89" s="20">
        <v>76122</v>
      </c>
      <c r="T89" s="12">
        <f t="shared" si="33"/>
        <v>44.5</v>
      </c>
      <c r="U89" s="20">
        <f t="shared" si="34"/>
        <v>1</v>
      </c>
      <c r="V89" s="7">
        <f t="shared" si="35"/>
        <v>0</v>
      </c>
      <c r="W89" s="12">
        <f t="shared" si="36"/>
        <v>20.5</v>
      </c>
      <c r="X89" s="12">
        <f t="shared" si="37"/>
        <v>31.5</v>
      </c>
      <c r="Y89" s="12">
        <f t="shared" si="49"/>
        <v>-20.5</v>
      </c>
      <c r="Z89" s="12">
        <f t="shared" si="50"/>
        <v>-20.5</v>
      </c>
      <c r="AA89" s="12">
        <f t="shared" si="38"/>
        <v>-20.5</v>
      </c>
      <c r="AB89" s="12">
        <f t="shared" si="39"/>
        <v>-7.5999999999999766</v>
      </c>
      <c r="AC89" s="12">
        <f t="shared" si="40"/>
        <v>0</v>
      </c>
      <c r="AD89" s="12">
        <f t="shared" si="41"/>
        <v>-20.5</v>
      </c>
      <c r="AE89" s="12">
        <f t="shared" si="42"/>
        <v>0</v>
      </c>
      <c r="AF89" s="12">
        <f t="shared" si="43"/>
        <v>191.55</v>
      </c>
      <c r="AH89" s="12">
        <f t="shared" si="44"/>
        <v>1129.5900000000001</v>
      </c>
      <c r="AI89" s="12">
        <f t="shared" si="45"/>
        <v>55</v>
      </c>
      <c r="AJ89" s="12">
        <f t="shared" si="46"/>
        <v>0</v>
      </c>
      <c r="AK89" s="12">
        <f t="shared" si="47"/>
        <v>11295.900000000001</v>
      </c>
      <c r="AL89" s="12">
        <f>MAX(AK$4:AK89)</f>
        <v>11295.900000000001</v>
      </c>
      <c r="AM89" s="8">
        <f t="shared" si="48"/>
        <v>0</v>
      </c>
      <c r="AN89" s="20">
        <f t="shared" si="51"/>
        <v>0</v>
      </c>
      <c r="AO89" s="20">
        <f t="shared" si="52"/>
        <v>0</v>
      </c>
      <c r="AP89" s="20">
        <f t="shared" si="53"/>
        <v>0</v>
      </c>
      <c r="AQ89" s="12">
        <f t="shared" si="54"/>
        <v>0</v>
      </c>
      <c r="AS89" s="26"/>
    </row>
    <row r="90" spans="1:45" x14ac:dyDescent="0.3">
      <c r="A90" s="1">
        <v>42675</v>
      </c>
      <c r="B90" s="1">
        <v>42675</v>
      </c>
      <c r="C90" s="1" t="s">
        <v>44</v>
      </c>
      <c r="D90" s="3">
        <v>1030</v>
      </c>
      <c r="E90" s="3">
        <v>-200</v>
      </c>
      <c r="F90" s="3">
        <f t="shared" si="28"/>
        <v>830</v>
      </c>
      <c r="G90" s="20">
        <f t="shared" si="29"/>
        <v>0</v>
      </c>
      <c r="H90" s="3" t="s">
        <v>38</v>
      </c>
      <c r="L90" s="20">
        <f t="shared" si="30"/>
        <v>1</v>
      </c>
      <c r="M90" s="20" t="s">
        <v>20</v>
      </c>
      <c r="N90" s="20">
        <v>7</v>
      </c>
      <c r="O90" s="20">
        <v>105110</v>
      </c>
      <c r="P90" s="20">
        <f t="shared" si="31"/>
        <v>105110</v>
      </c>
      <c r="Q90" s="20">
        <f t="shared" si="32"/>
        <v>105105</v>
      </c>
      <c r="R90" s="20">
        <v>105109</v>
      </c>
      <c r="S90" s="20">
        <v>103790</v>
      </c>
      <c r="T90" s="12">
        <f t="shared" si="33"/>
        <v>1.1000000000000001</v>
      </c>
      <c r="U90" s="20">
        <f t="shared" si="34"/>
        <v>1</v>
      </c>
      <c r="V90" s="7">
        <f t="shared" si="35"/>
        <v>1</v>
      </c>
      <c r="W90" s="12">
        <f t="shared" si="36"/>
        <v>1.1000000000000001</v>
      </c>
      <c r="X90" s="12">
        <f t="shared" si="37"/>
        <v>130.80000000000001</v>
      </c>
      <c r="Y90" s="12">
        <f t="shared" si="49"/>
        <v>9.5</v>
      </c>
      <c r="Z90" s="12">
        <f t="shared" si="50"/>
        <v>19.5</v>
      </c>
      <c r="AA90" s="12">
        <f t="shared" si="38"/>
        <v>14.5</v>
      </c>
      <c r="AB90" s="12">
        <f t="shared" si="39"/>
        <v>6.9000000000000234</v>
      </c>
      <c r="AC90" s="12">
        <f t="shared" si="40"/>
        <v>0</v>
      </c>
      <c r="AD90" s="12">
        <f t="shared" si="41"/>
        <v>0</v>
      </c>
      <c r="AE90" s="12">
        <f t="shared" si="42"/>
        <v>14.5</v>
      </c>
      <c r="AF90" s="12">
        <f t="shared" si="43"/>
        <v>206.05</v>
      </c>
      <c r="AH90" s="12">
        <f t="shared" si="44"/>
        <v>1129.5900000000001</v>
      </c>
      <c r="AI90" s="12">
        <f t="shared" si="45"/>
        <v>55</v>
      </c>
      <c r="AJ90" s="12">
        <f t="shared" si="46"/>
        <v>797.5</v>
      </c>
      <c r="AK90" s="12">
        <f t="shared" si="47"/>
        <v>12093.400000000001</v>
      </c>
      <c r="AL90" s="12">
        <f>MAX(AK$4:AK90)</f>
        <v>12093.400000000001</v>
      </c>
      <c r="AM90" s="8">
        <f t="shared" si="48"/>
        <v>0</v>
      </c>
      <c r="AN90" s="20">
        <f t="shared" si="51"/>
        <v>1</v>
      </c>
      <c r="AO90" s="20">
        <f t="shared" si="52"/>
        <v>14.5</v>
      </c>
      <c r="AP90" s="20">
        <f t="shared" si="53"/>
        <v>0</v>
      </c>
      <c r="AQ90" s="12">
        <f t="shared" si="54"/>
        <v>0</v>
      </c>
      <c r="AS90" s="26"/>
    </row>
    <row r="91" spans="1:45" x14ac:dyDescent="0.3">
      <c r="A91" s="1">
        <v>42675</v>
      </c>
      <c r="B91" s="1">
        <v>42675</v>
      </c>
      <c r="C91" s="1" t="s">
        <v>44</v>
      </c>
      <c r="D91" s="3">
        <v>1625</v>
      </c>
      <c r="E91" s="3">
        <v>-200</v>
      </c>
      <c r="F91" s="3">
        <f t="shared" si="28"/>
        <v>1425</v>
      </c>
      <c r="G91" s="20">
        <f t="shared" si="29"/>
        <v>0</v>
      </c>
      <c r="H91" s="3" t="s">
        <v>38</v>
      </c>
      <c r="I91" s="20">
        <v>1</v>
      </c>
      <c r="J91" s="20">
        <v>43</v>
      </c>
      <c r="L91" s="20">
        <f t="shared" si="30"/>
        <v>1</v>
      </c>
      <c r="M91" s="20" t="s">
        <v>21</v>
      </c>
      <c r="N91" s="20">
        <v>7</v>
      </c>
      <c r="O91" s="20">
        <v>104620</v>
      </c>
      <c r="P91" s="20">
        <f t="shared" si="31"/>
        <v>104627</v>
      </c>
      <c r="Q91" s="20">
        <f t="shared" si="32"/>
        <v>104632</v>
      </c>
      <c r="R91" s="20">
        <v>104508</v>
      </c>
      <c r="S91" s="20">
        <v>104637</v>
      </c>
      <c r="T91" s="12">
        <f t="shared" si="33"/>
        <v>13.1</v>
      </c>
      <c r="U91" s="20">
        <f t="shared" si="34"/>
        <v>1</v>
      </c>
      <c r="V91" s="7">
        <f t="shared" si="35"/>
        <v>0</v>
      </c>
      <c r="W91" s="12">
        <f t="shared" si="36"/>
        <v>13.1</v>
      </c>
      <c r="X91" s="12">
        <f t="shared" si="37"/>
        <v>-0.2</v>
      </c>
      <c r="Y91" s="12">
        <f t="shared" si="49"/>
        <v>-13.1</v>
      </c>
      <c r="Z91" s="12">
        <f t="shared" si="50"/>
        <v>-13.1</v>
      </c>
      <c r="AA91" s="12">
        <f t="shared" si="38"/>
        <v>-13.1</v>
      </c>
      <c r="AB91" s="12">
        <f t="shared" si="39"/>
        <v>-6.1999999999999762</v>
      </c>
      <c r="AC91" s="12">
        <f t="shared" si="40"/>
        <v>-13.1</v>
      </c>
      <c r="AD91" s="12">
        <f t="shared" si="41"/>
        <v>0</v>
      </c>
      <c r="AE91" s="12">
        <f t="shared" si="42"/>
        <v>0</v>
      </c>
      <c r="AF91" s="12">
        <f t="shared" si="43"/>
        <v>206.05</v>
      </c>
      <c r="AH91" s="12">
        <f t="shared" si="44"/>
        <v>1129.5900000000001</v>
      </c>
      <c r="AI91" s="12">
        <f t="shared" si="45"/>
        <v>55</v>
      </c>
      <c r="AJ91" s="12">
        <f t="shared" si="46"/>
        <v>0</v>
      </c>
      <c r="AK91" s="12">
        <f t="shared" si="47"/>
        <v>12093.400000000001</v>
      </c>
      <c r="AL91" s="12">
        <f>MAX(AK$4:AK91)</f>
        <v>12093.400000000001</v>
      </c>
      <c r="AM91" s="8">
        <f t="shared" si="48"/>
        <v>0</v>
      </c>
      <c r="AN91" s="20">
        <f t="shared" si="51"/>
        <v>0</v>
      </c>
      <c r="AO91" s="20">
        <f t="shared" si="52"/>
        <v>0</v>
      </c>
      <c r="AP91" s="20">
        <f t="shared" si="53"/>
        <v>0</v>
      </c>
      <c r="AQ91" s="12">
        <f t="shared" si="54"/>
        <v>0</v>
      </c>
      <c r="AS91" s="26"/>
    </row>
    <row r="92" spans="1:45" x14ac:dyDescent="0.3">
      <c r="A92" s="1">
        <v>42670</v>
      </c>
      <c r="B92" s="1">
        <v>42675</v>
      </c>
      <c r="C92" s="1" t="s">
        <v>44</v>
      </c>
      <c r="D92" s="3">
        <v>2015</v>
      </c>
      <c r="E92" s="3">
        <v>-200</v>
      </c>
      <c r="F92" s="3">
        <f t="shared" si="28"/>
        <v>1815</v>
      </c>
      <c r="G92" s="20">
        <f t="shared" si="29"/>
        <v>5</v>
      </c>
      <c r="H92" s="3" t="s">
        <v>38</v>
      </c>
      <c r="L92" s="20">
        <f t="shared" si="30"/>
        <v>1</v>
      </c>
      <c r="M92" s="20" t="s">
        <v>21</v>
      </c>
      <c r="N92" s="20">
        <v>7</v>
      </c>
      <c r="O92" s="20">
        <v>103940</v>
      </c>
      <c r="P92" s="20">
        <f t="shared" si="31"/>
        <v>103947</v>
      </c>
      <c r="Q92" s="20">
        <f t="shared" si="32"/>
        <v>103952</v>
      </c>
      <c r="R92" s="20">
        <v>103790</v>
      </c>
      <c r="S92" s="20">
        <v>104158</v>
      </c>
      <c r="T92" s="12">
        <f t="shared" si="33"/>
        <v>16.899999999999999</v>
      </c>
      <c r="U92" s="20">
        <f t="shared" si="34"/>
        <v>1</v>
      </c>
      <c r="V92" s="7">
        <f t="shared" si="35"/>
        <v>1</v>
      </c>
      <c r="W92" s="12">
        <f t="shared" si="36"/>
        <v>16.899999999999999</v>
      </c>
      <c r="X92" s="12">
        <f t="shared" si="37"/>
        <v>19.899999999999999</v>
      </c>
      <c r="Y92" s="12">
        <f t="shared" si="49"/>
        <v>9.5</v>
      </c>
      <c r="Z92" s="12">
        <f t="shared" si="50"/>
        <v>19.5</v>
      </c>
      <c r="AA92" s="12">
        <f t="shared" si="38"/>
        <v>14.5</v>
      </c>
      <c r="AB92" s="12">
        <f t="shared" si="39"/>
        <v>8.3000000000000238</v>
      </c>
      <c r="AC92" s="12">
        <f t="shared" si="40"/>
        <v>0</v>
      </c>
      <c r="AD92" s="12">
        <f t="shared" si="41"/>
        <v>0</v>
      </c>
      <c r="AE92" s="12">
        <f t="shared" si="42"/>
        <v>14.5</v>
      </c>
      <c r="AF92" s="12">
        <f t="shared" si="43"/>
        <v>220.55</v>
      </c>
      <c r="AH92" s="12">
        <f t="shared" si="44"/>
        <v>1129.5900000000001</v>
      </c>
      <c r="AI92" s="12">
        <f t="shared" si="45"/>
        <v>55</v>
      </c>
      <c r="AJ92" s="12">
        <f t="shared" si="46"/>
        <v>797.5</v>
      </c>
      <c r="AK92" s="12">
        <f t="shared" si="47"/>
        <v>12890.900000000001</v>
      </c>
      <c r="AL92" s="12">
        <f>MAX(AK$4:AK92)</f>
        <v>12890.900000000001</v>
      </c>
      <c r="AM92" s="8">
        <f t="shared" si="48"/>
        <v>0</v>
      </c>
      <c r="AN92" s="20">
        <f t="shared" si="51"/>
        <v>1</v>
      </c>
      <c r="AO92" s="20">
        <f t="shared" si="52"/>
        <v>14.5</v>
      </c>
      <c r="AP92" s="20">
        <f t="shared" si="53"/>
        <v>0</v>
      </c>
      <c r="AQ92" s="12">
        <f t="shared" si="54"/>
        <v>0</v>
      </c>
      <c r="AS92" s="26"/>
    </row>
    <row r="93" spans="1:45" x14ac:dyDescent="0.3">
      <c r="A93" s="1">
        <v>42670</v>
      </c>
      <c r="B93" s="1">
        <v>42676</v>
      </c>
      <c r="C93" s="1" t="s">
        <v>44</v>
      </c>
      <c r="D93" s="3">
        <v>645</v>
      </c>
      <c r="E93" s="3">
        <v>-200</v>
      </c>
      <c r="F93" s="3">
        <f t="shared" si="28"/>
        <v>445</v>
      </c>
      <c r="G93" s="20">
        <f t="shared" si="29"/>
        <v>6</v>
      </c>
      <c r="H93" s="3" t="s">
        <v>38</v>
      </c>
      <c r="L93" s="20">
        <f t="shared" si="30"/>
        <v>1</v>
      </c>
      <c r="M93" s="20" t="s">
        <v>21</v>
      </c>
      <c r="N93" s="20">
        <v>7</v>
      </c>
      <c r="O93" s="20">
        <v>103600</v>
      </c>
      <c r="P93" s="20">
        <f t="shared" si="31"/>
        <v>103607</v>
      </c>
      <c r="Q93" s="20">
        <f t="shared" si="32"/>
        <v>103612</v>
      </c>
      <c r="R93" s="20">
        <v>103618</v>
      </c>
      <c r="S93" s="20">
        <v>103926</v>
      </c>
      <c r="T93" s="12">
        <f t="shared" si="33"/>
        <v>0.1</v>
      </c>
      <c r="U93" s="20">
        <f t="shared" si="34"/>
        <v>0</v>
      </c>
      <c r="V93" s="7">
        <f t="shared" si="35"/>
        <v>0</v>
      </c>
      <c r="W93" s="12">
        <f t="shared" si="36"/>
        <v>0</v>
      </c>
      <c r="X93" s="12">
        <f t="shared" si="37"/>
        <v>0</v>
      </c>
      <c r="Y93" s="12">
        <f t="shared" si="49"/>
        <v>0</v>
      </c>
      <c r="Z93" s="12">
        <f t="shared" si="50"/>
        <v>0</v>
      </c>
      <c r="AA93" s="12">
        <f t="shared" si="38"/>
        <v>0</v>
      </c>
      <c r="AB93" s="12">
        <f t="shared" si="39"/>
        <v>8.3000000000000238</v>
      </c>
      <c r="AC93" s="12">
        <f t="shared" si="40"/>
        <v>0</v>
      </c>
      <c r="AD93" s="12">
        <f t="shared" si="41"/>
        <v>0</v>
      </c>
      <c r="AE93" s="12">
        <f t="shared" si="42"/>
        <v>0</v>
      </c>
      <c r="AF93" s="12">
        <f t="shared" si="43"/>
        <v>220.55</v>
      </c>
      <c r="AH93" s="12">
        <f t="shared" si="44"/>
        <v>1289.0900000000001</v>
      </c>
      <c r="AI93" s="12">
        <f t="shared" si="45"/>
        <v>62</v>
      </c>
      <c r="AJ93" s="12">
        <f t="shared" si="46"/>
        <v>0</v>
      </c>
      <c r="AK93" s="12">
        <f t="shared" si="47"/>
        <v>12890.900000000001</v>
      </c>
      <c r="AL93" s="12">
        <f>MAX(AK$4:AK93)</f>
        <v>12890.900000000001</v>
      </c>
      <c r="AM93" s="8">
        <f t="shared" si="48"/>
        <v>0</v>
      </c>
      <c r="AN93" s="20">
        <f t="shared" si="51"/>
        <v>0</v>
      </c>
      <c r="AO93" s="20">
        <f t="shared" si="52"/>
        <v>0</v>
      </c>
      <c r="AP93" s="20">
        <f t="shared" si="53"/>
        <v>0</v>
      </c>
      <c r="AQ93" s="12">
        <f t="shared" si="54"/>
        <v>0</v>
      </c>
      <c r="AS93" s="26"/>
    </row>
    <row r="94" spans="1:45" x14ac:dyDescent="0.3">
      <c r="A94" s="1">
        <v>42676</v>
      </c>
      <c r="B94" s="1">
        <v>42676</v>
      </c>
      <c r="C94" s="1" t="s">
        <v>44</v>
      </c>
      <c r="D94" s="3">
        <v>1255</v>
      </c>
      <c r="E94" s="3">
        <v>-200</v>
      </c>
      <c r="F94" s="3">
        <f t="shared" si="28"/>
        <v>1055</v>
      </c>
      <c r="G94" s="20">
        <f t="shared" si="29"/>
        <v>0</v>
      </c>
      <c r="H94" s="3" t="s">
        <v>38</v>
      </c>
      <c r="I94" s="20">
        <v>1</v>
      </c>
      <c r="J94" s="20">
        <v>11</v>
      </c>
      <c r="L94" s="20">
        <f t="shared" si="30"/>
        <v>1</v>
      </c>
      <c r="M94" s="20" t="s">
        <v>21</v>
      </c>
      <c r="N94" s="20">
        <v>7</v>
      </c>
      <c r="O94" s="20">
        <v>103390</v>
      </c>
      <c r="P94" s="20">
        <f t="shared" si="31"/>
        <v>103397</v>
      </c>
      <c r="Q94" s="20">
        <f t="shared" si="32"/>
        <v>103402</v>
      </c>
      <c r="R94" s="20">
        <v>103343</v>
      </c>
      <c r="S94" s="20">
        <v>103444</v>
      </c>
      <c r="T94" s="12">
        <f t="shared" si="33"/>
        <v>6.6</v>
      </c>
      <c r="U94" s="20">
        <f t="shared" si="34"/>
        <v>1</v>
      </c>
      <c r="V94" s="7">
        <f t="shared" si="35"/>
        <v>0</v>
      </c>
      <c r="W94" s="12">
        <f t="shared" si="36"/>
        <v>6.6</v>
      </c>
      <c r="X94" s="12">
        <f t="shared" si="37"/>
        <v>3.5</v>
      </c>
      <c r="Y94" s="12">
        <f t="shared" si="49"/>
        <v>-6.6</v>
      </c>
      <c r="Z94" s="12">
        <f t="shared" si="50"/>
        <v>-6.6</v>
      </c>
      <c r="AA94" s="12">
        <f t="shared" si="38"/>
        <v>-6.6</v>
      </c>
      <c r="AB94" s="12">
        <f t="shared" si="39"/>
        <v>1.7000000000000242</v>
      </c>
      <c r="AC94" s="12">
        <f t="shared" si="40"/>
        <v>-6.6</v>
      </c>
      <c r="AD94" s="12">
        <f t="shared" si="41"/>
        <v>0</v>
      </c>
      <c r="AE94" s="12">
        <f t="shared" si="42"/>
        <v>0</v>
      </c>
      <c r="AF94" s="12">
        <f t="shared" si="43"/>
        <v>220.55</v>
      </c>
      <c r="AH94" s="12">
        <f t="shared" si="44"/>
        <v>1289.0900000000001</v>
      </c>
      <c r="AI94" s="12">
        <f t="shared" si="45"/>
        <v>62</v>
      </c>
      <c r="AJ94" s="12">
        <f t="shared" si="46"/>
        <v>0</v>
      </c>
      <c r="AK94" s="12">
        <f t="shared" si="47"/>
        <v>12890.900000000001</v>
      </c>
      <c r="AL94" s="12">
        <f>MAX(AK$4:AK94)</f>
        <v>12890.900000000001</v>
      </c>
      <c r="AM94" s="8">
        <f t="shared" si="48"/>
        <v>0</v>
      </c>
      <c r="AN94" s="20">
        <f t="shared" si="51"/>
        <v>0</v>
      </c>
      <c r="AO94" s="20">
        <f t="shared" si="52"/>
        <v>0</v>
      </c>
      <c r="AP94" s="20">
        <f t="shared" si="53"/>
        <v>0</v>
      </c>
      <c r="AQ94" s="12">
        <f t="shared" si="54"/>
        <v>0</v>
      </c>
      <c r="AS94" s="26"/>
    </row>
    <row r="95" spans="1:45" x14ac:dyDescent="0.3">
      <c r="A95" s="1">
        <v>42664</v>
      </c>
      <c r="B95" s="1">
        <v>42676</v>
      </c>
      <c r="C95" s="1" t="s">
        <v>44</v>
      </c>
      <c r="D95" s="3">
        <v>1345</v>
      </c>
      <c r="E95" s="3">
        <v>-200</v>
      </c>
      <c r="F95" s="3">
        <f t="shared" si="28"/>
        <v>1145</v>
      </c>
      <c r="G95" s="20">
        <f t="shared" si="29"/>
        <v>12</v>
      </c>
      <c r="H95" s="3" t="s">
        <v>38</v>
      </c>
      <c r="L95" s="20">
        <f t="shared" si="30"/>
        <v>1</v>
      </c>
      <c r="M95" s="20" t="s">
        <v>21</v>
      </c>
      <c r="N95" s="20">
        <v>7</v>
      </c>
      <c r="O95" s="20">
        <v>103270</v>
      </c>
      <c r="P95" s="20">
        <f t="shared" si="31"/>
        <v>103277</v>
      </c>
      <c r="Q95" s="20">
        <f t="shared" si="32"/>
        <v>103282</v>
      </c>
      <c r="R95" s="20">
        <v>103222</v>
      </c>
      <c r="S95" s="20">
        <v>103206</v>
      </c>
      <c r="T95" s="12">
        <f t="shared" si="33"/>
        <v>6.7</v>
      </c>
      <c r="U95" s="20">
        <f t="shared" si="34"/>
        <v>1</v>
      </c>
      <c r="V95" s="7">
        <f t="shared" si="35"/>
        <v>1</v>
      </c>
      <c r="W95" s="12">
        <f t="shared" si="36"/>
        <v>6.7</v>
      </c>
      <c r="X95" s="12">
        <f t="shared" si="37"/>
        <v>-8.3000000000000007</v>
      </c>
      <c r="Y95" s="12">
        <f t="shared" si="49"/>
        <v>-6.7</v>
      </c>
      <c r="Z95" s="12">
        <f t="shared" si="50"/>
        <v>-6.7</v>
      </c>
      <c r="AA95" s="12">
        <f t="shared" si="38"/>
        <v>-6.7</v>
      </c>
      <c r="AB95" s="12">
        <f t="shared" si="39"/>
        <v>-4.999999999999976</v>
      </c>
      <c r="AC95" s="12">
        <f t="shared" si="40"/>
        <v>0</v>
      </c>
      <c r="AD95" s="12">
        <f t="shared" si="41"/>
        <v>0</v>
      </c>
      <c r="AE95" s="12">
        <f t="shared" si="42"/>
        <v>-6.7</v>
      </c>
      <c r="AF95" s="12">
        <f t="shared" si="43"/>
        <v>213.85000000000002</v>
      </c>
      <c r="AH95" s="12">
        <f t="shared" si="44"/>
        <v>1289.0900000000001</v>
      </c>
      <c r="AI95" s="12">
        <f t="shared" si="45"/>
        <v>62</v>
      </c>
      <c r="AJ95" s="12">
        <f t="shared" si="46"/>
        <v>-415.40000000000003</v>
      </c>
      <c r="AK95" s="12">
        <f t="shared" si="47"/>
        <v>12475.500000000002</v>
      </c>
      <c r="AL95" s="12">
        <f>MAX(AK$4:AK95)</f>
        <v>12890.900000000001</v>
      </c>
      <c r="AM95" s="8">
        <f t="shared" si="48"/>
        <v>-3.2224282245615091E-2</v>
      </c>
      <c r="AN95" s="20">
        <f t="shared" si="51"/>
        <v>0</v>
      </c>
      <c r="AO95" s="20">
        <f t="shared" si="52"/>
        <v>0</v>
      </c>
      <c r="AP95" s="20">
        <f t="shared" si="53"/>
        <v>1</v>
      </c>
      <c r="AQ95" s="12">
        <f t="shared" si="54"/>
        <v>-6.7</v>
      </c>
      <c r="AS95" s="26"/>
    </row>
    <row r="96" spans="1:45" x14ac:dyDescent="0.3">
      <c r="A96" s="1">
        <v>42657</v>
      </c>
      <c r="B96" s="1">
        <v>42676</v>
      </c>
      <c r="C96" s="1" t="s">
        <v>45</v>
      </c>
      <c r="D96" s="3">
        <v>1435</v>
      </c>
      <c r="E96" s="3">
        <v>0</v>
      </c>
      <c r="F96" s="3">
        <f t="shared" si="28"/>
        <v>1435</v>
      </c>
      <c r="G96" s="20">
        <f t="shared" si="29"/>
        <v>19</v>
      </c>
      <c r="H96" s="3" t="s">
        <v>17</v>
      </c>
      <c r="L96" s="20">
        <f t="shared" si="30"/>
        <v>1</v>
      </c>
      <c r="M96" s="20" t="s">
        <v>20</v>
      </c>
      <c r="N96" s="20">
        <v>7</v>
      </c>
      <c r="O96" s="20">
        <v>111100</v>
      </c>
      <c r="P96" s="20">
        <f t="shared" si="31"/>
        <v>111100</v>
      </c>
      <c r="Q96" s="20">
        <f t="shared" si="32"/>
        <v>111095</v>
      </c>
      <c r="R96" s="20">
        <v>111148</v>
      </c>
      <c r="S96" s="20">
        <v>111037</v>
      </c>
      <c r="T96" s="12">
        <f t="shared" si="33"/>
        <v>6</v>
      </c>
      <c r="U96" s="20">
        <f t="shared" si="34"/>
        <v>1</v>
      </c>
      <c r="V96" s="7">
        <f t="shared" si="35"/>
        <v>1</v>
      </c>
      <c r="W96" s="12">
        <f t="shared" si="36"/>
        <v>6</v>
      </c>
      <c r="X96" s="12">
        <f t="shared" si="37"/>
        <v>5.0999999999999996</v>
      </c>
      <c r="Y96" s="12">
        <f t="shared" si="49"/>
        <v>-6</v>
      </c>
      <c r="Z96" s="12">
        <f t="shared" si="50"/>
        <v>-6</v>
      </c>
      <c r="AA96" s="12">
        <f t="shared" si="38"/>
        <v>-6</v>
      </c>
      <c r="AB96" s="12">
        <f t="shared" si="39"/>
        <v>-10.999999999999975</v>
      </c>
      <c r="AC96" s="12">
        <f t="shared" si="40"/>
        <v>0</v>
      </c>
      <c r="AD96" s="12">
        <f t="shared" si="41"/>
        <v>0</v>
      </c>
      <c r="AE96" s="12">
        <f t="shared" si="42"/>
        <v>-6</v>
      </c>
      <c r="AF96" s="12">
        <f t="shared" si="43"/>
        <v>207.85000000000002</v>
      </c>
      <c r="AH96" s="12">
        <f t="shared" si="44"/>
        <v>1289.0900000000001</v>
      </c>
      <c r="AI96" s="12">
        <f t="shared" si="45"/>
        <v>62</v>
      </c>
      <c r="AJ96" s="12">
        <f t="shared" si="46"/>
        <v>-372</v>
      </c>
      <c r="AK96" s="12">
        <f t="shared" si="47"/>
        <v>12103.500000000002</v>
      </c>
      <c r="AL96" s="12">
        <f>MAX(AK$4:AK96)</f>
        <v>12890.900000000001</v>
      </c>
      <c r="AM96" s="8">
        <f t="shared" si="48"/>
        <v>-6.1081848435718185E-2</v>
      </c>
      <c r="AN96" s="20">
        <f t="shared" si="51"/>
        <v>0</v>
      </c>
      <c r="AO96" s="20">
        <f t="shared" si="52"/>
        <v>0</v>
      </c>
      <c r="AP96" s="20">
        <f t="shared" si="53"/>
        <v>1</v>
      </c>
      <c r="AQ96" s="12">
        <f t="shared" si="54"/>
        <v>-6</v>
      </c>
      <c r="AS96" s="26"/>
    </row>
    <row r="97" spans="1:45" x14ac:dyDescent="0.3">
      <c r="A97" s="1">
        <v>42655</v>
      </c>
      <c r="B97" s="1">
        <v>42677</v>
      </c>
      <c r="C97" s="1" t="s">
        <v>44</v>
      </c>
      <c r="D97" s="3">
        <v>655</v>
      </c>
      <c r="E97" s="3">
        <v>-200</v>
      </c>
      <c r="F97" s="3">
        <f t="shared" si="28"/>
        <v>455</v>
      </c>
      <c r="G97" s="20">
        <f t="shared" si="29"/>
        <v>22</v>
      </c>
      <c r="H97" s="3" t="s">
        <v>38</v>
      </c>
      <c r="L97" s="20">
        <f t="shared" si="30"/>
        <v>1</v>
      </c>
      <c r="M97" s="20" t="s">
        <v>21</v>
      </c>
      <c r="N97" s="20">
        <v>7</v>
      </c>
      <c r="O97" s="20">
        <v>102550</v>
      </c>
      <c r="P97" s="20">
        <f t="shared" si="31"/>
        <v>102557</v>
      </c>
      <c r="Q97" s="20">
        <f t="shared" si="32"/>
        <v>102562</v>
      </c>
      <c r="R97" s="20">
        <v>102541</v>
      </c>
      <c r="S97" s="20">
        <v>103311</v>
      </c>
      <c r="T97" s="12">
        <f t="shared" si="33"/>
        <v>2.8</v>
      </c>
      <c r="U97" s="20">
        <f t="shared" si="34"/>
        <v>1</v>
      </c>
      <c r="V97" s="7">
        <f t="shared" si="35"/>
        <v>1</v>
      </c>
      <c r="W97" s="12">
        <f t="shared" si="36"/>
        <v>2.8</v>
      </c>
      <c r="X97" s="12">
        <f t="shared" si="37"/>
        <v>74.2</v>
      </c>
      <c r="Y97" s="12">
        <f t="shared" si="49"/>
        <v>9.5</v>
      </c>
      <c r="Z97" s="12">
        <f t="shared" si="50"/>
        <v>19.5</v>
      </c>
      <c r="AA97" s="12">
        <f t="shared" si="38"/>
        <v>14.5</v>
      </c>
      <c r="AB97" s="12">
        <f t="shared" si="39"/>
        <v>3.5000000000000249</v>
      </c>
      <c r="AC97" s="12">
        <f t="shared" si="40"/>
        <v>0</v>
      </c>
      <c r="AD97" s="12">
        <f t="shared" si="41"/>
        <v>0</v>
      </c>
      <c r="AE97" s="12">
        <f t="shared" si="42"/>
        <v>14.5</v>
      </c>
      <c r="AF97" s="12">
        <f t="shared" si="43"/>
        <v>222.35000000000002</v>
      </c>
      <c r="AH97" s="12">
        <f t="shared" si="44"/>
        <v>1210.3500000000001</v>
      </c>
      <c r="AI97" s="12">
        <f t="shared" si="45"/>
        <v>59</v>
      </c>
      <c r="AJ97" s="12">
        <f t="shared" si="46"/>
        <v>855.5</v>
      </c>
      <c r="AK97" s="12">
        <f t="shared" si="47"/>
        <v>12959.000000000002</v>
      </c>
      <c r="AL97" s="12">
        <f>MAX(AK$4:AK97)</f>
        <v>12959.000000000002</v>
      </c>
      <c r="AM97" s="8">
        <f t="shared" si="48"/>
        <v>0</v>
      </c>
      <c r="AN97" s="20">
        <f t="shared" si="51"/>
        <v>1</v>
      </c>
      <c r="AO97" s="20">
        <f t="shared" si="52"/>
        <v>14.5</v>
      </c>
      <c r="AP97" s="20">
        <f t="shared" si="53"/>
        <v>0</v>
      </c>
      <c r="AQ97" s="12">
        <f t="shared" si="54"/>
        <v>0</v>
      </c>
      <c r="AS97" s="26"/>
    </row>
    <row r="98" spans="1:45" x14ac:dyDescent="0.3">
      <c r="A98" s="1">
        <v>42677</v>
      </c>
      <c r="B98" s="1">
        <v>42677</v>
      </c>
      <c r="C98" s="1" t="s">
        <v>45</v>
      </c>
      <c r="D98" s="3">
        <v>840</v>
      </c>
      <c r="E98" s="3">
        <v>0</v>
      </c>
      <c r="F98" s="3">
        <f t="shared" si="28"/>
        <v>840</v>
      </c>
      <c r="G98" s="20">
        <f t="shared" si="29"/>
        <v>0</v>
      </c>
      <c r="H98" s="3" t="s">
        <v>17</v>
      </c>
      <c r="L98" s="20">
        <f t="shared" si="30"/>
        <v>1</v>
      </c>
      <c r="M98" s="20" t="s">
        <v>21</v>
      </c>
      <c r="N98" s="20">
        <v>7</v>
      </c>
      <c r="O98" s="20">
        <v>110960</v>
      </c>
      <c r="P98" s="20">
        <f t="shared" si="31"/>
        <v>110967</v>
      </c>
      <c r="Q98" s="20">
        <f t="shared" si="32"/>
        <v>110972</v>
      </c>
      <c r="R98" s="20">
        <v>110935</v>
      </c>
      <c r="S98" s="20">
        <v>111005</v>
      </c>
      <c r="T98" s="12">
        <f t="shared" si="33"/>
        <v>4.4000000000000004</v>
      </c>
      <c r="U98" s="20">
        <f t="shared" si="34"/>
        <v>1</v>
      </c>
      <c r="V98" s="7">
        <f t="shared" si="35"/>
        <v>1</v>
      </c>
      <c r="W98" s="12">
        <f t="shared" si="36"/>
        <v>4.4000000000000004</v>
      </c>
      <c r="X98" s="12">
        <f t="shared" si="37"/>
        <v>2.6</v>
      </c>
      <c r="Y98" s="12">
        <f t="shared" si="49"/>
        <v>-4.4000000000000004</v>
      </c>
      <c r="Z98" s="12">
        <f t="shared" si="50"/>
        <v>-4.4000000000000004</v>
      </c>
      <c r="AA98" s="12">
        <f t="shared" si="38"/>
        <v>-4.4000000000000004</v>
      </c>
      <c r="AB98" s="12">
        <f t="shared" si="39"/>
        <v>-0.89999999999997549</v>
      </c>
      <c r="AC98" s="12">
        <f t="shared" si="40"/>
        <v>0</v>
      </c>
      <c r="AD98" s="12">
        <f t="shared" si="41"/>
        <v>0</v>
      </c>
      <c r="AE98" s="12">
        <f t="shared" si="42"/>
        <v>-4.4000000000000004</v>
      </c>
      <c r="AF98" s="12">
        <f t="shared" si="43"/>
        <v>217.95000000000002</v>
      </c>
      <c r="AH98" s="12">
        <f t="shared" si="44"/>
        <v>1210.3500000000001</v>
      </c>
      <c r="AI98" s="12">
        <f t="shared" si="45"/>
        <v>59</v>
      </c>
      <c r="AJ98" s="12">
        <f t="shared" si="46"/>
        <v>-259.60000000000002</v>
      </c>
      <c r="AK98" s="12">
        <f t="shared" si="47"/>
        <v>12699.400000000001</v>
      </c>
      <c r="AL98" s="12">
        <f>MAX(AK$4:AK98)</f>
        <v>12959.000000000002</v>
      </c>
      <c r="AM98" s="8">
        <f t="shared" si="48"/>
        <v>-2.0032409908171952E-2</v>
      </c>
      <c r="AN98" s="20">
        <f t="shared" si="51"/>
        <v>0</v>
      </c>
      <c r="AO98" s="20">
        <f t="shared" si="52"/>
        <v>0</v>
      </c>
      <c r="AP98" s="20">
        <f t="shared" si="53"/>
        <v>1</v>
      </c>
      <c r="AQ98" s="12">
        <f t="shared" si="54"/>
        <v>-4.4000000000000004</v>
      </c>
      <c r="AS98" s="26"/>
    </row>
    <row r="99" spans="1:45" x14ac:dyDescent="0.3">
      <c r="A99" s="1">
        <v>42677</v>
      </c>
      <c r="B99" s="1">
        <v>42677</v>
      </c>
      <c r="C99" s="1" t="s">
        <v>45</v>
      </c>
      <c r="D99" s="3">
        <v>1145</v>
      </c>
      <c r="E99" s="3">
        <v>0</v>
      </c>
      <c r="F99" s="3">
        <f t="shared" si="28"/>
        <v>1145</v>
      </c>
      <c r="G99" s="20">
        <f t="shared" si="29"/>
        <v>0</v>
      </c>
      <c r="H99" s="3" t="s">
        <v>17</v>
      </c>
      <c r="I99" s="20">
        <v>1</v>
      </c>
      <c r="J99" s="20">
        <v>12</v>
      </c>
      <c r="L99" s="20">
        <f t="shared" si="30"/>
        <v>1</v>
      </c>
      <c r="M99" s="20" t="s">
        <v>21</v>
      </c>
      <c r="N99" s="20">
        <v>7</v>
      </c>
      <c r="O99" s="20">
        <v>110660</v>
      </c>
      <c r="P99" s="20">
        <f t="shared" si="31"/>
        <v>110667</v>
      </c>
      <c r="Q99" s="20">
        <f t="shared" si="32"/>
        <v>110672</v>
      </c>
      <c r="R99" s="20">
        <v>110651</v>
      </c>
      <c r="S99" s="20">
        <v>110761</v>
      </c>
      <c r="T99" s="12">
        <f t="shared" si="33"/>
        <v>2.8</v>
      </c>
      <c r="U99" s="20">
        <f t="shared" si="34"/>
        <v>1</v>
      </c>
      <c r="V99" s="7">
        <f t="shared" si="35"/>
        <v>0</v>
      </c>
      <c r="W99" s="12">
        <f t="shared" si="36"/>
        <v>2.8</v>
      </c>
      <c r="X99" s="12">
        <f t="shared" si="37"/>
        <v>8.1999999999999993</v>
      </c>
      <c r="Y99" s="12">
        <f t="shared" si="49"/>
        <v>-2.8</v>
      </c>
      <c r="Z99" s="12">
        <f t="shared" si="50"/>
        <v>-2.8</v>
      </c>
      <c r="AA99" s="12">
        <f t="shared" si="38"/>
        <v>-2.8</v>
      </c>
      <c r="AB99" s="12">
        <f t="shared" si="39"/>
        <v>-3.6999999999999753</v>
      </c>
      <c r="AC99" s="12">
        <f t="shared" si="40"/>
        <v>-2.8</v>
      </c>
      <c r="AD99" s="12">
        <f t="shared" si="41"/>
        <v>0</v>
      </c>
      <c r="AE99" s="12">
        <f t="shared" si="42"/>
        <v>0</v>
      </c>
      <c r="AF99" s="12">
        <f t="shared" si="43"/>
        <v>217.95000000000002</v>
      </c>
      <c r="AH99" s="12">
        <f t="shared" si="44"/>
        <v>1210.3500000000001</v>
      </c>
      <c r="AI99" s="12">
        <f t="shared" si="45"/>
        <v>59</v>
      </c>
      <c r="AJ99" s="12">
        <f t="shared" si="46"/>
        <v>0</v>
      </c>
      <c r="AK99" s="12">
        <f t="shared" si="47"/>
        <v>12699.400000000001</v>
      </c>
      <c r="AL99" s="12">
        <f>MAX(AK$4:AK99)</f>
        <v>12959.000000000002</v>
      </c>
      <c r="AM99" s="8">
        <f t="shared" si="48"/>
        <v>-2.0032409908171952E-2</v>
      </c>
      <c r="AN99" s="20">
        <f t="shared" si="51"/>
        <v>0</v>
      </c>
      <c r="AO99" s="20">
        <f t="shared" si="52"/>
        <v>0</v>
      </c>
      <c r="AP99" s="20">
        <f t="shared" si="53"/>
        <v>0</v>
      </c>
      <c r="AQ99" s="12">
        <f t="shared" si="54"/>
        <v>0</v>
      </c>
      <c r="AS99" s="26"/>
    </row>
    <row r="100" spans="1:45" x14ac:dyDescent="0.3">
      <c r="A100" s="1">
        <v>42677</v>
      </c>
      <c r="B100" s="1">
        <v>42677</v>
      </c>
      <c r="C100" s="1" t="s">
        <v>44</v>
      </c>
      <c r="D100" s="3">
        <v>1610</v>
      </c>
      <c r="E100" s="3">
        <v>-200</v>
      </c>
      <c r="F100" s="3">
        <f t="shared" si="28"/>
        <v>1410</v>
      </c>
      <c r="G100" s="20">
        <f t="shared" si="29"/>
        <v>0</v>
      </c>
      <c r="H100" s="3" t="s">
        <v>38</v>
      </c>
      <c r="I100" s="20">
        <v>1</v>
      </c>
      <c r="J100" s="20">
        <v>18</v>
      </c>
      <c r="K100" s="20">
        <v>1</v>
      </c>
      <c r="L100" s="20">
        <f t="shared" si="30"/>
        <v>1</v>
      </c>
      <c r="M100" s="20" t="s">
        <v>20</v>
      </c>
      <c r="N100" s="20">
        <v>7</v>
      </c>
      <c r="O100" s="20">
        <v>103290</v>
      </c>
      <c r="P100" s="20">
        <f t="shared" si="31"/>
        <v>103290</v>
      </c>
      <c r="Q100" s="20">
        <f t="shared" si="32"/>
        <v>103285</v>
      </c>
      <c r="R100" s="20">
        <v>103311</v>
      </c>
      <c r="S100" s="20">
        <v>102833</v>
      </c>
      <c r="T100" s="12">
        <f t="shared" si="33"/>
        <v>3.3</v>
      </c>
      <c r="U100" s="20">
        <f t="shared" si="34"/>
        <v>1</v>
      </c>
      <c r="V100" s="7">
        <f t="shared" si="35"/>
        <v>0</v>
      </c>
      <c r="W100" s="12">
        <f t="shared" si="36"/>
        <v>3.3</v>
      </c>
      <c r="X100" s="12">
        <f t="shared" si="37"/>
        <v>44.5</v>
      </c>
      <c r="Y100" s="12">
        <f t="shared" si="49"/>
        <v>9.5</v>
      </c>
      <c r="Z100" s="12">
        <f t="shared" si="50"/>
        <v>19.5</v>
      </c>
      <c r="AA100" s="12">
        <f t="shared" si="38"/>
        <v>14.5</v>
      </c>
      <c r="AB100" s="12">
        <f t="shared" si="39"/>
        <v>10.800000000000026</v>
      </c>
      <c r="AC100" s="12">
        <f t="shared" si="40"/>
        <v>9.5</v>
      </c>
      <c r="AD100" s="12">
        <f t="shared" si="41"/>
        <v>9.5</v>
      </c>
      <c r="AE100" s="12">
        <f t="shared" si="42"/>
        <v>0</v>
      </c>
      <c r="AF100" s="12">
        <f t="shared" si="43"/>
        <v>217.95000000000002</v>
      </c>
      <c r="AH100" s="12">
        <f t="shared" si="44"/>
        <v>1210.3500000000001</v>
      </c>
      <c r="AI100" s="12">
        <f t="shared" si="45"/>
        <v>59</v>
      </c>
      <c r="AJ100" s="12">
        <f t="shared" si="46"/>
        <v>0</v>
      </c>
      <c r="AK100" s="12">
        <f t="shared" si="47"/>
        <v>12699.400000000001</v>
      </c>
      <c r="AL100" s="12">
        <f>MAX(AK$4:AK100)</f>
        <v>12959.000000000002</v>
      </c>
      <c r="AM100" s="8">
        <f t="shared" si="48"/>
        <v>-2.0032409908171952E-2</v>
      </c>
      <c r="AN100" s="20">
        <f t="shared" si="51"/>
        <v>0</v>
      </c>
      <c r="AO100" s="20">
        <f t="shared" si="52"/>
        <v>0</v>
      </c>
      <c r="AP100" s="20">
        <f t="shared" si="53"/>
        <v>0</v>
      </c>
      <c r="AQ100" s="12">
        <f t="shared" si="54"/>
        <v>0</v>
      </c>
      <c r="AS100" s="26"/>
    </row>
    <row r="101" spans="1:45" x14ac:dyDescent="0.3">
      <c r="A101" s="1">
        <v>42689</v>
      </c>
      <c r="B101" s="1">
        <v>42690</v>
      </c>
      <c r="C101" s="1" t="s">
        <v>44</v>
      </c>
      <c r="D101" s="3">
        <v>325</v>
      </c>
      <c r="E101" s="3">
        <v>-200</v>
      </c>
      <c r="F101" s="3">
        <f t="shared" si="28"/>
        <v>125</v>
      </c>
      <c r="G101" s="20">
        <f t="shared" si="29"/>
        <v>1</v>
      </c>
      <c r="H101" s="3" t="s">
        <v>43</v>
      </c>
      <c r="L101" s="20">
        <f t="shared" si="30"/>
        <v>1</v>
      </c>
      <c r="M101" s="20" t="s">
        <v>21</v>
      </c>
      <c r="N101" s="20">
        <v>10</v>
      </c>
      <c r="O101" s="20">
        <v>134330</v>
      </c>
      <c r="P101" s="20">
        <f t="shared" si="31"/>
        <v>134340</v>
      </c>
      <c r="Q101" s="20">
        <f t="shared" si="32"/>
        <v>134345</v>
      </c>
      <c r="R101" s="20">
        <v>134280</v>
      </c>
      <c r="S101" s="20">
        <v>134349</v>
      </c>
      <c r="T101" s="12">
        <f t="shared" si="33"/>
        <v>7.5</v>
      </c>
      <c r="U101" s="20">
        <f t="shared" si="34"/>
        <v>1</v>
      </c>
      <c r="V101" s="7">
        <f t="shared" si="35"/>
        <v>1</v>
      </c>
      <c r="W101" s="12">
        <f t="shared" si="36"/>
        <v>7.5</v>
      </c>
      <c r="X101" s="12">
        <f t="shared" si="37"/>
        <v>-0.6</v>
      </c>
      <c r="Y101" s="12">
        <f t="shared" si="49"/>
        <v>-7.5</v>
      </c>
      <c r="Z101" s="12">
        <f t="shared" si="50"/>
        <v>-7.5</v>
      </c>
      <c r="AA101" s="12">
        <f t="shared" si="38"/>
        <v>-7.5</v>
      </c>
      <c r="AB101" s="12">
        <f t="shared" si="39"/>
        <v>3.3000000000000256</v>
      </c>
      <c r="AC101" s="12">
        <f t="shared" si="40"/>
        <v>0</v>
      </c>
      <c r="AD101" s="12">
        <f t="shared" si="41"/>
        <v>0</v>
      </c>
      <c r="AE101" s="12">
        <f t="shared" si="42"/>
        <v>-7.5</v>
      </c>
      <c r="AF101" s="12">
        <f t="shared" si="43"/>
        <v>210.45000000000002</v>
      </c>
      <c r="AH101" s="12">
        <f t="shared" si="44"/>
        <v>1269.9400000000003</v>
      </c>
      <c r="AI101" s="12">
        <f t="shared" si="45"/>
        <v>61</v>
      </c>
      <c r="AJ101" s="12">
        <f t="shared" si="46"/>
        <v>-457.5</v>
      </c>
      <c r="AK101" s="12">
        <f t="shared" si="47"/>
        <v>12241.900000000001</v>
      </c>
      <c r="AL101" s="12">
        <f>MAX(AK$4:AK101)</f>
        <v>12959.000000000002</v>
      </c>
      <c r="AM101" s="8">
        <f t="shared" si="48"/>
        <v>-5.5336059881163691E-2</v>
      </c>
      <c r="AN101" s="20">
        <f t="shared" si="51"/>
        <v>0</v>
      </c>
      <c r="AO101" s="20">
        <f t="shared" si="52"/>
        <v>0</v>
      </c>
      <c r="AP101" s="20">
        <f t="shared" si="53"/>
        <v>1</v>
      </c>
      <c r="AQ101" s="12">
        <f t="shared" si="54"/>
        <v>-7.5</v>
      </c>
      <c r="AS101" s="26"/>
    </row>
    <row r="102" spans="1:45" x14ac:dyDescent="0.3">
      <c r="A102" s="1">
        <v>42690</v>
      </c>
      <c r="B102" s="1">
        <v>42690</v>
      </c>
      <c r="C102" s="1" t="s">
        <v>44</v>
      </c>
      <c r="D102" s="3">
        <v>1120</v>
      </c>
      <c r="E102" s="3">
        <v>-200</v>
      </c>
      <c r="F102" s="3">
        <f t="shared" si="28"/>
        <v>920</v>
      </c>
      <c r="G102" s="20">
        <f t="shared" si="29"/>
        <v>0</v>
      </c>
      <c r="H102" s="3" t="s">
        <v>43</v>
      </c>
      <c r="I102" s="20">
        <v>1</v>
      </c>
      <c r="J102" s="20">
        <v>15</v>
      </c>
      <c r="L102" s="20">
        <f t="shared" si="30"/>
        <v>1</v>
      </c>
      <c r="M102" s="20" t="s">
        <v>20</v>
      </c>
      <c r="N102" s="20">
        <v>10</v>
      </c>
      <c r="O102" s="20">
        <v>134710</v>
      </c>
      <c r="P102" s="20">
        <f t="shared" si="31"/>
        <v>134710</v>
      </c>
      <c r="Q102" s="20">
        <f t="shared" si="32"/>
        <v>134705</v>
      </c>
      <c r="R102" s="20">
        <v>134716</v>
      </c>
      <c r="S102" s="20">
        <v>134588</v>
      </c>
      <c r="T102" s="12">
        <f t="shared" si="33"/>
        <v>2.1</v>
      </c>
      <c r="U102" s="20">
        <f t="shared" si="34"/>
        <v>1</v>
      </c>
      <c r="V102" s="7">
        <f t="shared" si="35"/>
        <v>0</v>
      </c>
      <c r="W102" s="12">
        <f t="shared" si="36"/>
        <v>2.1</v>
      </c>
      <c r="X102" s="12">
        <f t="shared" si="37"/>
        <v>10.7</v>
      </c>
      <c r="Y102" s="12">
        <f t="shared" si="49"/>
        <v>9.5</v>
      </c>
      <c r="Z102" s="12">
        <f t="shared" si="50"/>
        <v>-2.1</v>
      </c>
      <c r="AA102" s="12">
        <f t="shared" si="38"/>
        <v>3.7</v>
      </c>
      <c r="AB102" s="12">
        <f t="shared" si="39"/>
        <v>7.0000000000000258</v>
      </c>
      <c r="AC102" s="12">
        <f t="shared" si="40"/>
        <v>9.5</v>
      </c>
      <c r="AD102" s="12">
        <f t="shared" si="41"/>
        <v>0</v>
      </c>
      <c r="AE102" s="12">
        <f t="shared" si="42"/>
        <v>0</v>
      </c>
      <c r="AF102" s="12">
        <f t="shared" si="43"/>
        <v>210.45000000000002</v>
      </c>
      <c r="AH102" s="12">
        <f t="shared" si="44"/>
        <v>1269.9400000000003</v>
      </c>
      <c r="AI102" s="12">
        <f t="shared" si="45"/>
        <v>61</v>
      </c>
      <c r="AJ102" s="12">
        <f t="shared" si="46"/>
        <v>0</v>
      </c>
      <c r="AK102" s="12">
        <f t="shared" si="47"/>
        <v>12241.900000000001</v>
      </c>
      <c r="AL102" s="12">
        <f>MAX(AK$4:AK102)</f>
        <v>12959.000000000002</v>
      </c>
      <c r="AM102" s="8">
        <f t="shared" si="48"/>
        <v>-5.5336059881163691E-2</v>
      </c>
      <c r="AN102" s="20">
        <f t="shared" si="51"/>
        <v>0</v>
      </c>
      <c r="AO102" s="20">
        <f t="shared" si="52"/>
        <v>0</v>
      </c>
      <c r="AP102" s="20">
        <f t="shared" si="53"/>
        <v>0</v>
      </c>
      <c r="AQ102" s="12">
        <f t="shared" si="54"/>
        <v>0</v>
      </c>
      <c r="AS102" s="26"/>
    </row>
    <row r="103" spans="1:45" x14ac:dyDescent="0.3">
      <c r="A103" s="1">
        <v>42691</v>
      </c>
      <c r="B103" s="1">
        <v>42691</v>
      </c>
      <c r="C103" s="1" t="s">
        <v>44</v>
      </c>
      <c r="D103" s="3">
        <v>1935</v>
      </c>
      <c r="E103" s="3">
        <v>-200</v>
      </c>
      <c r="F103" s="3">
        <f t="shared" si="28"/>
        <v>1735</v>
      </c>
      <c r="G103" s="20">
        <f t="shared" si="29"/>
        <v>0</v>
      </c>
      <c r="H103" s="3" t="s">
        <v>43</v>
      </c>
      <c r="K103" s="20">
        <v>1</v>
      </c>
      <c r="L103" s="20">
        <f t="shared" si="30"/>
        <v>1</v>
      </c>
      <c r="M103" s="20" t="s">
        <v>20</v>
      </c>
      <c r="N103" s="20">
        <v>10</v>
      </c>
      <c r="O103" s="20">
        <v>134570</v>
      </c>
      <c r="P103" s="20">
        <f t="shared" si="31"/>
        <v>134570</v>
      </c>
      <c r="Q103" s="20">
        <f t="shared" si="32"/>
        <v>134565</v>
      </c>
      <c r="R103" s="20">
        <v>135635</v>
      </c>
      <c r="S103" s="20">
        <v>133769</v>
      </c>
      <c r="T103" s="12">
        <f t="shared" si="33"/>
        <v>108</v>
      </c>
      <c r="U103" s="20">
        <f t="shared" si="34"/>
        <v>1</v>
      </c>
      <c r="V103" s="7">
        <f t="shared" si="35"/>
        <v>0</v>
      </c>
      <c r="W103" s="12">
        <f t="shared" si="36"/>
        <v>20.5</v>
      </c>
      <c r="X103" s="12">
        <f t="shared" si="37"/>
        <v>78.599999999999994</v>
      </c>
      <c r="Y103" s="12">
        <f t="shared" si="49"/>
        <v>-20.5</v>
      </c>
      <c r="Z103" s="12">
        <f t="shared" si="50"/>
        <v>-20.5</v>
      </c>
      <c r="AA103" s="12">
        <f t="shared" si="38"/>
        <v>-20.5</v>
      </c>
      <c r="AB103" s="12">
        <f t="shared" si="39"/>
        <v>-13.499999999999975</v>
      </c>
      <c r="AC103" s="12">
        <f t="shared" si="40"/>
        <v>0</v>
      </c>
      <c r="AD103" s="12">
        <f t="shared" si="41"/>
        <v>-20.5</v>
      </c>
      <c r="AE103" s="12">
        <f t="shared" si="42"/>
        <v>0</v>
      </c>
      <c r="AF103" s="12">
        <f t="shared" si="43"/>
        <v>210.45000000000002</v>
      </c>
      <c r="AH103" s="12">
        <f t="shared" si="44"/>
        <v>1224.1900000000003</v>
      </c>
      <c r="AI103" s="12">
        <f t="shared" si="45"/>
        <v>59</v>
      </c>
      <c r="AJ103" s="12">
        <f t="shared" si="46"/>
        <v>0</v>
      </c>
      <c r="AK103" s="12">
        <f t="shared" si="47"/>
        <v>12241.900000000001</v>
      </c>
      <c r="AL103" s="12">
        <f>MAX(AK$4:AK103)</f>
        <v>12959.000000000002</v>
      </c>
      <c r="AM103" s="8">
        <f t="shared" si="48"/>
        <v>-5.5336059881163691E-2</v>
      </c>
      <c r="AN103" s="20">
        <f t="shared" si="51"/>
        <v>0</v>
      </c>
      <c r="AO103" s="20">
        <f t="shared" si="52"/>
        <v>0</v>
      </c>
      <c r="AP103" s="20">
        <f t="shared" si="53"/>
        <v>0</v>
      </c>
      <c r="AQ103" s="12">
        <f t="shared" si="54"/>
        <v>0</v>
      </c>
      <c r="AS103" s="26"/>
    </row>
    <row r="104" spans="1:45" x14ac:dyDescent="0.3">
      <c r="A104" s="1">
        <v>42692</v>
      </c>
      <c r="B104" s="1">
        <v>42692</v>
      </c>
      <c r="C104" s="1" t="s">
        <v>45</v>
      </c>
      <c r="D104" s="3">
        <v>1110</v>
      </c>
      <c r="E104" s="3">
        <v>0</v>
      </c>
      <c r="F104" s="3">
        <f t="shared" si="28"/>
        <v>1110</v>
      </c>
      <c r="G104" s="20">
        <f t="shared" si="29"/>
        <v>0</v>
      </c>
      <c r="H104" s="3" t="s">
        <v>17</v>
      </c>
      <c r="L104" s="20">
        <f t="shared" si="30"/>
        <v>1</v>
      </c>
      <c r="M104" s="20" t="s">
        <v>20</v>
      </c>
      <c r="N104" s="20">
        <v>7</v>
      </c>
      <c r="O104" s="20">
        <v>106240</v>
      </c>
      <c r="P104" s="20">
        <f t="shared" si="31"/>
        <v>106240</v>
      </c>
      <c r="Q104" s="20">
        <f t="shared" si="32"/>
        <v>106235</v>
      </c>
      <c r="R104" s="20">
        <v>106248</v>
      </c>
      <c r="S104" s="20">
        <v>106132</v>
      </c>
      <c r="T104" s="12">
        <f t="shared" si="33"/>
        <v>2</v>
      </c>
      <c r="U104" s="20">
        <f t="shared" si="34"/>
        <v>1</v>
      </c>
      <c r="V104" s="7">
        <f t="shared" si="35"/>
        <v>1</v>
      </c>
      <c r="W104" s="12">
        <f t="shared" si="36"/>
        <v>2</v>
      </c>
      <c r="X104" s="12">
        <f t="shared" si="37"/>
        <v>9.6</v>
      </c>
      <c r="Y104" s="12">
        <f t="shared" si="49"/>
        <v>9.5</v>
      </c>
      <c r="Z104" s="12">
        <f t="shared" si="50"/>
        <v>-2</v>
      </c>
      <c r="AA104" s="12">
        <f t="shared" si="38"/>
        <v>3.75</v>
      </c>
      <c r="AB104" s="12">
        <f t="shared" si="39"/>
        <v>-9.7499999999999751</v>
      </c>
      <c r="AC104" s="12">
        <f t="shared" si="40"/>
        <v>0</v>
      </c>
      <c r="AD104" s="12">
        <f t="shared" si="41"/>
        <v>0</v>
      </c>
      <c r="AE104" s="12">
        <f t="shared" si="42"/>
        <v>3.75</v>
      </c>
      <c r="AF104" s="12">
        <f t="shared" si="43"/>
        <v>214.20000000000002</v>
      </c>
      <c r="AH104" s="12">
        <f t="shared" si="44"/>
        <v>1224.1900000000003</v>
      </c>
      <c r="AI104" s="12">
        <f t="shared" si="45"/>
        <v>59</v>
      </c>
      <c r="AJ104" s="12">
        <f t="shared" si="46"/>
        <v>221.25</v>
      </c>
      <c r="AK104" s="12">
        <f t="shared" si="47"/>
        <v>12463.150000000001</v>
      </c>
      <c r="AL104" s="12">
        <f>MAX(AK$4:AK104)</f>
        <v>12959.000000000002</v>
      </c>
      <c r="AM104" s="8">
        <f t="shared" si="48"/>
        <v>-3.8262983254880797E-2</v>
      </c>
      <c r="AN104" s="20">
        <f t="shared" si="51"/>
        <v>1</v>
      </c>
      <c r="AO104" s="20">
        <f t="shared" si="52"/>
        <v>3.75</v>
      </c>
      <c r="AP104" s="20">
        <f t="shared" si="53"/>
        <v>0</v>
      </c>
      <c r="AQ104" s="12">
        <f t="shared" si="54"/>
        <v>0</v>
      </c>
      <c r="AS104" s="26"/>
    </row>
    <row r="105" spans="1:45" x14ac:dyDescent="0.3">
      <c r="A105" s="1">
        <v>42692</v>
      </c>
      <c r="B105" s="1">
        <v>42692</v>
      </c>
      <c r="C105" s="1" t="s">
        <v>44</v>
      </c>
      <c r="D105" s="3">
        <v>1345</v>
      </c>
      <c r="E105" s="3">
        <v>-200</v>
      </c>
      <c r="F105" s="3">
        <f t="shared" si="28"/>
        <v>1145</v>
      </c>
      <c r="G105" s="20">
        <f t="shared" si="29"/>
        <v>0</v>
      </c>
      <c r="H105" s="3" t="s">
        <v>43</v>
      </c>
      <c r="L105" s="20">
        <f t="shared" si="30"/>
        <v>1</v>
      </c>
      <c r="M105" s="20" t="s">
        <v>21</v>
      </c>
      <c r="N105" s="20">
        <v>10</v>
      </c>
      <c r="O105" s="20">
        <v>134970</v>
      </c>
      <c r="P105" s="20">
        <f t="shared" si="31"/>
        <v>134980</v>
      </c>
      <c r="Q105" s="20">
        <f t="shared" si="32"/>
        <v>134985</v>
      </c>
      <c r="R105" s="20">
        <v>134928</v>
      </c>
      <c r="S105" s="20">
        <v>135388</v>
      </c>
      <c r="T105" s="12">
        <f t="shared" si="33"/>
        <v>6.7</v>
      </c>
      <c r="U105" s="20">
        <f t="shared" si="34"/>
        <v>1</v>
      </c>
      <c r="V105" s="7">
        <f t="shared" si="35"/>
        <v>1</v>
      </c>
      <c r="W105" s="12">
        <f t="shared" si="36"/>
        <v>6.7</v>
      </c>
      <c r="X105" s="12">
        <f t="shared" si="37"/>
        <v>39.299999999999997</v>
      </c>
      <c r="Y105" s="12">
        <f t="shared" si="49"/>
        <v>9.5</v>
      </c>
      <c r="Z105" s="12">
        <f t="shared" si="50"/>
        <v>19.5</v>
      </c>
      <c r="AA105" s="12">
        <f t="shared" si="38"/>
        <v>14.5</v>
      </c>
      <c r="AB105" s="12">
        <f t="shared" si="39"/>
        <v>4.7500000000000249</v>
      </c>
      <c r="AC105" s="12">
        <f t="shared" si="40"/>
        <v>0</v>
      </c>
      <c r="AD105" s="12">
        <f t="shared" si="41"/>
        <v>0</v>
      </c>
      <c r="AE105" s="12">
        <f t="shared" si="42"/>
        <v>14.5</v>
      </c>
      <c r="AF105" s="12">
        <f t="shared" si="43"/>
        <v>228.70000000000002</v>
      </c>
      <c r="AH105" s="12">
        <f t="shared" si="44"/>
        <v>1224.1900000000003</v>
      </c>
      <c r="AI105" s="12">
        <f t="shared" si="45"/>
        <v>59</v>
      </c>
      <c r="AJ105" s="12">
        <f t="shared" si="46"/>
        <v>855.5</v>
      </c>
      <c r="AK105" s="12">
        <f t="shared" si="47"/>
        <v>13318.650000000001</v>
      </c>
      <c r="AL105" s="12">
        <f>MAX(AK$4:AK105)</f>
        <v>13318.650000000001</v>
      </c>
      <c r="AM105" s="8">
        <f t="shared" si="48"/>
        <v>0</v>
      </c>
      <c r="AN105" s="20">
        <f t="shared" si="51"/>
        <v>1</v>
      </c>
      <c r="AO105" s="20">
        <f t="shared" si="52"/>
        <v>14.5</v>
      </c>
      <c r="AP105" s="20">
        <f t="shared" si="53"/>
        <v>0</v>
      </c>
      <c r="AQ105" s="12">
        <f t="shared" si="54"/>
        <v>0</v>
      </c>
      <c r="AS105" s="26"/>
    </row>
    <row r="106" spans="1:45" x14ac:dyDescent="0.3">
      <c r="A106" s="1">
        <v>42692</v>
      </c>
      <c r="B106" s="1">
        <v>42692</v>
      </c>
      <c r="C106" s="1" t="s">
        <v>44</v>
      </c>
      <c r="D106" s="3">
        <v>1350</v>
      </c>
      <c r="E106" s="3">
        <v>-200</v>
      </c>
      <c r="F106" s="3">
        <f t="shared" si="28"/>
        <v>1150</v>
      </c>
      <c r="G106" s="20">
        <f t="shared" si="29"/>
        <v>0</v>
      </c>
      <c r="H106" s="3" t="s">
        <v>38</v>
      </c>
      <c r="L106" s="20">
        <f t="shared" si="30"/>
        <v>1</v>
      </c>
      <c r="M106" s="20" t="s">
        <v>21</v>
      </c>
      <c r="N106" s="20">
        <v>7</v>
      </c>
      <c r="O106" s="20">
        <v>110170</v>
      </c>
      <c r="P106" s="20">
        <f t="shared" si="31"/>
        <v>110177</v>
      </c>
      <c r="Q106" s="20">
        <f t="shared" si="32"/>
        <v>110182</v>
      </c>
      <c r="R106" s="20">
        <v>110084</v>
      </c>
      <c r="S106" s="20">
        <v>110293</v>
      </c>
      <c r="T106" s="12">
        <f t="shared" si="33"/>
        <v>10.5</v>
      </c>
      <c r="U106" s="20">
        <f t="shared" si="34"/>
        <v>1</v>
      </c>
      <c r="V106" s="7">
        <f t="shared" si="35"/>
        <v>1</v>
      </c>
      <c r="W106" s="12">
        <f t="shared" si="36"/>
        <v>10.5</v>
      </c>
      <c r="X106" s="12">
        <f t="shared" si="37"/>
        <v>10.4</v>
      </c>
      <c r="Y106" s="12">
        <f t="shared" si="49"/>
        <v>9.5</v>
      </c>
      <c r="Z106" s="12">
        <f t="shared" si="50"/>
        <v>-10.5</v>
      </c>
      <c r="AA106" s="12">
        <f t="shared" si="38"/>
        <v>-0.5</v>
      </c>
      <c r="AB106" s="12">
        <f t="shared" si="39"/>
        <v>4.2500000000000249</v>
      </c>
      <c r="AC106" s="12">
        <f t="shared" si="40"/>
        <v>0</v>
      </c>
      <c r="AD106" s="12">
        <f t="shared" si="41"/>
        <v>0</v>
      </c>
      <c r="AE106" s="12">
        <f t="shared" si="42"/>
        <v>-0.5</v>
      </c>
      <c r="AF106" s="12">
        <f t="shared" si="43"/>
        <v>228.20000000000002</v>
      </c>
      <c r="AH106" s="12">
        <f t="shared" si="44"/>
        <v>1224.1900000000003</v>
      </c>
      <c r="AI106" s="12">
        <f t="shared" si="45"/>
        <v>59</v>
      </c>
      <c r="AJ106" s="12">
        <f t="shared" si="46"/>
        <v>-29.5</v>
      </c>
      <c r="AK106" s="12">
        <f t="shared" si="47"/>
        <v>13289.150000000001</v>
      </c>
      <c r="AL106" s="12">
        <f>MAX(AK$4:AK106)</f>
        <v>13318.650000000001</v>
      </c>
      <c r="AM106" s="8">
        <f t="shared" si="48"/>
        <v>-2.2149392017959775E-3</v>
      </c>
      <c r="AN106" s="20">
        <f t="shared" si="51"/>
        <v>0</v>
      </c>
      <c r="AO106" s="20">
        <f t="shared" si="52"/>
        <v>0</v>
      </c>
      <c r="AP106" s="20">
        <f t="shared" si="53"/>
        <v>1</v>
      </c>
      <c r="AQ106" s="12">
        <f t="shared" si="54"/>
        <v>-0.5</v>
      </c>
      <c r="AS106" s="26"/>
    </row>
    <row r="107" spans="1:45" x14ac:dyDescent="0.3">
      <c r="A107" s="1">
        <v>42691</v>
      </c>
      <c r="B107" s="1">
        <v>42692</v>
      </c>
      <c r="C107" s="1" t="s">
        <v>44</v>
      </c>
      <c r="D107" s="3">
        <v>2555</v>
      </c>
      <c r="E107" s="3">
        <v>-200</v>
      </c>
      <c r="F107" s="3">
        <f t="shared" si="28"/>
        <v>2355</v>
      </c>
      <c r="G107" s="20">
        <f t="shared" si="29"/>
        <v>1</v>
      </c>
      <c r="H107" s="3" t="s">
        <v>43</v>
      </c>
      <c r="L107" s="20">
        <f t="shared" si="30"/>
        <v>1</v>
      </c>
      <c r="M107" s="20" t="s">
        <v>20</v>
      </c>
      <c r="N107" s="20">
        <v>10</v>
      </c>
      <c r="O107" s="20">
        <v>135340</v>
      </c>
      <c r="P107" s="20">
        <f t="shared" si="31"/>
        <v>135340</v>
      </c>
      <c r="Q107" s="20">
        <f t="shared" si="32"/>
        <v>135335</v>
      </c>
      <c r="R107" s="20">
        <v>135366</v>
      </c>
      <c r="S107" s="20">
        <v>135290</v>
      </c>
      <c r="T107" s="12">
        <f t="shared" si="33"/>
        <v>4.0999999999999996</v>
      </c>
      <c r="U107" s="20">
        <f t="shared" si="34"/>
        <v>1</v>
      </c>
      <c r="V107" s="7">
        <f t="shared" si="35"/>
        <v>1</v>
      </c>
      <c r="W107" s="12">
        <f t="shared" si="36"/>
        <v>4.0999999999999996</v>
      </c>
      <c r="X107" s="12">
        <f t="shared" si="37"/>
        <v>3.5</v>
      </c>
      <c r="Y107" s="12">
        <f t="shared" si="49"/>
        <v>-4.0999999999999996</v>
      </c>
      <c r="Z107" s="12">
        <f t="shared" si="50"/>
        <v>-4.0999999999999996</v>
      </c>
      <c r="AA107" s="12">
        <f t="shared" si="38"/>
        <v>-4.0999999999999996</v>
      </c>
      <c r="AB107" s="12">
        <f t="shared" si="39"/>
        <v>0.15000000000002522</v>
      </c>
      <c r="AC107" s="12">
        <f t="shared" si="40"/>
        <v>0</v>
      </c>
      <c r="AD107" s="12">
        <f t="shared" si="41"/>
        <v>0</v>
      </c>
      <c r="AE107" s="12">
        <f t="shared" si="42"/>
        <v>-4.0999999999999996</v>
      </c>
      <c r="AF107" s="12">
        <f t="shared" si="43"/>
        <v>224.10000000000002</v>
      </c>
      <c r="AH107" s="12">
        <f t="shared" si="44"/>
        <v>1224.1900000000003</v>
      </c>
      <c r="AI107" s="12">
        <f t="shared" si="45"/>
        <v>59</v>
      </c>
      <c r="AJ107" s="12">
        <f t="shared" si="46"/>
        <v>-241.89999999999998</v>
      </c>
      <c r="AK107" s="12">
        <f t="shared" si="47"/>
        <v>13047.250000000002</v>
      </c>
      <c r="AL107" s="12">
        <f>MAX(AK$4:AK107)</f>
        <v>13318.650000000001</v>
      </c>
      <c r="AM107" s="8">
        <f t="shared" si="48"/>
        <v>-2.0377440656522968E-2</v>
      </c>
      <c r="AN107" s="20">
        <f t="shared" si="51"/>
        <v>0</v>
      </c>
      <c r="AO107" s="20">
        <f t="shared" si="52"/>
        <v>0</v>
      </c>
      <c r="AP107" s="20">
        <f t="shared" si="53"/>
        <v>1</v>
      </c>
      <c r="AQ107" s="12">
        <f t="shared" si="54"/>
        <v>-4.0999999999999996</v>
      </c>
      <c r="AS107" s="26"/>
    </row>
    <row r="108" spans="1:45" x14ac:dyDescent="0.3">
      <c r="A108" s="1">
        <v>42695</v>
      </c>
      <c r="B108" s="1">
        <v>42695</v>
      </c>
      <c r="C108" s="1" t="s">
        <v>44</v>
      </c>
      <c r="D108" s="3">
        <v>1540</v>
      </c>
      <c r="E108" s="3">
        <v>-200</v>
      </c>
      <c r="F108" s="3">
        <f t="shared" si="28"/>
        <v>1340</v>
      </c>
      <c r="G108" s="20">
        <f t="shared" si="29"/>
        <v>0</v>
      </c>
      <c r="H108" s="3" t="s">
        <v>37</v>
      </c>
      <c r="I108" s="20">
        <v>1</v>
      </c>
      <c r="J108" s="20">
        <v>13</v>
      </c>
      <c r="L108" s="20">
        <f t="shared" si="30"/>
        <v>1</v>
      </c>
      <c r="M108" s="20" t="s">
        <v>20</v>
      </c>
      <c r="N108" s="20">
        <v>8</v>
      </c>
      <c r="O108" s="20">
        <v>73800</v>
      </c>
      <c r="P108" s="20">
        <f t="shared" si="31"/>
        <v>73800</v>
      </c>
      <c r="Q108" s="20">
        <f t="shared" si="32"/>
        <v>73795</v>
      </c>
      <c r="R108" s="20">
        <v>73811</v>
      </c>
      <c r="S108" s="20">
        <v>73529</v>
      </c>
      <c r="T108" s="12">
        <f t="shared" si="33"/>
        <v>2.4</v>
      </c>
      <c r="U108" s="20">
        <f t="shared" si="34"/>
        <v>1</v>
      </c>
      <c r="V108" s="7">
        <f t="shared" si="35"/>
        <v>0</v>
      </c>
      <c r="W108" s="12">
        <f t="shared" si="36"/>
        <v>2.4</v>
      </c>
      <c r="X108" s="12">
        <f t="shared" si="37"/>
        <v>25.8</v>
      </c>
      <c r="Y108" s="12">
        <f t="shared" si="49"/>
        <v>9.5</v>
      </c>
      <c r="Z108" s="12">
        <f t="shared" si="50"/>
        <v>19.5</v>
      </c>
      <c r="AA108" s="12">
        <f t="shared" si="38"/>
        <v>14.5</v>
      </c>
      <c r="AB108" s="12">
        <f t="shared" si="39"/>
        <v>14.650000000000025</v>
      </c>
      <c r="AC108" s="12">
        <f t="shared" si="40"/>
        <v>9.5</v>
      </c>
      <c r="AD108" s="12">
        <f t="shared" si="41"/>
        <v>0</v>
      </c>
      <c r="AE108" s="12">
        <f t="shared" si="42"/>
        <v>0</v>
      </c>
      <c r="AF108" s="12">
        <f t="shared" si="43"/>
        <v>224.10000000000002</v>
      </c>
      <c r="AH108" s="12">
        <f t="shared" si="44"/>
        <v>1304.7250000000004</v>
      </c>
      <c r="AI108" s="12">
        <f t="shared" si="45"/>
        <v>63</v>
      </c>
      <c r="AJ108" s="12">
        <f t="shared" si="46"/>
        <v>0</v>
      </c>
      <c r="AK108" s="12">
        <f t="shared" si="47"/>
        <v>13047.250000000002</v>
      </c>
      <c r="AL108" s="12">
        <f>MAX(AK$4:AK108)</f>
        <v>13318.650000000001</v>
      </c>
      <c r="AM108" s="8">
        <f t="shared" si="48"/>
        <v>-2.0377440656522968E-2</v>
      </c>
      <c r="AN108" s="20">
        <f t="shared" si="51"/>
        <v>0</v>
      </c>
      <c r="AO108" s="20">
        <f t="shared" si="52"/>
        <v>0</v>
      </c>
      <c r="AP108" s="20">
        <f t="shared" si="53"/>
        <v>0</v>
      </c>
      <c r="AQ108" s="12">
        <f t="shared" si="54"/>
        <v>0</v>
      </c>
      <c r="AS108" s="26"/>
    </row>
    <row r="109" spans="1:45" x14ac:dyDescent="0.3">
      <c r="A109" s="1">
        <v>42695</v>
      </c>
      <c r="B109" s="1">
        <v>42695</v>
      </c>
      <c r="C109" s="1" t="s">
        <v>44</v>
      </c>
      <c r="D109" s="3">
        <v>1540</v>
      </c>
      <c r="E109" s="3">
        <v>-200</v>
      </c>
      <c r="F109" s="3">
        <f t="shared" si="28"/>
        <v>1340</v>
      </c>
      <c r="G109" s="20">
        <f t="shared" si="29"/>
        <v>0</v>
      </c>
      <c r="H109" s="3" t="s">
        <v>43</v>
      </c>
      <c r="I109" s="20">
        <v>1</v>
      </c>
      <c r="J109" s="20">
        <v>44</v>
      </c>
      <c r="L109" s="20">
        <f t="shared" si="30"/>
        <v>1</v>
      </c>
      <c r="M109" s="20" t="s">
        <v>21</v>
      </c>
      <c r="N109" s="20">
        <v>10</v>
      </c>
      <c r="O109" s="20">
        <v>134300</v>
      </c>
      <c r="P109" s="20">
        <f t="shared" si="31"/>
        <v>134310</v>
      </c>
      <c r="Q109" s="20">
        <f t="shared" si="32"/>
        <v>134315</v>
      </c>
      <c r="R109" s="20">
        <v>133855</v>
      </c>
      <c r="S109" s="20">
        <v>134486</v>
      </c>
      <c r="T109" s="12">
        <f t="shared" si="33"/>
        <v>47</v>
      </c>
      <c r="U109" s="20">
        <f t="shared" si="34"/>
        <v>1</v>
      </c>
      <c r="V109" s="7">
        <f t="shared" si="35"/>
        <v>0</v>
      </c>
      <c r="W109" s="12">
        <f t="shared" si="36"/>
        <v>20.5</v>
      </c>
      <c r="X109" s="12">
        <f t="shared" si="37"/>
        <v>16.100000000000001</v>
      </c>
      <c r="Y109" s="12">
        <f t="shared" si="49"/>
        <v>-20.5</v>
      </c>
      <c r="Z109" s="12">
        <f t="shared" si="50"/>
        <v>-20.5</v>
      </c>
      <c r="AA109" s="12">
        <f t="shared" si="38"/>
        <v>-20.5</v>
      </c>
      <c r="AB109" s="12">
        <f t="shared" si="39"/>
        <v>-5.8499999999999748</v>
      </c>
      <c r="AC109" s="12">
        <f t="shared" si="40"/>
        <v>-20.5</v>
      </c>
      <c r="AD109" s="12">
        <f t="shared" si="41"/>
        <v>0</v>
      </c>
      <c r="AE109" s="12">
        <f t="shared" si="42"/>
        <v>0</v>
      </c>
      <c r="AF109" s="12">
        <f t="shared" si="43"/>
        <v>224.10000000000002</v>
      </c>
      <c r="AH109" s="12">
        <f t="shared" si="44"/>
        <v>1304.7250000000004</v>
      </c>
      <c r="AI109" s="12">
        <f t="shared" si="45"/>
        <v>63</v>
      </c>
      <c r="AJ109" s="12">
        <f t="shared" si="46"/>
        <v>0</v>
      </c>
      <c r="AK109" s="12">
        <f t="shared" si="47"/>
        <v>13047.250000000002</v>
      </c>
      <c r="AL109" s="12">
        <f>MAX(AK$4:AK109)</f>
        <v>13318.650000000001</v>
      </c>
      <c r="AM109" s="8">
        <f t="shared" si="48"/>
        <v>-2.0377440656522968E-2</v>
      </c>
      <c r="AN109" s="20">
        <f t="shared" si="51"/>
        <v>0</v>
      </c>
      <c r="AO109" s="20">
        <f t="shared" si="52"/>
        <v>0</v>
      </c>
      <c r="AP109" s="20">
        <f t="shared" si="53"/>
        <v>0</v>
      </c>
      <c r="AQ109" s="12">
        <f t="shared" si="54"/>
        <v>0</v>
      </c>
      <c r="AS109" s="26"/>
    </row>
    <row r="110" spans="1:45" x14ac:dyDescent="0.3">
      <c r="A110" s="1">
        <v>42696</v>
      </c>
      <c r="B110" s="1">
        <v>42696</v>
      </c>
      <c r="C110" s="1" t="s">
        <v>44</v>
      </c>
      <c r="D110" s="3">
        <v>1145</v>
      </c>
      <c r="E110" s="3">
        <v>-200</v>
      </c>
      <c r="F110" s="3">
        <f t="shared" si="28"/>
        <v>945</v>
      </c>
      <c r="G110" s="20">
        <f t="shared" si="29"/>
        <v>0</v>
      </c>
      <c r="H110" s="3" t="s">
        <v>37</v>
      </c>
      <c r="L110" s="20">
        <f t="shared" si="30"/>
        <v>1</v>
      </c>
      <c r="M110" s="20" t="s">
        <v>20</v>
      </c>
      <c r="N110" s="20">
        <v>8</v>
      </c>
      <c r="O110" s="20">
        <v>74110</v>
      </c>
      <c r="P110" s="20">
        <f t="shared" si="31"/>
        <v>74110</v>
      </c>
      <c r="Q110" s="20">
        <f t="shared" si="32"/>
        <v>74105</v>
      </c>
      <c r="R110" s="20">
        <v>74126</v>
      </c>
      <c r="S110" s="20">
        <v>73737</v>
      </c>
      <c r="T110" s="12">
        <f t="shared" si="33"/>
        <v>2.9</v>
      </c>
      <c r="U110" s="20">
        <f t="shared" si="34"/>
        <v>1</v>
      </c>
      <c r="V110" s="7">
        <f t="shared" si="35"/>
        <v>1</v>
      </c>
      <c r="W110" s="12">
        <f t="shared" si="36"/>
        <v>2.9</v>
      </c>
      <c r="X110" s="12">
        <f t="shared" si="37"/>
        <v>36</v>
      </c>
      <c r="Y110" s="12">
        <f t="shared" si="49"/>
        <v>9.5</v>
      </c>
      <c r="Z110" s="12">
        <f t="shared" si="50"/>
        <v>19.5</v>
      </c>
      <c r="AA110" s="12">
        <f t="shared" si="38"/>
        <v>14.5</v>
      </c>
      <c r="AB110" s="12">
        <f t="shared" si="39"/>
        <v>8.6500000000000252</v>
      </c>
      <c r="AC110" s="12">
        <f t="shared" si="40"/>
        <v>0</v>
      </c>
      <c r="AD110" s="12">
        <f t="shared" si="41"/>
        <v>0</v>
      </c>
      <c r="AE110" s="12">
        <f t="shared" si="42"/>
        <v>14.5</v>
      </c>
      <c r="AF110" s="12">
        <f t="shared" si="43"/>
        <v>238.60000000000002</v>
      </c>
      <c r="AH110" s="12">
        <f t="shared" si="44"/>
        <v>1304.7250000000004</v>
      </c>
      <c r="AI110" s="12">
        <f t="shared" si="45"/>
        <v>63</v>
      </c>
      <c r="AJ110" s="12">
        <f t="shared" si="46"/>
        <v>913.5</v>
      </c>
      <c r="AK110" s="12">
        <f t="shared" si="47"/>
        <v>13960.750000000002</v>
      </c>
      <c r="AL110" s="12">
        <f>MAX(AK$4:AK110)</f>
        <v>13960.750000000002</v>
      </c>
      <c r="AM110" s="8">
        <f t="shared" si="48"/>
        <v>0</v>
      </c>
      <c r="AN110" s="20">
        <f t="shared" si="51"/>
        <v>1</v>
      </c>
      <c r="AO110" s="20">
        <f t="shared" si="52"/>
        <v>14.5</v>
      </c>
      <c r="AP110" s="20">
        <f t="shared" si="53"/>
        <v>0</v>
      </c>
      <c r="AQ110" s="12">
        <f t="shared" si="54"/>
        <v>0</v>
      </c>
      <c r="AS110" s="26"/>
    </row>
    <row r="111" spans="1:45" x14ac:dyDescent="0.3">
      <c r="A111" s="1">
        <v>42697</v>
      </c>
      <c r="B111" s="1">
        <v>42697</v>
      </c>
      <c r="C111" s="1" t="s">
        <v>44</v>
      </c>
      <c r="D111" s="3">
        <v>1600</v>
      </c>
      <c r="E111" s="3">
        <v>-200</v>
      </c>
      <c r="F111" s="3">
        <f t="shared" si="28"/>
        <v>1400</v>
      </c>
      <c r="G111" s="20">
        <f t="shared" si="29"/>
        <v>0</v>
      </c>
      <c r="H111" s="3" t="s">
        <v>37</v>
      </c>
      <c r="L111" s="20">
        <f t="shared" si="30"/>
        <v>1</v>
      </c>
      <c r="M111" s="20" t="s">
        <v>21</v>
      </c>
      <c r="N111" s="20">
        <v>8</v>
      </c>
      <c r="O111" s="20">
        <v>73820</v>
      </c>
      <c r="P111" s="20">
        <f t="shared" si="31"/>
        <v>73828</v>
      </c>
      <c r="Q111" s="20">
        <f t="shared" si="32"/>
        <v>73833</v>
      </c>
      <c r="R111" s="20">
        <v>73718</v>
      </c>
      <c r="S111" s="20">
        <v>74003</v>
      </c>
      <c r="T111" s="12">
        <f t="shared" si="33"/>
        <v>12.3</v>
      </c>
      <c r="U111" s="20">
        <f t="shared" si="34"/>
        <v>1</v>
      </c>
      <c r="V111" s="7">
        <f t="shared" si="35"/>
        <v>1</v>
      </c>
      <c r="W111" s="12">
        <f t="shared" si="36"/>
        <v>12.3</v>
      </c>
      <c r="X111" s="12">
        <f t="shared" si="37"/>
        <v>16.2</v>
      </c>
      <c r="Y111" s="12">
        <f t="shared" si="49"/>
        <v>9.5</v>
      </c>
      <c r="Z111" s="12">
        <f t="shared" si="50"/>
        <v>-12.3</v>
      </c>
      <c r="AA111" s="12">
        <f t="shared" si="38"/>
        <v>-1.4000000000000004</v>
      </c>
      <c r="AB111" s="12">
        <f t="shared" si="39"/>
        <v>7.2500000000000249</v>
      </c>
      <c r="AC111" s="12">
        <f t="shared" si="40"/>
        <v>0</v>
      </c>
      <c r="AD111" s="12">
        <f t="shared" si="41"/>
        <v>0</v>
      </c>
      <c r="AE111" s="12">
        <f t="shared" si="42"/>
        <v>-1.4000000000000004</v>
      </c>
      <c r="AF111" s="12">
        <f t="shared" si="43"/>
        <v>237.20000000000002</v>
      </c>
      <c r="AH111" s="12">
        <f t="shared" si="44"/>
        <v>1396.0750000000003</v>
      </c>
      <c r="AI111" s="12">
        <f t="shared" si="45"/>
        <v>68</v>
      </c>
      <c r="AJ111" s="12">
        <f t="shared" si="46"/>
        <v>-95.200000000000017</v>
      </c>
      <c r="AK111" s="12">
        <f t="shared" si="47"/>
        <v>13865.550000000001</v>
      </c>
      <c r="AL111" s="12">
        <f>MAX(AK$4:AK111)</f>
        <v>13960.750000000002</v>
      </c>
      <c r="AM111" s="8">
        <f t="shared" si="48"/>
        <v>-6.8191178840678844E-3</v>
      </c>
      <c r="AN111" s="20">
        <f t="shared" si="51"/>
        <v>0</v>
      </c>
      <c r="AO111" s="20">
        <f t="shared" si="52"/>
        <v>0</v>
      </c>
      <c r="AP111" s="20">
        <f t="shared" si="53"/>
        <v>1</v>
      </c>
      <c r="AQ111" s="12">
        <f t="shared" si="54"/>
        <v>-1.4000000000000004</v>
      </c>
      <c r="AS111" s="26"/>
    </row>
    <row r="112" spans="1:45" x14ac:dyDescent="0.3">
      <c r="A112" s="1">
        <v>42697</v>
      </c>
      <c r="B112" s="1">
        <v>42697</v>
      </c>
      <c r="C112" s="1" t="s">
        <v>44</v>
      </c>
      <c r="D112" s="3">
        <v>1610</v>
      </c>
      <c r="E112" s="3">
        <v>-200</v>
      </c>
      <c r="F112" s="3">
        <f t="shared" si="28"/>
        <v>1410</v>
      </c>
      <c r="G112" s="20">
        <f t="shared" si="29"/>
        <v>0</v>
      </c>
      <c r="H112" s="3" t="s">
        <v>43</v>
      </c>
      <c r="L112" s="20">
        <f t="shared" si="30"/>
        <v>1</v>
      </c>
      <c r="M112" s="20" t="s">
        <v>20</v>
      </c>
      <c r="N112" s="20">
        <v>10</v>
      </c>
      <c r="O112" s="20">
        <v>135060</v>
      </c>
      <c r="P112" s="20">
        <f t="shared" si="31"/>
        <v>135060</v>
      </c>
      <c r="Q112" s="20">
        <f t="shared" si="32"/>
        <v>135055</v>
      </c>
      <c r="R112" s="20">
        <v>135158</v>
      </c>
      <c r="S112" s="20">
        <v>134670</v>
      </c>
      <c r="T112" s="12">
        <f t="shared" si="33"/>
        <v>11.3</v>
      </c>
      <c r="U112" s="20">
        <f t="shared" si="34"/>
        <v>1</v>
      </c>
      <c r="V112" s="7">
        <f t="shared" si="35"/>
        <v>1</v>
      </c>
      <c r="W112" s="12">
        <f t="shared" si="36"/>
        <v>11.3</v>
      </c>
      <c r="X112" s="12">
        <f t="shared" si="37"/>
        <v>37.5</v>
      </c>
      <c r="Y112" s="12">
        <f t="shared" si="49"/>
        <v>9.5</v>
      </c>
      <c r="Z112" s="12">
        <f t="shared" si="50"/>
        <v>19.5</v>
      </c>
      <c r="AA112" s="12">
        <f t="shared" si="38"/>
        <v>14.5</v>
      </c>
      <c r="AB112" s="12">
        <f t="shared" si="39"/>
        <v>21.750000000000025</v>
      </c>
      <c r="AC112" s="12">
        <f t="shared" si="40"/>
        <v>0</v>
      </c>
      <c r="AD112" s="12">
        <f t="shared" si="41"/>
        <v>0</v>
      </c>
      <c r="AE112" s="12">
        <f t="shared" si="42"/>
        <v>14.5</v>
      </c>
      <c r="AF112" s="12">
        <f t="shared" si="43"/>
        <v>251.70000000000002</v>
      </c>
      <c r="AH112" s="12">
        <f t="shared" si="44"/>
        <v>1396.0750000000003</v>
      </c>
      <c r="AI112" s="12">
        <f t="shared" si="45"/>
        <v>68</v>
      </c>
      <c r="AJ112" s="12">
        <f t="shared" si="46"/>
        <v>986</v>
      </c>
      <c r="AK112" s="12">
        <f t="shared" si="47"/>
        <v>14851.550000000001</v>
      </c>
      <c r="AL112" s="12">
        <f>MAX(AK$4:AK112)</f>
        <v>14851.550000000001</v>
      </c>
      <c r="AM112" s="8">
        <f t="shared" si="48"/>
        <v>0</v>
      </c>
      <c r="AN112" s="20">
        <f t="shared" si="51"/>
        <v>1</v>
      </c>
      <c r="AO112" s="20">
        <f t="shared" si="52"/>
        <v>14.5</v>
      </c>
      <c r="AP112" s="20">
        <f t="shared" si="53"/>
        <v>0</v>
      </c>
      <c r="AQ112" s="12">
        <f t="shared" si="54"/>
        <v>0</v>
      </c>
      <c r="AS112" s="26"/>
    </row>
    <row r="113" spans="1:45" x14ac:dyDescent="0.3">
      <c r="A113" s="1">
        <v>42698</v>
      </c>
      <c r="B113" s="1">
        <v>42698</v>
      </c>
      <c r="C113" s="1" t="s">
        <v>44</v>
      </c>
      <c r="D113" s="3">
        <v>1155</v>
      </c>
      <c r="E113" s="3">
        <v>-200</v>
      </c>
      <c r="F113" s="3">
        <f t="shared" si="28"/>
        <v>955</v>
      </c>
      <c r="G113" s="20">
        <f t="shared" si="29"/>
        <v>0</v>
      </c>
      <c r="H113" s="3" t="s">
        <v>37</v>
      </c>
      <c r="L113" s="20">
        <f t="shared" si="30"/>
        <v>1</v>
      </c>
      <c r="M113" s="20" t="s">
        <v>20</v>
      </c>
      <c r="N113" s="20">
        <v>8</v>
      </c>
      <c r="O113" s="20">
        <v>74150</v>
      </c>
      <c r="P113" s="20">
        <f t="shared" si="31"/>
        <v>74150</v>
      </c>
      <c r="Q113" s="20">
        <f t="shared" si="32"/>
        <v>74145</v>
      </c>
      <c r="R113" s="20">
        <v>74179</v>
      </c>
      <c r="S113" s="20">
        <v>73836</v>
      </c>
      <c r="T113" s="12">
        <f t="shared" si="33"/>
        <v>4.2</v>
      </c>
      <c r="U113" s="20">
        <f t="shared" si="34"/>
        <v>1</v>
      </c>
      <c r="V113" s="7">
        <f t="shared" si="35"/>
        <v>1</v>
      </c>
      <c r="W113" s="12">
        <f t="shared" si="36"/>
        <v>4.2</v>
      </c>
      <c r="X113" s="12">
        <f t="shared" si="37"/>
        <v>30.1</v>
      </c>
      <c r="Y113" s="12">
        <f t="shared" si="49"/>
        <v>9.5</v>
      </c>
      <c r="Z113" s="12">
        <f t="shared" si="50"/>
        <v>19.5</v>
      </c>
      <c r="AA113" s="12">
        <f t="shared" si="38"/>
        <v>14.5</v>
      </c>
      <c r="AB113" s="12">
        <f t="shared" si="39"/>
        <v>36.250000000000028</v>
      </c>
      <c r="AC113" s="12">
        <f t="shared" si="40"/>
        <v>0</v>
      </c>
      <c r="AD113" s="12">
        <f t="shared" si="41"/>
        <v>0</v>
      </c>
      <c r="AE113" s="12">
        <f t="shared" si="42"/>
        <v>14.5</v>
      </c>
      <c r="AF113" s="12">
        <f t="shared" si="43"/>
        <v>266.20000000000005</v>
      </c>
      <c r="AH113" s="12">
        <f t="shared" si="44"/>
        <v>1485.1550000000002</v>
      </c>
      <c r="AI113" s="12">
        <f t="shared" si="45"/>
        <v>72</v>
      </c>
      <c r="AJ113" s="12">
        <f t="shared" si="46"/>
        <v>1044</v>
      </c>
      <c r="AK113" s="12">
        <f t="shared" si="47"/>
        <v>15895.550000000001</v>
      </c>
      <c r="AL113" s="12">
        <f>MAX(AK$4:AK113)</f>
        <v>15895.550000000001</v>
      </c>
      <c r="AM113" s="8">
        <f t="shared" si="48"/>
        <v>0</v>
      </c>
      <c r="AN113" s="20">
        <f t="shared" si="51"/>
        <v>1</v>
      </c>
      <c r="AO113" s="20">
        <f t="shared" si="52"/>
        <v>14.5</v>
      </c>
      <c r="AP113" s="20">
        <f t="shared" si="53"/>
        <v>0</v>
      </c>
      <c r="AQ113" s="12">
        <f t="shared" si="54"/>
        <v>0</v>
      </c>
      <c r="AS113" s="26"/>
    </row>
    <row r="114" spans="1:45" x14ac:dyDescent="0.3">
      <c r="A114" s="1">
        <v>42698</v>
      </c>
      <c r="B114" s="1">
        <v>42698</v>
      </c>
      <c r="C114" s="1" t="s">
        <v>44</v>
      </c>
      <c r="D114" s="3">
        <v>1155</v>
      </c>
      <c r="E114" s="3">
        <v>-200</v>
      </c>
      <c r="F114" s="3">
        <f t="shared" si="28"/>
        <v>955</v>
      </c>
      <c r="G114" s="20">
        <f t="shared" si="29"/>
        <v>0</v>
      </c>
      <c r="H114" s="3" t="s">
        <v>43</v>
      </c>
      <c r="L114" s="20">
        <f t="shared" si="30"/>
        <v>1</v>
      </c>
      <c r="M114" s="20" t="s">
        <v>21</v>
      </c>
      <c r="N114" s="20">
        <v>10</v>
      </c>
      <c r="O114" s="20">
        <v>134880</v>
      </c>
      <c r="P114" s="20">
        <f t="shared" si="31"/>
        <v>134890</v>
      </c>
      <c r="Q114" s="20">
        <f t="shared" si="32"/>
        <v>134895</v>
      </c>
      <c r="R114" s="20">
        <v>134837</v>
      </c>
      <c r="S114" s="20">
        <v>135048</v>
      </c>
      <c r="T114" s="12">
        <f t="shared" si="33"/>
        <v>6.8</v>
      </c>
      <c r="U114" s="20">
        <f t="shared" si="34"/>
        <v>1</v>
      </c>
      <c r="V114" s="7">
        <f t="shared" si="35"/>
        <v>1</v>
      </c>
      <c r="W114" s="12">
        <f t="shared" si="36"/>
        <v>6.8</v>
      </c>
      <c r="X114" s="12">
        <f t="shared" si="37"/>
        <v>14.3</v>
      </c>
      <c r="Y114" s="12">
        <f t="shared" si="49"/>
        <v>9.5</v>
      </c>
      <c r="Z114" s="12">
        <f t="shared" si="50"/>
        <v>-6.8</v>
      </c>
      <c r="AA114" s="12">
        <f t="shared" si="38"/>
        <v>1.35</v>
      </c>
      <c r="AB114" s="12">
        <f t="shared" si="39"/>
        <v>37.60000000000003</v>
      </c>
      <c r="AC114" s="12">
        <f t="shared" si="40"/>
        <v>0</v>
      </c>
      <c r="AD114" s="12">
        <f t="shared" si="41"/>
        <v>0</v>
      </c>
      <c r="AE114" s="12">
        <f t="shared" si="42"/>
        <v>1.35</v>
      </c>
      <c r="AF114" s="12">
        <f t="shared" si="43"/>
        <v>267.55000000000007</v>
      </c>
      <c r="AH114" s="12">
        <f t="shared" si="44"/>
        <v>1485.1550000000002</v>
      </c>
      <c r="AI114" s="12">
        <f t="shared" si="45"/>
        <v>72</v>
      </c>
      <c r="AJ114" s="12">
        <f t="shared" si="46"/>
        <v>97.2</v>
      </c>
      <c r="AK114" s="12">
        <f t="shared" si="47"/>
        <v>15992.750000000002</v>
      </c>
      <c r="AL114" s="12">
        <f>MAX(AK$4:AK114)</f>
        <v>15992.750000000002</v>
      </c>
      <c r="AM114" s="8">
        <f t="shared" si="48"/>
        <v>0</v>
      </c>
      <c r="AN114" s="20">
        <f t="shared" si="51"/>
        <v>1</v>
      </c>
      <c r="AO114" s="20">
        <f t="shared" si="52"/>
        <v>1.35</v>
      </c>
      <c r="AP114" s="20">
        <f t="shared" si="53"/>
        <v>0</v>
      </c>
      <c r="AQ114" s="12">
        <f t="shared" si="54"/>
        <v>0</v>
      </c>
      <c r="AS114" s="26"/>
    </row>
    <row r="115" spans="1:45" x14ac:dyDescent="0.3">
      <c r="A115" s="1">
        <v>42698</v>
      </c>
      <c r="B115" s="1">
        <v>42699</v>
      </c>
      <c r="C115" s="1" t="s">
        <v>44</v>
      </c>
      <c r="D115" s="3">
        <v>350</v>
      </c>
      <c r="E115" s="3">
        <v>-200</v>
      </c>
      <c r="F115" s="3">
        <f t="shared" si="28"/>
        <v>150</v>
      </c>
      <c r="G115" s="20">
        <f t="shared" si="29"/>
        <v>1</v>
      </c>
      <c r="H115" s="3" t="s">
        <v>37</v>
      </c>
      <c r="L115" s="20">
        <f t="shared" si="30"/>
        <v>1</v>
      </c>
      <c r="M115" s="20" t="s">
        <v>20</v>
      </c>
      <c r="N115" s="20">
        <v>8</v>
      </c>
      <c r="O115" s="20">
        <v>74280</v>
      </c>
      <c r="P115" s="20">
        <f t="shared" si="31"/>
        <v>74280</v>
      </c>
      <c r="Q115" s="20">
        <f t="shared" si="32"/>
        <v>74275</v>
      </c>
      <c r="R115" s="20">
        <v>74347</v>
      </c>
      <c r="S115" s="20">
        <v>74211</v>
      </c>
      <c r="T115" s="12">
        <f t="shared" si="33"/>
        <v>8</v>
      </c>
      <c r="U115" s="20">
        <f t="shared" si="34"/>
        <v>1</v>
      </c>
      <c r="V115" s="7">
        <f t="shared" si="35"/>
        <v>1</v>
      </c>
      <c r="W115" s="12">
        <f t="shared" si="36"/>
        <v>8</v>
      </c>
      <c r="X115" s="12">
        <f t="shared" si="37"/>
        <v>5.6</v>
      </c>
      <c r="Y115" s="12">
        <f t="shared" si="49"/>
        <v>-8</v>
      </c>
      <c r="Z115" s="12">
        <f t="shared" si="50"/>
        <v>-8</v>
      </c>
      <c r="AA115" s="12">
        <f t="shared" si="38"/>
        <v>-8</v>
      </c>
      <c r="AB115" s="12">
        <f t="shared" si="39"/>
        <v>29.60000000000003</v>
      </c>
      <c r="AC115" s="12">
        <f t="shared" si="40"/>
        <v>0</v>
      </c>
      <c r="AD115" s="12">
        <f t="shared" si="41"/>
        <v>0</v>
      </c>
      <c r="AE115" s="12">
        <f t="shared" si="42"/>
        <v>-8</v>
      </c>
      <c r="AF115" s="12">
        <f t="shared" si="43"/>
        <v>259.55000000000007</v>
      </c>
      <c r="AH115" s="12">
        <f t="shared" si="44"/>
        <v>1599.2750000000003</v>
      </c>
      <c r="AI115" s="12">
        <f t="shared" si="45"/>
        <v>78</v>
      </c>
      <c r="AJ115" s="12">
        <f t="shared" si="46"/>
        <v>-624</v>
      </c>
      <c r="AK115" s="12">
        <f t="shared" si="47"/>
        <v>15368.750000000002</v>
      </c>
      <c r="AL115" s="12">
        <f>MAX(AK$4:AK115)</f>
        <v>15992.750000000002</v>
      </c>
      <c r="AM115" s="8">
        <f t="shared" si="48"/>
        <v>-3.9017679886198427E-2</v>
      </c>
      <c r="AN115" s="20">
        <f t="shared" si="51"/>
        <v>0</v>
      </c>
      <c r="AO115" s="20">
        <f t="shared" si="52"/>
        <v>0</v>
      </c>
      <c r="AP115" s="20">
        <f t="shared" si="53"/>
        <v>1</v>
      </c>
      <c r="AQ115" s="12">
        <f t="shared" si="54"/>
        <v>-8</v>
      </c>
      <c r="AS115" s="26"/>
    </row>
    <row r="116" spans="1:45" x14ac:dyDescent="0.3">
      <c r="A116" s="1">
        <v>42697</v>
      </c>
      <c r="B116" s="1">
        <v>42699</v>
      </c>
      <c r="C116" s="1" t="s">
        <v>44</v>
      </c>
      <c r="D116" s="3">
        <v>910</v>
      </c>
      <c r="E116" s="3">
        <v>-200</v>
      </c>
      <c r="F116" s="3">
        <f t="shared" si="28"/>
        <v>710</v>
      </c>
      <c r="G116" s="20">
        <f t="shared" si="29"/>
        <v>2</v>
      </c>
      <c r="H116" s="3" t="s">
        <v>37</v>
      </c>
      <c r="L116" s="20">
        <f t="shared" si="30"/>
        <v>1</v>
      </c>
      <c r="M116" s="20" t="s">
        <v>20</v>
      </c>
      <c r="N116" s="20">
        <v>8</v>
      </c>
      <c r="O116" s="20">
        <v>74680</v>
      </c>
      <c r="P116" s="20">
        <f t="shared" si="31"/>
        <v>74680</v>
      </c>
      <c r="Q116" s="20">
        <f t="shared" si="32"/>
        <v>74675</v>
      </c>
      <c r="R116" s="20">
        <v>74674</v>
      </c>
      <c r="S116" s="20">
        <v>74206</v>
      </c>
      <c r="T116" s="12">
        <f t="shared" si="33"/>
        <v>0.7</v>
      </c>
      <c r="U116" s="20">
        <f t="shared" si="34"/>
        <v>0</v>
      </c>
      <c r="V116" s="7">
        <f t="shared" si="35"/>
        <v>0</v>
      </c>
      <c r="W116" s="12">
        <f t="shared" si="36"/>
        <v>0</v>
      </c>
      <c r="X116" s="12">
        <f t="shared" si="37"/>
        <v>0</v>
      </c>
      <c r="Y116" s="12">
        <f t="shared" si="49"/>
        <v>0</v>
      </c>
      <c r="Z116" s="12">
        <f t="shared" si="50"/>
        <v>0</v>
      </c>
      <c r="AA116" s="12">
        <f t="shared" si="38"/>
        <v>0</v>
      </c>
      <c r="AB116" s="12">
        <f t="shared" si="39"/>
        <v>29.60000000000003</v>
      </c>
      <c r="AC116" s="12">
        <f t="shared" si="40"/>
        <v>0</v>
      </c>
      <c r="AD116" s="12">
        <f t="shared" si="41"/>
        <v>0</v>
      </c>
      <c r="AE116" s="12">
        <f t="shared" si="42"/>
        <v>0</v>
      </c>
      <c r="AF116" s="12">
        <f t="shared" si="43"/>
        <v>259.55000000000007</v>
      </c>
      <c r="AH116" s="12">
        <f t="shared" si="44"/>
        <v>1599.2750000000003</v>
      </c>
      <c r="AI116" s="12">
        <f t="shared" si="45"/>
        <v>78</v>
      </c>
      <c r="AJ116" s="12">
        <f t="shared" si="46"/>
        <v>0</v>
      </c>
      <c r="AK116" s="12">
        <f t="shared" si="47"/>
        <v>15368.750000000002</v>
      </c>
      <c r="AL116" s="12">
        <f>MAX(AK$4:AK116)</f>
        <v>15992.750000000002</v>
      </c>
      <c r="AM116" s="8">
        <f t="shared" si="48"/>
        <v>-3.9017679886198427E-2</v>
      </c>
      <c r="AN116" s="20">
        <f t="shared" si="51"/>
        <v>0</v>
      </c>
      <c r="AO116" s="20">
        <f t="shared" si="52"/>
        <v>0</v>
      </c>
      <c r="AP116" s="20">
        <f t="shared" si="53"/>
        <v>0</v>
      </c>
      <c r="AQ116" s="12">
        <f t="shared" si="54"/>
        <v>0</v>
      </c>
      <c r="AS116" s="26"/>
    </row>
    <row r="117" spans="1:45" x14ac:dyDescent="0.3">
      <c r="A117" s="1">
        <v>42698</v>
      </c>
      <c r="B117" s="1">
        <v>42699</v>
      </c>
      <c r="C117" s="1" t="s">
        <v>45</v>
      </c>
      <c r="D117" s="3">
        <v>735</v>
      </c>
      <c r="E117" s="3">
        <v>0</v>
      </c>
      <c r="F117" s="3">
        <f t="shared" si="28"/>
        <v>735</v>
      </c>
      <c r="G117" s="20">
        <f t="shared" si="29"/>
        <v>1</v>
      </c>
      <c r="H117" s="3" t="s">
        <v>17</v>
      </c>
      <c r="I117" s="20">
        <v>1</v>
      </c>
      <c r="J117" s="20">
        <v>19</v>
      </c>
      <c r="L117" s="20">
        <f t="shared" si="30"/>
        <v>1</v>
      </c>
      <c r="M117" s="20" t="s">
        <v>20</v>
      </c>
      <c r="N117" s="20">
        <v>7</v>
      </c>
      <c r="O117" s="20">
        <v>106080</v>
      </c>
      <c r="P117" s="20">
        <f t="shared" si="31"/>
        <v>106080</v>
      </c>
      <c r="Q117" s="20">
        <f t="shared" si="32"/>
        <v>106075</v>
      </c>
      <c r="R117" s="20">
        <v>106144</v>
      </c>
      <c r="S117" s="20">
        <v>105807</v>
      </c>
      <c r="T117" s="12">
        <f t="shared" si="33"/>
        <v>7.6</v>
      </c>
      <c r="U117" s="20">
        <f t="shared" si="34"/>
        <v>1</v>
      </c>
      <c r="V117" s="7">
        <f t="shared" si="35"/>
        <v>0</v>
      </c>
      <c r="W117" s="12">
        <f t="shared" si="36"/>
        <v>7.6</v>
      </c>
      <c r="X117" s="12">
        <f t="shared" si="37"/>
        <v>26.1</v>
      </c>
      <c r="Y117" s="12">
        <f t="shared" si="49"/>
        <v>9.5</v>
      </c>
      <c r="Z117" s="12">
        <f t="shared" si="50"/>
        <v>19.5</v>
      </c>
      <c r="AA117" s="12">
        <f t="shared" si="38"/>
        <v>14.5</v>
      </c>
      <c r="AB117" s="12">
        <f t="shared" si="39"/>
        <v>44.10000000000003</v>
      </c>
      <c r="AC117" s="12">
        <f t="shared" si="40"/>
        <v>9.5</v>
      </c>
      <c r="AD117" s="12">
        <f t="shared" si="41"/>
        <v>0</v>
      </c>
      <c r="AE117" s="12">
        <f t="shared" si="42"/>
        <v>0</v>
      </c>
      <c r="AF117" s="12">
        <f t="shared" si="43"/>
        <v>259.55000000000007</v>
      </c>
      <c r="AH117" s="12">
        <f t="shared" si="44"/>
        <v>1599.2750000000003</v>
      </c>
      <c r="AI117" s="12">
        <f t="shared" si="45"/>
        <v>78</v>
      </c>
      <c r="AJ117" s="12">
        <f t="shared" si="46"/>
        <v>0</v>
      </c>
      <c r="AK117" s="12">
        <f t="shared" si="47"/>
        <v>15368.750000000002</v>
      </c>
      <c r="AL117" s="12">
        <f>MAX(AK$4:AK117)</f>
        <v>15992.750000000002</v>
      </c>
      <c r="AM117" s="8">
        <f t="shared" si="48"/>
        <v>-3.9017679886198427E-2</v>
      </c>
      <c r="AN117" s="20">
        <f t="shared" si="51"/>
        <v>0</v>
      </c>
      <c r="AO117" s="20">
        <f t="shared" si="52"/>
        <v>0</v>
      </c>
      <c r="AP117" s="20">
        <f t="shared" si="53"/>
        <v>0</v>
      </c>
      <c r="AQ117" s="12">
        <f t="shared" si="54"/>
        <v>0</v>
      </c>
      <c r="AS117" s="26"/>
    </row>
    <row r="118" spans="1:45" x14ac:dyDescent="0.3">
      <c r="A118" s="1">
        <v>42699</v>
      </c>
      <c r="B118" s="1">
        <v>42699</v>
      </c>
      <c r="C118" s="1" t="s">
        <v>45</v>
      </c>
      <c r="D118" s="3">
        <v>1410</v>
      </c>
      <c r="E118" s="3">
        <v>0</v>
      </c>
      <c r="F118" s="3">
        <f t="shared" si="28"/>
        <v>1410</v>
      </c>
      <c r="G118" s="20">
        <f t="shared" si="29"/>
        <v>0</v>
      </c>
      <c r="H118" s="3" t="s">
        <v>17</v>
      </c>
      <c r="L118" s="20">
        <f t="shared" si="30"/>
        <v>1</v>
      </c>
      <c r="M118" s="20" t="s">
        <v>20</v>
      </c>
      <c r="N118" s="20">
        <v>7</v>
      </c>
      <c r="O118" s="20">
        <v>106210</v>
      </c>
      <c r="P118" s="20">
        <f t="shared" si="31"/>
        <v>106210</v>
      </c>
      <c r="Q118" s="20">
        <f t="shared" si="32"/>
        <v>106205</v>
      </c>
      <c r="R118" s="20">
        <v>106268</v>
      </c>
      <c r="S118" s="20">
        <v>105823</v>
      </c>
      <c r="T118" s="12">
        <f t="shared" si="33"/>
        <v>7</v>
      </c>
      <c r="U118" s="20">
        <f t="shared" si="34"/>
        <v>1</v>
      </c>
      <c r="V118" s="7">
        <f t="shared" si="35"/>
        <v>1</v>
      </c>
      <c r="W118" s="12">
        <f t="shared" si="36"/>
        <v>7</v>
      </c>
      <c r="X118" s="12">
        <f t="shared" si="37"/>
        <v>37.5</v>
      </c>
      <c r="Y118" s="12">
        <f t="shared" si="49"/>
        <v>9.5</v>
      </c>
      <c r="Z118" s="12">
        <f t="shared" si="50"/>
        <v>19.5</v>
      </c>
      <c r="AA118" s="12">
        <f t="shared" si="38"/>
        <v>14.5</v>
      </c>
      <c r="AB118" s="12">
        <f t="shared" si="39"/>
        <v>58.60000000000003</v>
      </c>
      <c r="AC118" s="12">
        <f t="shared" si="40"/>
        <v>0</v>
      </c>
      <c r="AD118" s="12">
        <f t="shared" si="41"/>
        <v>0</v>
      </c>
      <c r="AE118" s="12">
        <f t="shared" si="42"/>
        <v>14.5</v>
      </c>
      <c r="AF118" s="12">
        <f t="shared" si="43"/>
        <v>274.05000000000007</v>
      </c>
      <c r="AH118" s="12">
        <f t="shared" si="44"/>
        <v>1599.2750000000003</v>
      </c>
      <c r="AI118" s="12">
        <f t="shared" si="45"/>
        <v>78</v>
      </c>
      <c r="AJ118" s="12">
        <f t="shared" si="46"/>
        <v>1131</v>
      </c>
      <c r="AK118" s="12">
        <f t="shared" si="47"/>
        <v>16499.75</v>
      </c>
      <c r="AL118" s="12">
        <f>MAX(AK$4:AK118)</f>
        <v>16499.75</v>
      </c>
      <c r="AM118" s="8">
        <f t="shared" si="48"/>
        <v>0</v>
      </c>
      <c r="AN118" s="20">
        <f t="shared" si="51"/>
        <v>1</v>
      </c>
      <c r="AO118" s="20">
        <f t="shared" si="52"/>
        <v>14.5</v>
      </c>
      <c r="AP118" s="20">
        <f t="shared" si="53"/>
        <v>0</v>
      </c>
      <c r="AQ118" s="12">
        <f t="shared" si="54"/>
        <v>0</v>
      </c>
      <c r="AS118" s="26"/>
    </row>
    <row r="119" spans="1:45" x14ac:dyDescent="0.3">
      <c r="A119" s="1">
        <v>42699</v>
      </c>
      <c r="B119" s="1">
        <v>42702</v>
      </c>
      <c r="C119" s="1" t="s">
        <v>44</v>
      </c>
      <c r="D119" s="3">
        <v>325</v>
      </c>
      <c r="E119" s="3">
        <v>-200</v>
      </c>
      <c r="F119" s="3">
        <f t="shared" si="28"/>
        <v>125</v>
      </c>
      <c r="G119" s="20">
        <f t="shared" si="29"/>
        <v>3</v>
      </c>
      <c r="H119" s="3" t="s">
        <v>38</v>
      </c>
      <c r="L119" s="20">
        <f t="shared" si="30"/>
        <v>1</v>
      </c>
      <c r="M119" s="20" t="s">
        <v>21</v>
      </c>
      <c r="N119" s="20">
        <v>7</v>
      </c>
      <c r="O119" s="20">
        <v>111950</v>
      </c>
      <c r="P119" s="20">
        <f t="shared" si="31"/>
        <v>111957</v>
      </c>
      <c r="Q119" s="20">
        <f t="shared" si="32"/>
        <v>111962</v>
      </c>
      <c r="R119" s="20">
        <v>111943</v>
      </c>
      <c r="S119" s="20">
        <v>112170</v>
      </c>
      <c r="T119" s="12">
        <f t="shared" si="33"/>
        <v>2.6</v>
      </c>
      <c r="U119" s="20">
        <f t="shared" si="34"/>
        <v>1</v>
      </c>
      <c r="V119" s="7">
        <f t="shared" si="35"/>
        <v>1</v>
      </c>
      <c r="W119" s="12">
        <f t="shared" si="36"/>
        <v>2.6</v>
      </c>
      <c r="X119" s="12">
        <f t="shared" si="37"/>
        <v>20.100000000000001</v>
      </c>
      <c r="Y119" s="12">
        <f t="shared" si="49"/>
        <v>9.5</v>
      </c>
      <c r="Z119" s="12">
        <f t="shared" si="50"/>
        <v>19.5</v>
      </c>
      <c r="AA119" s="12">
        <f t="shared" si="38"/>
        <v>14.5</v>
      </c>
      <c r="AB119" s="12">
        <f t="shared" si="39"/>
        <v>73.100000000000023</v>
      </c>
      <c r="AC119" s="12">
        <f t="shared" si="40"/>
        <v>0</v>
      </c>
      <c r="AD119" s="12">
        <f t="shared" si="41"/>
        <v>0</v>
      </c>
      <c r="AE119" s="12">
        <f t="shared" si="42"/>
        <v>14.5</v>
      </c>
      <c r="AF119" s="12">
        <f t="shared" si="43"/>
        <v>288.55000000000007</v>
      </c>
      <c r="AH119" s="12">
        <f t="shared" si="44"/>
        <v>1649.9750000000001</v>
      </c>
      <c r="AI119" s="12">
        <f t="shared" si="45"/>
        <v>80</v>
      </c>
      <c r="AJ119" s="12">
        <f t="shared" si="46"/>
        <v>1160</v>
      </c>
      <c r="AK119" s="12">
        <f t="shared" si="47"/>
        <v>17659.75</v>
      </c>
      <c r="AL119" s="12">
        <f>MAX(AK$4:AK119)</f>
        <v>17659.75</v>
      </c>
      <c r="AM119" s="8">
        <f t="shared" si="48"/>
        <v>0</v>
      </c>
      <c r="AN119" s="20">
        <f t="shared" si="51"/>
        <v>1</v>
      </c>
      <c r="AO119" s="20">
        <f t="shared" si="52"/>
        <v>14.5</v>
      </c>
      <c r="AP119" s="20">
        <f t="shared" si="53"/>
        <v>0</v>
      </c>
      <c r="AQ119" s="12">
        <f t="shared" si="54"/>
        <v>0</v>
      </c>
      <c r="AS119" s="26"/>
    </row>
    <row r="120" spans="1:45" x14ac:dyDescent="0.3">
      <c r="A120" s="1">
        <v>42697</v>
      </c>
      <c r="B120" s="1">
        <v>42702</v>
      </c>
      <c r="C120" s="1" t="s">
        <v>45</v>
      </c>
      <c r="D120" s="3">
        <v>230</v>
      </c>
      <c r="E120" s="3">
        <v>0</v>
      </c>
      <c r="F120" s="3">
        <f t="shared" si="28"/>
        <v>230</v>
      </c>
      <c r="G120" s="20">
        <f t="shared" si="29"/>
        <v>5</v>
      </c>
      <c r="H120" s="3" t="s">
        <v>17</v>
      </c>
      <c r="L120" s="20">
        <f t="shared" si="30"/>
        <v>1</v>
      </c>
      <c r="M120" s="20" t="s">
        <v>20</v>
      </c>
      <c r="N120" s="20">
        <v>7</v>
      </c>
      <c r="O120" s="20">
        <v>106760</v>
      </c>
      <c r="P120" s="20">
        <f t="shared" si="31"/>
        <v>106760</v>
      </c>
      <c r="Q120" s="20">
        <f t="shared" si="32"/>
        <v>106755</v>
      </c>
      <c r="R120" s="20">
        <v>106850</v>
      </c>
      <c r="S120" s="20">
        <v>105631</v>
      </c>
      <c r="T120" s="12">
        <f t="shared" si="33"/>
        <v>10.199999999999999</v>
      </c>
      <c r="U120" s="20">
        <f t="shared" si="34"/>
        <v>1</v>
      </c>
      <c r="V120" s="7">
        <f t="shared" si="35"/>
        <v>1</v>
      </c>
      <c r="W120" s="12">
        <f t="shared" si="36"/>
        <v>10.199999999999999</v>
      </c>
      <c r="X120" s="12">
        <f t="shared" si="37"/>
        <v>111.7</v>
      </c>
      <c r="Y120" s="12">
        <f t="shared" si="49"/>
        <v>9.5</v>
      </c>
      <c r="Z120" s="12">
        <f t="shared" si="50"/>
        <v>19.5</v>
      </c>
      <c r="AA120" s="12">
        <f t="shared" si="38"/>
        <v>14.5</v>
      </c>
      <c r="AB120" s="12">
        <f t="shared" si="39"/>
        <v>87.600000000000023</v>
      </c>
      <c r="AC120" s="12">
        <f t="shared" si="40"/>
        <v>0</v>
      </c>
      <c r="AD120" s="12">
        <f t="shared" si="41"/>
        <v>0</v>
      </c>
      <c r="AE120" s="12">
        <f t="shared" si="42"/>
        <v>14.5</v>
      </c>
      <c r="AF120" s="12">
        <f t="shared" si="43"/>
        <v>303.05000000000007</v>
      </c>
      <c r="AH120" s="12">
        <f t="shared" si="44"/>
        <v>1649.9750000000001</v>
      </c>
      <c r="AI120" s="12">
        <f t="shared" si="45"/>
        <v>80</v>
      </c>
      <c r="AJ120" s="12">
        <f t="shared" si="46"/>
        <v>1160</v>
      </c>
      <c r="AK120" s="12">
        <f t="shared" si="47"/>
        <v>18819.75</v>
      </c>
      <c r="AL120" s="12">
        <f>MAX(AK$4:AK120)</f>
        <v>18819.75</v>
      </c>
      <c r="AM120" s="8">
        <f t="shared" si="48"/>
        <v>0</v>
      </c>
      <c r="AN120" s="20">
        <f t="shared" si="51"/>
        <v>1</v>
      </c>
      <c r="AO120" s="20">
        <f t="shared" si="52"/>
        <v>14.5</v>
      </c>
      <c r="AP120" s="20">
        <f t="shared" si="53"/>
        <v>0</v>
      </c>
      <c r="AQ120" s="12">
        <f t="shared" si="54"/>
        <v>0</v>
      </c>
      <c r="AS120" s="26"/>
    </row>
    <row r="121" spans="1:45" x14ac:dyDescent="0.3">
      <c r="A121" s="1">
        <v>42702</v>
      </c>
      <c r="B121" s="1">
        <v>42702</v>
      </c>
      <c r="C121" s="1" t="s">
        <v>45</v>
      </c>
      <c r="D121" s="3">
        <v>1140</v>
      </c>
      <c r="E121" s="3">
        <v>0</v>
      </c>
      <c r="F121" s="3">
        <f t="shared" si="28"/>
        <v>1140</v>
      </c>
      <c r="G121" s="20">
        <f t="shared" si="29"/>
        <v>0</v>
      </c>
      <c r="H121" s="3" t="s">
        <v>17</v>
      </c>
      <c r="L121" s="20">
        <f t="shared" si="30"/>
        <v>1</v>
      </c>
      <c r="M121" s="20" t="s">
        <v>21</v>
      </c>
      <c r="N121" s="20">
        <v>7</v>
      </c>
      <c r="O121" s="20">
        <v>105970</v>
      </c>
      <c r="P121" s="20">
        <f t="shared" si="31"/>
        <v>105977</v>
      </c>
      <c r="Q121" s="20">
        <f t="shared" si="32"/>
        <v>105982</v>
      </c>
      <c r="R121" s="20">
        <v>105938</v>
      </c>
      <c r="S121" s="20">
        <v>106109</v>
      </c>
      <c r="T121" s="12">
        <f t="shared" si="33"/>
        <v>5.0999999999999996</v>
      </c>
      <c r="U121" s="20">
        <f t="shared" si="34"/>
        <v>1</v>
      </c>
      <c r="V121" s="7">
        <f t="shared" si="35"/>
        <v>1</v>
      </c>
      <c r="W121" s="12">
        <f t="shared" si="36"/>
        <v>5.0999999999999996</v>
      </c>
      <c r="X121" s="12">
        <f t="shared" si="37"/>
        <v>12</v>
      </c>
      <c r="Y121" s="12">
        <f t="shared" si="49"/>
        <v>9.5</v>
      </c>
      <c r="Z121" s="12">
        <f t="shared" si="50"/>
        <v>-5.0999999999999996</v>
      </c>
      <c r="AA121" s="12">
        <f t="shared" si="38"/>
        <v>2.2000000000000002</v>
      </c>
      <c r="AB121" s="12">
        <f t="shared" si="39"/>
        <v>89.800000000000026</v>
      </c>
      <c r="AC121" s="12">
        <f t="shared" si="40"/>
        <v>0</v>
      </c>
      <c r="AD121" s="12">
        <f t="shared" si="41"/>
        <v>0</v>
      </c>
      <c r="AE121" s="12">
        <f t="shared" si="42"/>
        <v>2.2000000000000002</v>
      </c>
      <c r="AF121" s="12">
        <f t="shared" si="43"/>
        <v>305.25000000000006</v>
      </c>
      <c r="AH121" s="12">
        <f t="shared" si="44"/>
        <v>1649.9750000000001</v>
      </c>
      <c r="AI121" s="12">
        <f t="shared" si="45"/>
        <v>80</v>
      </c>
      <c r="AJ121" s="12">
        <f t="shared" si="46"/>
        <v>176</v>
      </c>
      <c r="AK121" s="12">
        <f t="shared" si="47"/>
        <v>18995.75</v>
      </c>
      <c r="AL121" s="12">
        <f>MAX(AK$4:AK121)</f>
        <v>18995.75</v>
      </c>
      <c r="AM121" s="8">
        <f t="shared" si="48"/>
        <v>0</v>
      </c>
      <c r="AN121" s="20">
        <f t="shared" si="51"/>
        <v>1</v>
      </c>
      <c r="AO121" s="20">
        <f t="shared" si="52"/>
        <v>2.2000000000000002</v>
      </c>
      <c r="AP121" s="20">
        <f t="shared" si="53"/>
        <v>0</v>
      </c>
      <c r="AQ121" s="12">
        <f t="shared" si="54"/>
        <v>0</v>
      </c>
      <c r="AS121" s="26"/>
    </row>
    <row r="122" spans="1:45" x14ac:dyDescent="0.3">
      <c r="A122" s="1">
        <v>42702</v>
      </c>
      <c r="B122" s="1">
        <v>42702</v>
      </c>
      <c r="C122" s="1" t="s">
        <v>44</v>
      </c>
      <c r="D122" s="3">
        <v>1445</v>
      </c>
      <c r="E122" s="3">
        <v>-200</v>
      </c>
      <c r="F122" s="3">
        <f t="shared" si="28"/>
        <v>1245</v>
      </c>
      <c r="G122" s="20">
        <f t="shared" si="29"/>
        <v>0</v>
      </c>
      <c r="H122" s="3" t="s">
        <v>37</v>
      </c>
      <c r="L122" s="20">
        <f t="shared" si="30"/>
        <v>1</v>
      </c>
      <c r="M122" s="20" t="s">
        <v>21</v>
      </c>
      <c r="N122" s="20">
        <v>8</v>
      </c>
      <c r="O122" s="20">
        <v>74450</v>
      </c>
      <c r="P122" s="20">
        <f t="shared" si="31"/>
        <v>74458</v>
      </c>
      <c r="Q122" s="20">
        <f t="shared" si="32"/>
        <v>74463</v>
      </c>
      <c r="R122" s="20">
        <v>74462</v>
      </c>
      <c r="S122" s="20">
        <v>74899</v>
      </c>
      <c r="T122" s="12">
        <f t="shared" si="33"/>
        <v>0.9</v>
      </c>
      <c r="U122" s="20">
        <f t="shared" si="34"/>
        <v>1</v>
      </c>
      <c r="V122" s="7">
        <f t="shared" si="35"/>
        <v>1</v>
      </c>
      <c r="W122" s="12">
        <f t="shared" si="36"/>
        <v>0.9</v>
      </c>
      <c r="X122" s="12">
        <f t="shared" si="37"/>
        <v>42.8</v>
      </c>
      <c r="Y122" s="12">
        <f t="shared" si="49"/>
        <v>9.5</v>
      </c>
      <c r="Z122" s="12">
        <f t="shared" si="50"/>
        <v>19.5</v>
      </c>
      <c r="AA122" s="12">
        <f t="shared" si="38"/>
        <v>14.5</v>
      </c>
      <c r="AB122" s="12">
        <f t="shared" si="39"/>
        <v>104.30000000000003</v>
      </c>
      <c r="AC122" s="12">
        <f t="shared" si="40"/>
        <v>0</v>
      </c>
      <c r="AD122" s="12">
        <f t="shared" si="41"/>
        <v>0</v>
      </c>
      <c r="AE122" s="12">
        <f t="shared" si="42"/>
        <v>14.5</v>
      </c>
      <c r="AF122" s="12">
        <f t="shared" si="43"/>
        <v>319.75000000000006</v>
      </c>
      <c r="AH122" s="12">
        <f t="shared" si="44"/>
        <v>1649.9750000000001</v>
      </c>
      <c r="AI122" s="12">
        <f t="shared" si="45"/>
        <v>80</v>
      </c>
      <c r="AJ122" s="12">
        <f t="shared" si="46"/>
        <v>1160</v>
      </c>
      <c r="AK122" s="12">
        <f t="shared" si="47"/>
        <v>20155.75</v>
      </c>
      <c r="AL122" s="12">
        <f>MAX(AK$4:AK122)</f>
        <v>20155.75</v>
      </c>
      <c r="AM122" s="8">
        <f t="shared" si="48"/>
        <v>0</v>
      </c>
      <c r="AN122" s="20">
        <f t="shared" si="51"/>
        <v>1</v>
      </c>
      <c r="AO122" s="20">
        <f t="shared" si="52"/>
        <v>14.5</v>
      </c>
      <c r="AP122" s="20">
        <f t="shared" si="53"/>
        <v>0</v>
      </c>
      <c r="AQ122" s="12">
        <f t="shared" si="54"/>
        <v>0</v>
      </c>
      <c r="AS122" s="26"/>
    </row>
    <row r="123" spans="1:45" x14ac:dyDescent="0.3">
      <c r="A123" s="1">
        <v>42702</v>
      </c>
      <c r="B123" s="1">
        <v>42702</v>
      </c>
      <c r="C123" s="1" t="s">
        <v>44</v>
      </c>
      <c r="D123" s="3">
        <v>1725</v>
      </c>
      <c r="E123" s="3">
        <v>-200</v>
      </c>
      <c r="F123" s="3">
        <f t="shared" si="28"/>
        <v>1525</v>
      </c>
      <c r="G123" s="20">
        <f t="shared" si="29"/>
        <v>0</v>
      </c>
      <c r="H123" s="3" t="s">
        <v>43</v>
      </c>
      <c r="L123" s="20">
        <f t="shared" si="30"/>
        <v>1</v>
      </c>
      <c r="M123" s="20" t="s">
        <v>21</v>
      </c>
      <c r="N123" s="20">
        <v>10</v>
      </c>
      <c r="O123" s="20">
        <v>133940</v>
      </c>
      <c r="P123" s="20">
        <f t="shared" si="31"/>
        <v>133950</v>
      </c>
      <c r="Q123" s="20">
        <f t="shared" si="32"/>
        <v>133955</v>
      </c>
      <c r="R123" s="20">
        <v>133956</v>
      </c>
      <c r="S123" s="20">
        <v>134799</v>
      </c>
      <c r="T123" s="12">
        <f t="shared" si="33"/>
        <v>0.9</v>
      </c>
      <c r="U123" s="20">
        <f t="shared" si="34"/>
        <v>0</v>
      </c>
      <c r="V123" s="7">
        <f t="shared" si="35"/>
        <v>0</v>
      </c>
      <c r="W123" s="12">
        <f t="shared" si="36"/>
        <v>0</v>
      </c>
      <c r="X123" s="12">
        <f t="shared" si="37"/>
        <v>0</v>
      </c>
      <c r="Y123" s="12">
        <f t="shared" si="49"/>
        <v>0</v>
      </c>
      <c r="Z123" s="12">
        <f t="shared" si="50"/>
        <v>0</v>
      </c>
      <c r="AA123" s="12">
        <f t="shared" si="38"/>
        <v>0</v>
      </c>
      <c r="AB123" s="12">
        <f t="shared" si="39"/>
        <v>104.30000000000003</v>
      </c>
      <c r="AC123" s="12">
        <f t="shared" si="40"/>
        <v>0</v>
      </c>
      <c r="AD123" s="12">
        <f t="shared" si="41"/>
        <v>0</v>
      </c>
      <c r="AE123" s="12">
        <f t="shared" si="42"/>
        <v>0</v>
      </c>
      <c r="AF123" s="12">
        <f t="shared" si="43"/>
        <v>319.75000000000006</v>
      </c>
      <c r="AH123" s="12">
        <f t="shared" si="44"/>
        <v>1649.9750000000001</v>
      </c>
      <c r="AI123" s="12">
        <f t="shared" si="45"/>
        <v>80</v>
      </c>
      <c r="AJ123" s="12">
        <f t="shared" si="46"/>
        <v>0</v>
      </c>
      <c r="AK123" s="12">
        <f t="shared" si="47"/>
        <v>20155.75</v>
      </c>
      <c r="AL123" s="12">
        <f>MAX(AK$4:AK123)</f>
        <v>20155.75</v>
      </c>
      <c r="AM123" s="8">
        <f t="shared" si="48"/>
        <v>0</v>
      </c>
      <c r="AN123" s="20">
        <f t="shared" si="51"/>
        <v>0</v>
      </c>
      <c r="AO123" s="20">
        <f t="shared" si="52"/>
        <v>0</v>
      </c>
      <c r="AP123" s="20">
        <f t="shared" si="53"/>
        <v>0</v>
      </c>
      <c r="AQ123" s="12">
        <f t="shared" si="54"/>
        <v>0</v>
      </c>
      <c r="AS123" s="26"/>
    </row>
    <row r="124" spans="1:45" x14ac:dyDescent="0.3">
      <c r="A124" s="1">
        <v>42703</v>
      </c>
      <c r="B124" s="1">
        <v>42703</v>
      </c>
      <c r="C124" s="1" t="s">
        <v>44</v>
      </c>
      <c r="D124" s="3">
        <v>1055</v>
      </c>
      <c r="E124" s="3">
        <v>-200</v>
      </c>
      <c r="F124" s="3">
        <f t="shared" si="28"/>
        <v>855</v>
      </c>
      <c r="G124" s="20">
        <f t="shared" si="29"/>
        <v>0</v>
      </c>
      <c r="H124" s="3" t="s">
        <v>38</v>
      </c>
      <c r="L124" s="20">
        <f t="shared" si="30"/>
        <v>1</v>
      </c>
      <c r="M124" s="20" t="s">
        <v>20</v>
      </c>
      <c r="N124" s="20">
        <v>7</v>
      </c>
      <c r="O124" s="20">
        <v>112600</v>
      </c>
      <c r="P124" s="20">
        <f t="shared" si="31"/>
        <v>112600</v>
      </c>
      <c r="Q124" s="20">
        <f t="shared" si="32"/>
        <v>112595</v>
      </c>
      <c r="R124" s="20">
        <v>112717</v>
      </c>
      <c r="S124" s="20">
        <v>112441</v>
      </c>
      <c r="T124" s="12">
        <f t="shared" si="33"/>
        <v>12.9</v>
      </c>
      <c r="U124" s="20">
        <f t="shared" si="34"/>
        <v>1</v>
      </c>
      <c r="V124" s="7">
        <f t="shared" si="35"/>
        <v>1</v>
      </c>
      <c r="W124" s="12">
        <f t="shared" si="36"/>
        <v>12.9</v>
      </c>
      <c r="X124" s="12">
        <f t="shared" si="37"/>
        <v>14.7</v>
      </c>
      <c r="Y124" s="12">
        <f t="shared" si="49"/>
        <v>9.5</v>
      </c>
      <c r="Z124" s="12">
        <f t="shared" si="50"/>
        <v>-12.9</v>
      </c>
      <c r="AA124" s="12">
        <f t="shared" si="38"/>
        <v>-1.7000000000000002</v>
      </c>
      <c r="AB124" s="12">
        <f t="shared" si="39"/>
        <v>102.60000000000002</v>
      </c>
      <c r="AC124" s="12">
        <f t="shared" si="40"/>
        <v>0</v>
      </c>
      <c r="AD124" s="12">
        <f t="shared" si="41"/>
        <v>0</v>
      </c>
      <c r="AE124" s="12">
        <f t="shared" si="42"/>
        <v>-1.7000000000000002</v>
      </c>
      <c r="AF124" s="12">
        <f t="shared" si="43"/>
        <v>318.05000000000007</v>
      </c>
      <c r="AH124" s="12">
        <f t="shared" si="44"/>
        <v>2015.575</v>
      </c>
      <c r="AI124" s="12">
        <f t="shared" si="45"/>
        <v>98</v>
      </c>
      <c r="AJ124" s="12">
        <f t="shared" si="46"/>
        <v>-166.60000000000002</v>
      </c>
      <c r="AK124" s="12">
        <f t="shared" si="47"/>
        <v>19989.150000000001</v>
      </c>
      <c r="AL124" s="12">
        <f>MAX(AK$4:AK124)</f>
        <v>20155.75</v>
      </c>
      <c r="AM124" s="8">
        <f t="shared" si="48"/>
        <v>-8.265631395507414E-3</v>
      </c>
      <c r="AN124" s="20">
        <f t="shared" si="51"/>
        <v>0</v>
      </c>
      <c r="AO124" s="20">
        <f t="shared" si="52"/>
        <v>0</v>
      </c>
      <c r="AP124" s="20">
        <f t="shared" si="53"/>
        <v>1</v>
      </c>
      <c r="AQ124" s="12">
        <f t="shared" si="54"/>
        <v>-1.7000000000000002</v>
      </c>
      <c r="AS124" s="26"/>
    </row>
    <row r="125" spans="1:45" x14ac:dyDescent="0.3">
      <c r="A125" s="1">
        <v>42703</v>
      </c>
      <c r="B125" s="1">
        <v>42703</v>
      </c>
      <c r="C125" s="1" t="s">
        <v>44</v>
      </c>
      <c r="D125" s="3">
        <v>1440</v>
      </c>
      <c r="E125" s="3">
        <v>-200</v>
      </c>
      <c r="F125" s="3">
        <f t="shared" si="28"/>
        <v>1240</v>
      </c>
      <c r="G125" s="20">
        <f t="shared" si="29"/>
        <v>0</v>
      </c>
      <c r="H125" s="3" t="s">
        <v>38</v>
      </c>
      <c r="L125" s="20">
        <f t="shared" si="30"/>
        <v>1</v>
      </c>
      <c r="M125" s="20" t="s">
        <v>20</v>
      </c>
      <c r="N125" s="20">
        <v>7</v>
      </c>
      <c r="O125" s="20">
        <v>112950</v>
      </c>
      <c r="P125" s="20">
        <f t="shared" si="31"/>
        <v>112950</v>
      </c>
      <c r="Q125" s="20">
        <f t="shared" si="32"/>
        <v>112945</v>
      </c>
      <c r="R125" s="20">
        <v>113140</v>
      </c>
      <c r="S125" s="20">
        <v>112875</v>
      </c>
      <c r="T125" s="12">
        <f t="shared" si="33"/>
        <v>20.2</v>
      </c>
      <c r="U125" s="20">
        <f t="shared" si="34"/>
        <v>1</v>
      </c>
      <c r="V125" s="7">
        <f t="shared" si="35"/>
        <v>1</v>
      </c>
      <c r="W125" s="12">
        <f t="shared" si="36"/>
        <v>20.2</v>
      </c>
      <c r="X125" s="12">
        <f t="shared" si="37"/>
        <v>6.3</v>
      </c>
      <c r="Y125" s="12">
        <f t="shared" si="49"/>
        <v>-20.2</v>
      </c>
      <c r="Z125" s="12">
        <f t="shared" si="50"/>
        <v>-20.2</v>
      </c>
      <c r="AA125" s="12">
        <f t="shared" si="38"/>
        <v>-20.2</v>
      </c>
      <c r="AB125" s="12">
        <f t="shared" si="39"/>
        <v>82.40000000000002</v>
      </c>
      <c r="AC125" s="12">
        <f t="shared" si="40"/>
        <v>0</v>
      </c>
      <c r="AD125" s="12">
        <f t="shared" si="41"/>
        <v>0</v>
      </c>
      <c r="AE125" s="12">
        <f t="shared" si="42"/>
        <v>-20.2</v>
      </c>
      <c r="AF125" s="12">
        <f t="shared" si="43"/>
        <v>297.85000000000008</v>
      </c>
      <c r="AH125" s="12">
        <f t="shared" si="44"/>
        <v>2015.575</v>
      </c>
      <c r="AI125" s="12">
        <f t="shared" si="45"/>
        <v>98</v>
      </c>
      <c r="AJ125" s="12">
        <f t="shared" si="46"/>
        <v>-1979.6</v>
      </c>
      <c r="AK125" s="12">
        <f t="shared" si="47"/>
        <v>18009.550000000003</v>
      </c>
      <c r="AL125" s="12">
        <f>MAX(AK$4:AK125)</f>
        <v>20155.75</v>
      </c>
      <c r="AM125" s="8">
        <f t="shared" si="48"/>
        <v>-0.10648078091859628</v>
      </c>
      <c r="AN125" s="20">
        <f t="shared" si="51"/>
        <v>0</v>
      </c>
      <c r="AO125" s="20">
        <f t="shared" si="52"/>
        <v>0</v>
      </c>
      <c r="AP125" s="20">
        <f t="shared" si="53"/>
        <v>1</v>
      </c>
      <c r="AQ125" s="12">
        <f t="shared" si="54"/>
        <v>-20.2</v>
      </c>
      <c r="AS125" s="26"/>
    </row>
    <row r="126" spans="1:45" x14ac:dyDescent="0.3">
      <c r="A126" s="1">
        <v>42703</v>
      </c>
      <c r="B126" s="1">
        <v>42703</v>
      </c>
      <c r="C126" s="1" t="s">
        <v>44</v>
      </c>
      <c r="D126" s="3">
        <v>1530</v>
      </c>
      <c r="E126" s="3">
        <v>-200</v>
      </c>
      <c r="F126" s="3">
        <f t="shared" si="28"/>
        <v>1330</v>
      </c>
      <c r="G126" s="20">
        <f t="shared" si="29"/>
        <v>0</v>
      </c>
      <c r="H126" s="3" t="s">
        <v>43</v>
      </c>
      <c r="K126" s="20">
        <v>1</v>
      </c>
      <c r="L126" s="20">
        <f t="shared" si="30"/>
        <v>1</v>
      </c>
      <c r="M126" s="20" t="s">
        <v>20</v>
      </c>
      <c r="N126" s="20">
        <v>10</v>
      </c>
      <c r="O126" s="20">
        <v>134780</v>
      </c>
      <c r="P126" s="20">
        <f t="shared" si="31"/>
        <v>134780</v>
      </c>
      <c r="Q126" s="20">
        <f t="shared" si="32"/>
        <v>134775</v>
      </c>
      <c r="R126" s="20">
        <v>134796</v>
      </c>
      <c r="S126" s="20">
        <v>134460</v>
      </c>
      <c r="T126" s="12">
        <f t="shared" si="33"/>
        <v>3.1</v>
      </c>
      <c r="U126" s="20">
        <f t="shared" si="34"/>
        <v>1</v>
      </c>
      <c r="V126" s="7">
        <f t="shared" si="35"/>
        <v>0</v>
      </c>
      <c r="W126" s="12">
        <f t="shared" si="36"/>
        <v>3.1</v>
      </c>
      <c r="X126" s="12">
        <f t="shared" si="37"/>
        <v>30.5</v>
      </c>
      <c r="Y126" s="12">
        <f t="shared" si="49"/>
        <v>9.5</v>
      </c>
      <c r="Z126" s="12">
        <f t="shared" si="50"/>
        <v>19.5</v>
      </c>
      <c r="AA126" s="12">
        <f t="shared" si="38"/>
        <v>14.5</v>
      </c>
      <c r="AB126" s="12">
        <f t="shared" si="39"/>
        <v>96.90000000000002</v>
      </c>
      <c r="AC126" s="12">
        <f t="shared" si="40"/>
        <v>0</v>
      </c>
      <c r="AD126" s="12">
        <f t="shared" si="41"/>
        <v>9.5</v>
      </c>
      <c r="AE126" s="12">
        <f t="shared" si="42"/>
        <v>0</v>
      </c>
      <c r="AF126" s="12">
        <f t="shared" si="43"/>
        <v>297.85000000000008</v>
      </c>
      <c r="AH126" s="12">
        <f t="shared" si="44"/>
        <v>2015.575</v>
      </c>
      <c r="AI126" s="12">
        <f t="shared" si="45"/>
        <v>98</v>
      </c>
      <c r="AJ126" s="12">
        <f t="shared" si="46"/>
        <v>0</v>
      </c>
      <c r="AK126" s="12">
        <f t="shared" si="47"/>
        <v>18009.550000000003</v>
      </c>
      <c r="AL126" s="12">
        <f>MAX(AK$4:AK126)</f>
        <v>20155.75</v>
      </c>
      <c r="AM126" s="8">
        <f t="shared" si="48"/>
        <v>-0.10648078091859628</v>
      </c>
      <c r="AN126" s="20">
        <f t="shared" si="51"/>
        <v>0</v>
      </c>
      <c r="AO126" s="20">
        <f t="shared" si="52"/>
        <v>0</v>
      </c>
      <c r="AP126" s="20">
        <f t="shared" si="53"/>
        <v>0</v>
      </c>
      <c r="AQ126" s="12">
        <f t="shared" si="54"/>
        <v>0</v>
      </c>
      <c r="AS126" s="26"/>
    </row>
    <row r="127" spans="1:45" x14ac:dyDescent="0.3">
      <c r="A127" s="1">
        <v>42703</v>
      </c>
      <c r="B127" s="1">
        <v>42703</v>
      </c>
      <c r="C127" s="1" t="s">
        <v>45</v>
      </c>
      <c r="D127" s="3">
        <v>1550</v>
      </c>
      <c r="E127" s="3">
        <v>0</v>
      </c>
      <c r="F127" s="3">
        <f t="shared" si="28"/>
        <v>1550</v>
      </c>
      <c r="G127" s="20">
        <f t="shared" si="29"/>
        <v>0</v>
      </c>
      <c r="H127" s="3" t="s">
        <v>17</v>
      </c>
      <c r="I127" s="20">
        <v>1</v>
      </c>
      <c r="J127" s="20">
        <v>22</v>
      </c>
      <c r="L127" s="20">
        <f t="shared" si="30"/>
        <v>1</v>
      </c>
      <c r="M127" s="20" t="s">
        <v>20</v>
      </c>
      <c r="N127" s="20">
        <v>7</v>
      </c>
      <c r="O127" s="20">
        <v>106340</v>
      </c>
      <c r="P127" s="20">
        <f t="shared" si="31"/>
        <v>106340</v>
      </c>
      <c r="Q127" s="20">
        <f t="shared" si="32"/>
        <v>106335</v>
      </c>
      <c r="R127" s="20">
        <v>106333</v>
      </c>
      <c r="S127" s="20">
        <v>106060</v>
      </c>
      <c r="T127" s="12">
        <f t="shared" si="33"/>
        <v>0.5</v>
      </c>
      <c r="U127" s="20">
        <f t="shared" si="34"/>
        <v>0</v>
      </c>
      <c r="V127" s="7">
        <f t="shared" si="35"/>
        <v>0</v>
      </c>
      <c r="W127" s="12">
        <f t="shared" si="36"/>
        <v>0</v>
      </c>
      <c r="X127" s="12">
        <f t="shared" si="37"/>
        <v>0</v>
      </c>
      <c r="Y127" s="12">
        <f t="shared" si="49"/>
        <v>0</v>
      </c>
      <c r="Z127" s="12">
        <f t="shared" si="50"/>
        <v>0</v>
      </c>
      <c r="AA127" s="12">
        <f t="shared" si="38"/>
        <v>0</v>
      </c>
      <c r="AB127" s="12">
        <f t="shared" si="39"/>
        <v>96.90000000000002</v>
      </c>
      <c r="AC127" s="12">
        <f t="shared" si="40"/>
        <v>0</v>
      </c>
      <c r="AD127" s="12">
        <f t="shared" si="41"/>
        <v>0</v>
      </c>
      <c r="AE127" s="12">
        <f t="shared" si="42"/>
        <v>0</v>
      </c>
      <c r="AF127" s="12">
        <f t="shared" si="43"/>
        <v>297.85000000000008</v>
      </c>
      <c r="AH127" s="12">
        <f t="shared" si="44"/>
        <v>2015.575</v>
      </c>
      <c r="AI127" s="12">
        <f t="shared" si="45"/>
        <v>98</v>
      </c>
      <c r="AJ127" s="12">
        <f t="shared" si="46"/>
        <v>0</v>
      </c>
      <c r="AK127" s="12">
        <f t="shared" si="47"/>
        <v>18009.550000000003</v>
      </c>
      <c r="AL127" s="12">
        <f>MAX(AK$4:AK127)</f>
        <v>20155.75</v>
      </c>
      <c r="AM127" s="8">
        <f t="shared" si="48"/>
        <v>-0.10648078091859628</v>
      </c>
      <c r="AN127" s="20">
        <f t="shared" si="51"/>
        <v>0</v>
      </c>
      <c r="AO127" s="20">
        <f t="shared" si="52"/>
        <v>0</v>
      </c>
      <c r="AP127" s="20">
        <f t="shared" si="53"/>
        <v>0</v>
      </c>
      <c r="AQ127" s="12">
        <f t="shared" si="54"/>
        <v>0</v>
      </c>
      <c r="AS127" s="26"/>
    </row>
    <row r="128" spans="1:45" x14ac:dyDescent="0.3">
      <c r="A128" s="1">
        <v>42703</v>
      </c>
      <c r="B128" s="1">
        <v>42703</v>
      </c>
      <c r="C128" s="1" t="s">
        <v>45</v>
      </c>
      <c r="D128" s="3">
        <v>2125</v>
      </c>
      <c r="E128" s="3">
        <v>0</v>
      </c>
      <c r="F128" s="3">
        <f t="shared" si="28"/>
        <v>2125</v>
      </c>
      <c r="G128" s="20">
        <f t="shared" si="29"/>
        <v>0</v>
      </c>
      <c r="H128" s="3" t="s">
        <v>17</v>
      </c>
      <c r="L128" s="20">
        <f t="shared" si="30"/>
        <v>1</v>
      </c>
      <c r="M128" s="20" t="s">
        <v>20</v>
      </c>
      <c r="N128" s="20">
        <v>7</v>
      </c>
      <c r="O128" s="20">
        <v>106530</v>
      </c>
      <c r="P128" s="20">
        <f t="shared" si="31"/>
        <v>106530</v>
      </c>
      <c r="Q128" s="20">
        <f t="shared" si="32"/>
        <v>106525</v>
      </c>
      <c r="R128" s="20">
        <v>106539</v>
      </c>
      <c r="S128" s="20">
        <v>106455</v>
      </c>
      <c r="T128" s="12">
        <f t="shared" si="33"/>
        <v>2.1</v>
      </c>
      <c r="U128" s="20">
        <f t="shared" si="34"/>
        <v>1</v>
      </c>
      <c r="V128" s="7">
        <f t="shared" si="35"/>
        <v>1</v>
      </c>
      <c r="W128" s="12">
        <f t="shared" si="36"/>
        <v>2.1</v>
      </c>
      <c r="X128" s="12">
        <f t="shared" si="37"/>
        <v>6.3</v>
      </c>
      <c r="Y128" s="12">
        <f t="shared" si="49"/>
        <v>-2.1</v>
      </c>
      <c r="Z128" s="12">
        <f t="shared" si="50"/>
        <v>-2.1</v>
      </c>
      <c r="AA128" s="12">
        <f t="shared" si="38"/>
        <v>-2.1</v>
      </c>
      <c r="AB128" s="12">
        <f t="shared" si="39"/>
        <v>94.800000000000026</v>
      </c>
      <c r="AC128" s="12">
        <f t="shared" si="40"/>
        <v>0</v>
      </c>
      <c r="AD128" s="12">
        <f t="shared" si="41"/>
        <v>0</v>
      </c>
      <c r="AE128" s="12">
        <f t="shared" si="42"/>
        <v>-2.1</v>
      </c>
      <c r="AF128" s="12">
        <f t="shared" si="43"/>
        <v>295.75000000000006</v>
      </c>
      <c r="AH128" s="12">
        <f t="shared" si="44"/>
        <v>2015.575</v>
      </c>
      <c r="AI128" s="12">
        <f t="shared" si="45"/>
        <v>98</v>
      </c>
      <c r="AJ128" s="12">
        <f t="shared" si="46"/>
        <v>-205.8</v>
      </c>
      <c r="AK128" s="12">
        <f t="shared" si="47"/>
        <v>17803.750000000004</v>
      </c>
      <c r="AL128" s="12">
        <f>MAX(AK$4:AK128)</f>
        <v>20155.75</v>
      </c>
      <c r="AM128" s="8">
        <f t="shared" si="48"/>
        <v>-0.11669126676010549</v>
      </c>
      <c r="AN128" s="20">
        <f t="shared" si="51"/>
        <v>0</v>
      </c>
      <c r="AO128" s="20">
        <f t="shared" si="52"/>
        <v>0</v>
      </c>
      <c r="AP128" s="20">
        <f t="shared" si="53"/>
        <v>1</v>
      </c>
      <c r="AQ128" s="12">
        <f t="shared" si="54"/>
        <v>-2.1</v>
      </c>
      <c r="AS128" s="26"/>
    </row>
    <row r="129" spans="1:45" x14ac:dyDescent="0.3">
      <c r="A129" s="1">
        <v>42703</v>
      </c>
      <c r="B129" s="1">
        <v>42704</v>
      </c>
      <c r="C129" s="1" t="s">
        <v>44</v>
      </c>
      <c r="D129" s="3">
        <v>215</v>
      </c>
      <c r="E129" s="3">
        <v>-200</v>
      </c>
      <c r="F129" s="3">
        <f t="shared" si="28"/>
        <v>15</v>
      </c>
      <c r="G129" s="20">
        <f t="shared" si="29"/>
        <v>1</v>
      </c>
      <c r="H129" s="3" t="s">
        <v>38</v>
      </c>
      <c r="L129" s="20">
        <f t="shared" si="30"/>
        <v>1</v>
      </c>
      <c r="M129" s="20" t="s">
        <v>21</v>
      </c>
      <c r="N129" s="20">
        <v>7</v>
      </c>
      <c r="O129" s="20">
        <v>112080</v>
      </c>
      <c r="P129" s="20">
        <f t="shared" si="31"/>
        <v>112087</v>
      </c>
      <c r="Q129" s="20">
        <f t="shared" si="32"/>
        <v>112092</v>
      </c>
      <c r="R129" s="20">
        <v>112050</v>
      </c>
      <c r="S129" s="20">
        <v>114819</v>
      </c>
      <c r="T129" s="12">
        <f t="shared" si="33"/>
        <v>4.9000000000000004</v>
      </c>
      <c r="U129" s="20">
        <f t="shared" si="34"/>
        <v>1</v>
      </c>
      <c r="V129" s="7">
        <f t="shared" si="35"/>
        <v>1</v>
      </c>
      <c r="W129" s="12">
        <f t="shared" si="36"/>
        <v>4.9000000000000004</v>
      </c>
      <c r="X129" s="12">
        <f t="shared" si="37"/>
        <v>272</v>
      </c>
      <c r="Y129" s="12">
        <f t="shared" si="49"/>
        <v>9.5</v>
      </c>
      <c r="Z129" s="12">
        <f t="shared" si="50"/>
        <v>19.5</v>
      </c>
      <c r="AA129" s="12">
        <f t="shared" si="38"/>
        <v>14.5</v>
      </c>
      <c r="AB129" s="12">
        <f t="shared" si="39"/>
        <v>109.30000000000003</v>
      </c>
      <c r="AC129" s="12">
        <f t="shared" si="40"/>
        <v>0</v>
      </c>
      <c r="AD129" s="12">
        <f t="shared" si="41"/>
        <v>0</v>
      </c>
      <c r="AE129" s="12">
        <f t="shared" si="42"/>
        <v>14.5</v>
      </c>
      <c r="AF129" s="12">
        <f t="shared" si="43"/>
        <v>310.25000000000006</v>
      </c>
      <c r="AH129" s="12">
        <f t="shared" si="44"/>
        <v>1780.3750000000005</v>
      </c>
      <c r="AI129" s="12">
        <f t="shared" si="45"/>
        <v>86</v>
      </c>
      <c r="AJ129" s="12">
        <f t="shared" si="46"/>
        <v>1247</v>
      </c>
      <c r="AK129" s="12">
        <f t="shared" si="47"/>
        <v>19050.750000000004</v>
      </c>
      <c r="AL129" s="12">
        <f>MAX(AK$4:AK129)</f>
        <v>20155.75</v>
      </c>
      <c r="AM129" s="8">
        <f t="shared" si="48"/>
        <v>-5.4823065378365794E-2</v>
      </c>
      <c r="AN129" s="20">
        <f t="shared" si="51"/>
        <v>1</v>
      </c>
      <c r="AO129" s="20">
        <f t="shared" si="52"/>
        <v>14.5</v>
      </c>
      <c r="AP129" s="20">
        <f t="shared" si="53"/>
        <v>0</v>
      </c>
      <c r="AQ129" s="12">
        <f t="shared" si="54"/>
        <v>0</v>
      </c>
      <c r="AS129" s="26"/>
    </row>
    <row r="130" spans="1:45" x14ac:dyDescent="0.3">
      <c r="A130" s="1">
        <v>42704</v>
      </c>
      <c r="B130" s="1">
        <v>42704</v>
      </c>
      <c r="C130" s="1" t="s">
        <v>44</v>
      </c>
      <c r="D130" s="3">
        <v>520</v>
      </c>
      <c r="E130" s="3">
        <v>-200</v>
      </c>
      <c r="F130" s="3">
        <f t="shared" si="28"/>
        <v>320</v>
      </c>
      <c r="G130" s="20">
        <f t="shared" si="29"/>
        <v>0</v>
      </c>
      <c r="H130" s="3" t="s">
        <v>37</v>
      </c>
      <c r="L130" s="20">
        <f t="shared" si="30"/>
        <v>1</v>
      </c>
      <c r="M130" s="20" t="s">
        <v>21</v>
      </c>
      <c r="N130" s="20">
        <v>8</v>
      </c>
      <c r="O130" s="20">
        <v>74650</v>
      </c>
      <c r="P130" s="20">
        <f t="shared" si="31"/>
        <v>74658</v>
      </c>
      <c r="Q130" s="20">
        <f t="shared" si="32"/>
        <v>74663</v>
      </c>
      <c r="R130" s="20">
        <v>74622</v>
      </c>
      <c r="S130" s="20">
        <v>74738</v>
      </c>
      <c r="T130" s="12">
        <f t="shared" si="33"/>
        <v>4.9000000000000004</v>
      </c>
      <c r="U130" s="20">
        <f t="shared" si="34"/>
        <v>1</v>
      </c>
      <c r="V130" s="7">
        <f t="shared" si="35"/>
        <v>1</v>
      </c>
      <c r="W130" s="12">
        <f t="shared" si="36"/>
        <v>4.9000000000000004</v>
      </c>
      <c r="X130" s="12">
        <f t="shared" si="37"/>
        <v>6.7</v>
      </c>
      <c r="Y130" s="12">
        <f t="shared" si="49"/>
        <v>-4.9000000000000004</v>
      </c>
      <c r="Z130" s="12">
        <f t="shared" si="50"/>
        <v>-4.9000000000000004</v>
      </c>
      <c r="AA130" s="12">
        <f t="shared" si="38"/>
        <v>-4.9000000000000004</v>
      </c>
      <c r="AB130" s="12">
        <f t="shared" si="39"/>
        <v>104.40000000000002</v>
      </c>
      <c r="AC130" s="12">
        <f t="shared" si="40"/>
        <v>0</v>
      </c>
      <c r="AD130" s="12">
        <f t="shared" si="41"/>
        <v>0</v>
      </c>
      <c r="AE130" s="12">
        <f t="shared" si="42"/>
        <v>-4.9000000000000004</v>
      </c>
      <c r="AF130" s="12">
        <f t="shared" si="43"/>
        <v>305.35000000000008</v>
      </c>
      <c r="AH130" s="12">
        <f t="shared" si="44"/>
        <v>1780.3750000000005</v>
      </c>
      <c r="AI130" s="12">
        <f t="shared" si="45"/>
        <v>86</v>
      </c>
      <c r="AJ130" s="12">
        <f t="shared" si="46"/>
        <v>-421.40000000000003</v>
      </c>
      <c r="AK130" s="12">
        <f t="shared" si="47"/>
        <v>18629.350000000002</v>
      </c>
      <c r="AL130" s="12">
        <f>MAX(AK$4:AK130)</f>
        <v>20155.75</v>
      </c>
      <c r="AM130" s="8">
        <f t="shared" si="48"/>
        <v>-7.5730250672884802E-2</v>
      </c>
      <c r="AN130" s="20">
        <f t="shared" si="51"/>
        <v>0</v>
      </c>
      <c r="AO130" s="20">
        <f t="shared" si="52"/>
        <v>0</v>
      </c>
      <c r="AP130" s="20">
        <f t="shared" si="53"/>
        <v>1</v>
      </c>
      <c r="AQ130" s="12">
        <f t="shared" si="54"/>
        <v>-4.9000000000000004</v>
      </c>
      <c r="AS130" s="26"/>
    </row>
    <row r="131" spans="1:45" x14ac:dyDescent="0.3">
      <c r="A131" s="1">
        <v>42703</v>
      </c>
      <c r="B131" s="1">
        <v>42704</v>
      </c>
      <c r="C131" s="1" t="s">
        <v>44</v>
      </c>
      <c r="D131" s="3">
        <v>620</v>
      </c>
      <c r="E131" s="3">
        <v>-200</v>
      </c>
      <c r="F131" s="3">
        <f t="shared" si="28"/>
        <v>420</v>
      </c>
      <c r="G131" s="20">
        <f t="shared" si="29"/>
        <v>1</v>
      </c>
      <c r="H131" s="3" t="s">
        <v>38</v>
      </c>
      <c r="L131" s="20">
        <f t="shared" si="30"/>
        <v>1</v>
      </c>
      <c r="M131" s="20" t="s">
        <v>20</v>
      </c>
      <c r="N131" s="20">
        <v>7</v>
      </c>
      <c r="O131" s="20">
        <v>112920</v>
      </c>
      <c r="P131" s="20">
        <f t="shared" si="31"/>
        <v>112920</v>
      </c>
      <c r="Q131" s="20">
        <f t="shared" si="32"/>
        <v>112915</v>
      </c>
      <c r="R131" s="20">
        <v>112952</v>
      </c>
      <c r="S131" s="20">
        <v>112583</v>
      </c>
      <c r="T131" s="12">
        <f t="shared" si="33"/>
        <v>4.4000000000000004</v>
      </c>
      <c r="U131" s="20">
        <f t="shared" si="34"/>
        <v>1</v>
      </c>
      <c r="V131" s="7">
        <f t="shared" si="35"/>
        <v>1</v>
      </c>
      <c r="W131" s="12">
        <f t="shared" si="36"/>
        <v>4.4000000000000004</v>
      </c>
      <c r="X131" s="12">
        <f t="shared" si="37"/>
        <v>32.5</v>
      </c>
      <c r="Y131" s="12">
        <f t="shared" si="49"/>
        <v>9.5</v>
      </c>
      <c r="Z131" s="12">
        <f t="shared" si="50"/>
        <v>19.5</v>
      </c>
      <c r="AA131" s="12">
        <f t="shared" si="38"/>
        <v>14.5</v>
      </c>
      <c r="AB131" s="12">
        <f t="shared" si="39"/>
        <v>118.90000000000002</v>
      </c>
      <c r="AC131" s="12">
        <f t="shared" si="40"/>
        <v>0</v>
      </c>
      <c r="AD131" s="12">
        <f t="shared" si="41"/>
        <v>0</v>
      </c>
      <c r="AE131" s="12">
        <f t="shared" si="42"/>
        <v>14.5</v>
      </c>
      <c r="AF131" s="12">
        <f t="shared" si="43"/>
        <v>319.85000000000008</v>
      </c>
      <c r="AH131" s="12">
        <f t="shared" si="44"/>
        <v>1780.3750000000005</v>
      </c>
      <c r="AI131" s="12">
        <f t="shared" si="45"/>
        <v>86</v>
      </c>
      <c r="AJ131" s="12">
        <f t="shared" si="46"/>
        <v>1247</v>
      </c>
      <c r="AK131" s="12">
        <f t="shared" si="47"/>
        <v>19876.350000000002</v>
      </c>
      <c r="AL131" s="12">
        <f>MAX(AK$4:AK131)</f>
        <v>20155.75</v>
      </c>
      <c r="AM131" s="8">
        <f t="shared" si="48"/>
        <v>-1.3862049291145099E-2</v>
      </c>
      <c r="AN131" s="20">
        <f t="shared" si="51"/>
        <v>1</v>
      </c>
      <c r="AO131" s="20">
        <f t="shared" si="52"/>
        <v>14.5</v>
      </c>
      <c r="AP131" s="20">
        <f t="shared" si="53"/>
        <v>0</v>
      </c>
      <c r="AQ131" s="12">
        <f t="shared" si="54"/>
        <v>0</v>
      </c>
      <c r="AS131" s="26"/>
    </row>
    <row r="132" spans="1:45" x14ac:dyDescent="0.3">
      <c r="A132" s="1">
        <v>42704</v>
      </c>
      <c r="B132" s="1">
        <v>42704</v>
      </c>
      <c r="C132" s="1" t="s">
        <v>45</v>
      </c>
      <c r="D132" s="3">
        <v>710</v>
      </c>
      <c r="E132" s="3">
        <v>0</v>
      </c>
      <c r="F132" s="3">
        <f t="shared" si="28"/>
        <v>710</v>
      </c>
      <c r="G132" s="20">
        <f t="shared" si="29"/>
        <v>0</v>
      </c>
      <c r="H132" s="3" t="s">
        <v>17</v>
      </c>
      <c r="L132" s="20">
        <f t="shared" si="30"/>
        <v>1</v>
      </c>
      <c r="M132" s="20" t="s">
        <v>21</v>
      </c>
      <c r="N132" s="20">
        <v>7</v>
      </c>
      <c r="O132" s="20">
        <v>106270</v>
      </c>
      <c r="P132" s="20">
        <f t="shared" si="31"/>
        <v>106277</v>
      </c>
      <c r="Q132" s="20">
        <f t="shared" si="32"/>
        <v>106282</v>
      </c>
      <c r="R132" s="20">
        <v>106269</v>
      </c>
      <c r="S132" s="20">
        <v>106410</v>
      </c>
      <c r="T132" s="12">
        <f t="shared" si="33"/>
        <v>2</v>
      </c>
      <c r="U132" s="20">
        <f t="shared" si="34"/>
        <v>1</v>
      </c>
      <c r="V132" s="7">
        <f t="shared" si="35"/>
        <v>1</v>
      </c>
      <c r="W132" s="12">
        <f t="shared" si="36"/>
        <v>2</v>
      </c>
      <c r="X132" s="12">
        <f t="shared" si="37"/>
        <v>12.1</v>
      </c>
      <c r="Y132" s="12">
        <f t="shared" si="49"/>
        <v>9.5</v>
      </c>
      <c r="Z132" s="12">
        <f t="shared" si="50"/>
        <v>-2</v>
      </c>
      <c r="AA132" s="12">
        <f t="shared" si="38"/>
        <v>3.75</v>
      </c>
      <c r="AB132" s="12">
        <f t="shared" si="39"/>
        <v>122.65000000000002</v>
      </c>
      <c r="AC132" s="12">
        <f t="shared" si="40"/>
        <v>0</v>
      </c>
      <c r="AD132" s="12">
        <f t="shared" si="41"/>
        <v>0</v>
      </c>
      <c r="AE132" s="12">
        <f t="shared" si="42"/>
        <v>3.75</v>
      </c>
      <c r="AF132" s="12">
        <f t="shared" si="43"/>
        <v>323.60000000000008</v>
      </c>
      <c r="AH132" s="12">
        <f t="shared" si="44"/>
        <v>1780.3750000000005</v>
      </c>
      <c r="AI132" s="12">
        <f t="shared" si="45"/>
        <v>86</v>
      </c>
      <c r="AJ132" s="12">
        <f t="shared" si="46"/>
        <v>322.5</v>
      </c>
      <c r="AK132" s="12">
        <f t="shared" si="47"/>
        <v>20198.850000000002</v>
      </c>
      <c r="AL132" s="12">
        <f>MAX(AK$4:AK132)</f>
        <v>20198.850000000002</v>
      </c>
      <c r="AM132" s="8">
        <f t="shared" si="48"/>
        <v>0</v>
      </c>
      <c r="AN132" s="20">
        <f t="shared" si="51"/>
        <v>1</v>
      </c>
      <c r="AO132" s="20">
        <f t="shared" si="52"/>
        <v>3.75</v>
      </c>
      <c r="AP132" s="20">
        <f t="shared" si="53"/>
        <v>0</v>
      </c>
      <c r="AQ132" s="12">
        <f t="shared" si="54"/>
        <v>0</v>
      </c>
      <c r="AS132" s="26"/>
    </row>
    <row r="133" spans="1:45" x14ac:dyDescent="0.3">
      <c r="A133" s="1">
        <v>42704</v>
      </c>
      <c r="B133" s="1">
        <v>42704</v>
      </c>
      <c r="C133" s="1" t="s">
        <v>45</v>
      </c>
      <c r="D133" s="3">
        <v>1315</v>
      </c>
      <c r="E133" s="3">
        <v>0</v>
      </c>
      <c r="F133" s="3">
        <f t="shared" ref="F133:F196" si="55">D133+E133</f>
        <v>1315</v>
      </c>
      <c r="G133" s="20">
        <f t="shared" ref="G133:G196" si="56">B133-A133</f>
        <v>0</v>
      </c>
      <c r="H133" s="3" t="s">
        <v>17</v>
      </c>
      <c r="K133" s="20">
        <v>1</v>
      </c>
      <c r="L133" s="20">
        <f t="shared" ref="L133:L196" si="57">IF(AND(F133&gt;=L$3,F133&lt;=L$4),0,1)</f>
        <v>1</v>
      </c>
      <c r="M133" s="20" t="s">
        <v>21</v>
      </c>
      <c r="N133" s="20">
        <v>7</v>
      </c>
      <c r="O133" s="20">
        <v>106130</v>
      </c>
      <c r="P133" s="20">
        <f t="shared" ref="P133:P196" si="58">IF(M133="short",O133,O133+N133)</f>
        <v>106137</v>
      </c>
      <c r="Q133" s="20">
        <f t="shared" ref="Q133:Q196" si="59">IF(M133="short",P133+Q$3,P133-Q$3)</f>
        <v>106142</v>
      </c>
      <c r="R133" s="20">
        <v>106113</v>
      </c>
      <c r="S133" s="20">
        <v>106533</v>
      </c>
      <c r="T133" s="12">
        <f t="shared" ref="T133:T196" si="60">IF(M133="long",((Q133-R133)+N133)/10,((R133-Q133)+N133)/10)</f>
        <v>3.6</v>
      </c>
      <c r="U133" s="20">
        <f t="shared" ref="U133:U196" si="61">IF(T133&gt;=(N133/10),1, )</f>
        <v>1</v>
      </c>
      <c r="V133" s="7">
        <f t="shared" ref="V133:V196" si="62">IF(OR(I133=1,K133=1),0,L133*U133)</f>
        <v>0</v>
      </c>
      <c r="W133" s="12">
        <f t="shared" ref="W133:W196" si="63">IF(T133&gt;W$3,W$3,T133*U133)</f>
        <v>3.6</v>
      </c>
      <c r="X133" s="12">
        <f t="shared" ref="X133:X196" si="64">IF(M133="long",((S133-Q133)-N133)/10*U133,((Q133-S133)-N133)/10*U133)</f>
        <v>38.4</v>
      </c>
      <c r="Y133" s="12">
        <f t="shared" si="49"/>
        <v>9.5</v>
      </c>
      <c r="Z133" s="12">
        <f t="shared" si="50"/>
        <v>19.5</v>
      </c>
      <c r="AA133" s="12">
        <f t="shared" ref="AA133:AA196" si="65">SUM(Y133:Z133)/AA$2</f>
        <v>14.5</v>
      </c>
      <c r="AB133" s="12">
        <f t="shared" ref="AB133:AB196" si="66">AB132+AA133</f>
        <v>137.15000000000003</v>
      </c>
      <c r="AC133" s="12">
        <f t="shared" ref="AC133:AC196" si="67">Y133*I133</f>
        <v>0</v>
      </c>
      <c r="AD133" s="12">
        <f t="shared" ref="AD133:AD196" si="68">K133*Y133</f>
        <v>9.5</v>
      </c>
      <c r="AE133" s="12">
        <f t="shared" ref="AE133:AE196" si="69">V133*AA133</f>
        <v>0</v>
      </c>
      <c r="AF133" s="12">
        <f t="shared" ref="AF133:AF196" si="70">AF132+AE133</f>
        <v>323.60000000000008</v>
      </c>
      <c r="AH133" s="12">
        <f t="shared" ref="AH133:AH196" si="71">IF(B133=B132,AH132,AK132*AH$3)</f>
        <v>1780.3750000000005</v>
      </c>
      <c r="AI133" s="12">
        <f t="shared" ref="AI133:AI196" si="72">INT(AH133/AI$3)</f>
        <v>86</v>
      </c>
      <c r="AJ133" s="12">
        <f t="shared" ref="AJ133:AJ196" si="73">AE133*AI133</f>
        <v>0</v>
      </c>
      <c r="AK133" s="12">
        <f t="shared" ref="AK133:AK196" si="74">AK132+AJ133</f>
        <v>20198.850000000002</v>
      </c>
      <c r="AL133" s="12">
        <f>MAX(AK$4:AK133)</f>
        <v>20198.850000000002</v>
      </c>
      <c r="AM133" s="8">
        <f t="shared" ref="AM133:AM196" si="75">(AK133-AL133)/AL133</f>
        <v>0</v>
      </c>
      <c r="AN133" s="20">
        <f t="shared" si="51"/>
        <v>0</v>
      </c>
      <c r="AO133" s="20">
        <f t="shared" si="52"/>
        <v>0</v>
      </c>
      <c r="AP133" s="20">
        <f t="shared" si="53"/>
        <v>0</v>
      </c>
      <c r="AQ133" s="12">
        <f t="shared" si="54"/>
        <v>0</v>
      </c>
      <c r="AS133" s="26"/>
    </row>
    <row r="134" spans="1:45" x14ac:dyDescent="0.3">
      <c r="A134" s="1">
        <v>42704</v>
      </c>
      <c r="B134" s="1">
        <v>42704</v>
      </c>
      <c r="C134" s="1" t="s">
        <v>44</v>
      </c>
      <c r="D134" s="3">
        <v>1620</v>
      </c>
      <c r="E134" s="3">
        <v>-200</v>
      </c>
      <c r="F134" s="3">
        <f t="shared" si="55"/>
        <v>1420</v>
      </c>
      <c r="G134" s="20">
        <f t="shared" si="56"/>
        <v>0</v>
      </c>
      <c r="H134" s="3" t="s">
        <v>37</v>
      </c>
      <c r="L134" s="20">
        <f t="shared" si="57"/>
        <v>1</v>
      </c>
      <c r="M134" s="20" t="s">
        <v>21</v>
      </c>
      <c r="N134" s="20">
        <v>8</v>
      </c>
      <c r="O134" s="20">
        <v>74140</v>
      </c>
      <c r="P134" s="20">
        <f t="shared" si="58"/>
        <v>74148</v>
      </c>
      <c r="Q134" s="20">
        <f t="shared" si="59"/>
        <v>74153</v>
      </c>
      <c r="R134" s="20">
        <v>74146</v>
      </c>
      <c r="S134" s="20">
        <v>74328</v>
      </c>
      <c r="T134" s="12">
        <f t="shared" si="60"/>
        <v>1.5</v>
      </c>
      <c r="U134" s="20">
        <f t="shared" si="61"/>
        <v>1</v>
      </c>
      <c r="V134" s="7">
        <f t="shared" si="62"/>
        <v>1</v>
      </c>
      <c r="W134" s="12">
        <f t="shared" si="63"/>
        <v>1.5</v>
      </c>
      <c r="X134" s="12">
        <f t="shared" si="64"/>
        <v>16.7</v>
      </c>
      <c r="Y134" s="12">
        <f t="shared" ref="Y134:Y197" si="76">IF(AND(W134&lt;W$3,X134&gt;Y$3),Y$3,-W134)</f>
        <v>9.5</v>
      </c>
      <c r="Z134" s="12">
        <f t="shared" ref="Z134:Z197" si="77">IF(AND($W134&lt;$W$3,$X134&gt;Z$3),Z$3,-$W134)</f>
        <v>-1.5</v>
      </c>
      <c r="AA134" s="12">
        <f t="shared" si="65"/>
        <v>4</v>
      </c>
      <c r="AB134" s="12">
        <f t="shared" si="66"/>
        <v>141.15000000000003</v>
      </c>
      <c r="AC134" s="12">
        <f t="shared" si="67"/>
        <v>0</v>
      </c>
      <c r="AD134" s="12">
        <f t="shared" si="68"/>
        <v>0</v>
      </c>
      <c r="AE134" s="12">
        <f t="shared" si="69"/>
        <v>4</v>
      </c>
      <c r="AF134" s="12">
        <f t="shared" si="70"/>
        <v>327.60000000000008</v>
      </c>
      <c r="AH134" s="12">
        <f t="shared" si="71"/>
        <v>1780.3750000000005</v>
      </c>
      <c r="AI134" s="12">
        <f t="shared" si="72"/>
        <v>86</v>
      </c>
      <c r="AJ134" s="12">
        <f t="shared" si="73"/>
        <v>344</v>
      </c>
      <c r="AK134" s="12">
        <f t="shared" si="74"/>
        <v>20542.850000000002</v>
      </c>
      <c r="AL134" s="12">
        <f>MAX(AK$4:AK134)</f>
        <v>20542.850000000002</v>
      </c>
      <c r="AM134" s="8">
        <f t="shared" si="75"/>
        <v>0</v>
      </c>
      <c r="AN134" s="20">
        <f t="shared" ref="AN134:AN197" si="78">IF(AJ134&gt;0,1, )</f>
        <v>1</v>
      </c>
      <c r="AO134" s="20">
        <f t="shared" ref="AO134:AO197" si="79">IF(AJ134&gt;0,AE134, )</f>
        <v>4</v>
      </c>
      <c r="AP134" s="20">
        <f t="shared" ref="AP134:AP197" si="80">IF(AJ134&lt;0,1, )</f>
        <v>0</v>
      </c>
      <c r="AQ134" s="12">
        <f t="shared" ref="AQ134:AQ197" si="81">IF(AJ134&lt;0,AE134, )</f>
        <v>0</v>
      </c>
      <c r="AS134" s="26"/>
    </row>
    <row r="135" spans="1:45" x14ac:dyDescent="0.3">
      <c r="A135" s="1">
        <v>42702</v>
      </c>
      <c r="B135" s="1">
        <v>42704</v>
      </c>
      <c r="C135" s="1" t="s">
        <v>44</v>
      </c>
      <c r="D135" s="3">
        <v>1755</v>
      </c>
      <c r="E135" s="3">
        <v>-200</v>
      </c>
      <c r="F135" s="3">
        <f t="shared" si="55"/>
        <v>1555</v>
      </c>
      <c r="G135" s="20">
        <f t="shared" si="56"/>
        <v>2</v>
      </c>
      <c r="H135" s="3" t="s">
        <v>38</v>
      </c>
      <c r="I135" s="20">
        <v>1</v>
      </c>
      <c r="J135" s="20">
        <v>33</v>
      </c>
      <c r="L135" s="20">
        <f t="shared" si="57"/>
        <v>1</v>
      </c>
      <c r="M135" s="20" t="s">
        <v>20</v>
      </c>
      <c r="N135" s="20">
        <v>7</v>
      </c>
      <c r="O135" s="20">
        <v>113790</v>
      </c>
      <c r="P135" s="20">
        <f t="shared" si="58"/>
        <v>113790</v>
      </c>
      <c r="Q135" s="20">
        <f t="shared" si="59"/>
        <v>113785</v>
      </c>
      <c r="R135" s="20">
        <v>114818</v>
      </c>
      <c r="S135" s="20">
        <v>112871</v>
      </c>
      <c r="T135" s="12">
        <f t="shared" si="60"/>
        <v>104</v>
      </c>
      <c r="U135" s="20">
        <f t="shared" si="61"/>
        <v>1</v>
      </c>
      <c r="V135" s="7">
        <f t="shared" si="62"/>
        <v>0</v>
      </c>
      <c r="W135" s="12">
        <f t="shared" si="63"/>
        <v>20.5</v>
      </c>
      <c r="X135" s="12">
        <f t="shared" si="64"/>
        <v>90.7</v>
      </c>
      <c r="Y135" s="12">
        <f t="shared" si="76"/>
        <v>-20.5</v>
      </c>
      <c r="Z135" s="12">
        <f t="shared" si="77"/>
        <v>-20.5</v>
      </c>
      <c r="AA135" s="12">
        <f t="shared" si="65"/>
        <v>-20.5</v>
      </c>
      <c r="AB135" s="12">
        <f t="shared" si="66"/>
        <v>120.65000000000003</v>
      </c>
      <c r="AC135" s="12">
        <f t="shared" si="67"/>
        <v>-20.5</v>
      </c>
      <c r="AD135" s="12">
        <f t="shared" si="68"/>
        <v>0</v>
      </c>
      <c r="AE135" s="12">
        <f t="shared" si="69"/>
        <v>0</v>
      </c>
      <c r="AF135" s="12">
        <f t="shared" si="70"/>
        <v>327.60000000000008</v>
      </c>
      <c r="AH135" s="12">
        <f t="shared" si="71"/>
        <v>1780.3750000000005</v>
      </c>
      <c r="AI135" s="12">
        <f t="shared" si="72"/>
        <v>86</v>
      </c>
      <c r="AJ135" s="12">
        <f t="shared" si="73"/>
        <v>0</v>
      </c>
      <c r="AK135" s="12">
        <f t="shared" si="74"/>
        <v>20542.850000000002</v>
      </c>
      <c r="AL135" s="12">
        <f>MAX(AK$4:AK135)</f>
        <v>20542.850000000002</v>
      </c>
      <c r="AM135" s="8">
        <f t="shared" si="75"/>
        <v>0</v>
      </c>
      <c r="AN135" s="20">
        <f t="shared" si="78"/>
        <v>0</v>
      </c>
      <c r="AO135" s="20">
        <f t="shared" si="79"/>
        <v>0</v>
      </c>
      <c r="AP135" s="20">
        <f t="shared" si="80"/>
        <v>0</v>
      </c>
      <c r="AQ135" s="12">
        <f t="shared" si="81"/>
        <v>0</v>
      </c>
      <c r="AS135" s="26"/>
    </row>
    <row r="136" spans="1:45" x14ac:dyDescent="0.3">
      <c r="A136" s="1">
        <v>42699</v>
      </c>
      <c r="B136" s="1">
        <v>42704</v>
      </c>
      <c r="C136" s="1" t="s">
        <v>44</v>
      </c>
      <c r="D136" s="3">
        <v>1805</v>
      </c>
      <c r="E136" s="3">
        <v>-200</v>
      </c>
      <c r="F136" s="3">
        <f t="shared" si="55"/>
        <v>1605</v>
      </c>
      <c r="G136" s="20">
        <f t="shared" si="56"/>
        <v>5</v>
      </c>
      <c r="H136" s="3" t="s">
        <v>37</v>
      </c>
      <c r="L136" s="20">
        <f t="shared" si="57"/>
        <v>1</v>
      </c>
      <c r="M136" s="20" t="s">
        <v>21</v>
      </c>
      <c r="N136" s="20">
        <v>8</v>
      </c>
      <c r="O136" s="20">
        <v>73760</v>
      </c>
      <c r="P136" s="20">
        <f t="shared" si="58"/>
        <v>73768</v>
      </c>
      <c r="Q136" s="20">
        <f t="shared" si="59"/>
        <v>73773</v>
      </c>
      <c r="R136" s="20">
        <v>73734</v>
      </c>
      <c r="S136" s="20">
        <v>74190</v>
      </c>
      <c r="T136" s="12">
        <f t="shared" si="60"/>
        <v>4.7</v>
      </c>
      <c r="U136" s="20">
        <f t="shared" si="61"/>
        <v>1</v>
      </c>
      <c r="V136" s="7">
        <f t="shared" si="62"/>
        <v>1</v>
      </c>
      <c r="W136" s="12">
        <f t="shared" si="63"/>
        <v>4.7</v>
      </c>
      <c r="X136" s="12">
        <f t="shared" si="64"/>
        <v>40.9</v>
      </c>
      <c r="Y136" s="12">
        <f t="shared" si="76"/>
        <v>9.5</v>
      </c>
      <c r="Z136" s="12">
        <f t="shared" si="77"/>
        <v>19.5</v>
      </c>
      <c r="AA136" s="12">
        <f t="shared" si="65"/>
        <v>14.5</v>
      </c>
      <c r="AB136" s="12">
        <f t="shared" si="66"/>
        <v>135.15000000000003</v>
      </c>
      <c r="AC136" s="12">
        <f t="shared" si="67"/>
        <v>0</v>
      </c>
      <c r="AD136" s="12">
        <f t="shared" si="68"/>
        <v>0</v>
      </c>
      <c r="AE136" s="12">
        <f t="shared" si="69"/>
        <v>14.5</v>
      </c>
      <c r="AF136" s="12">
        <f t="shared" si="70"/>
        <v>342.10000000000008</v>
      </c>
      <c r="AH136" s="12">
        <f t="shared" si="71"/>
        <v>1780.3750000000005</v>
      </c>
      <c r="AI136" s="12">
        <f t="shared" si="72"/>
        <v>86</v>
      </c>
      <c r="AJ136" s="12">
        <f t="shared" si="73"/>
        <v>1247</v>
      </c>
      <c r="AK136" s="12">
        <f t="shared" si="74"/>
        <v>21789.850000000002</v>
      </c>
      <c r="AL136" s="12">
        <f>MAX(AK$4:AK136)</f>
        <v>21789.850000000002</v>
      </c>
      <c r="AM136" s="8">
        <f t="shared" si="75"/>
        <v>0</v>
      </c>
      <c r="AN136" s="20">
        <f t="shared" si="78"/>
        <v>1</v>
      </c>
      <c r="AO136" s="20">
        <f t="shared" si="79"/>
        <v>14.5</v>
      </c>
      <c r="AP136" s="20">
        <f t="shared" si="80"/>
        <v>0</v>
      </c>
      <c r="AQ136" s="12">
        <f t="shared" si="81"/>
        <v>0</v>
      </c>
      <c r="AS136" s="26"/>
    </row>
    <row r="137" spans="1:45" x14ac:dyDescent="0.3">
      <c r="A137" s="1">
        <v>42703</v>
      </c>
      <c r="B137" s="1">
        <v>42704</v>
      </c>
      <c r="C137" s="1" t="s">
        <v>45</v>
      </c>
      <c r="D137" s="3">
        <v>1615</v>
      </c>
      <c r="E137" s="3">
        <v>0</v>
      </c>
      <c r="F137" s="3">
        <f t="shared" si="55"/>
        <v>1615</v>
      </c>
      <c r="G137" s="20">
        <f t="shared" si="56"/>
        <v>1</v>
      </c>
      <c r="H137" s="3" t="s">
        <v>17</v>
      </c>
      <c r="L137" s="20">
        <f t="shared" si="57"/>
        <v>1</v>
      </c>
      <c r="M137" s="20" t="s">
        <v>21</v>
      </c>
      <c r="N137" s="20">
        <v>7</v>
      </c>
      <c r="O137" s="20">
        <v>105560</v>
      </c>
      <c r="P137" s="20">
        <f t="shared" si="58"/>
        <v>105567</v>
      </c>
      <c r="Q137" s="20">
        <f t="shared" si="59"/>
        <v>105572</v>
      </c>
      <c r="R137" s="20">
        <v>105520</v>
      </c>
      <c r="S137" s="20">
        <v>106388</v>
      </c>
      <c r="T137" s="12">
        <f t="shared" si="60"/>
        <v>5.9</v>
      </c>
      <c r="U137" s="20">
        <f t="shared" si="61"/>
        <v>1</v>
      </c>
      <c r="V137" s="7">
        <f t="shared" si="62"/>
        <v>1</v>
      </c>
      <c r="W137" s="12">
        <f t="shared" si="63"/>
        <v>5.9</v>
      </c>
      <c r="X137" s="12">
        <f t="shared" si="64"/>
        <v>80.900000000000006</v>
      </c>
      <c r="Y137" s="12">
        <f t="shared" si="76"/>
        <v>9.5</v>
      </c>
      <c r="Z137" s="12">
        <f t="shared" si="77"/>
        <v>19.5</v>
      </c>
      <c r="AA137" s="12">
        <f t="shared" si="65"/>
        <v>14.5</v>
      </c>
      <c r="AB137" s="12">
        <f t="shared" si="66"/>
        <v>149.65000000000003</v>
      </c>
      <c r="AC137" s="12">
        <f t="shared" si="67"/>
        <v>0</v>
      </c>
      <c r="AD137" s="12">
        <f t="shared" si="68"/>
        <v>0</v>
      </c>
      <c r="AE137" s="12">
        <f t="shared" si="69"/>
        <v>14.5</v>
      </c>
      <c r="AF137" s="12">
        <f t="shared" si="70"/>
        <v>356.60000000000008</v>
      </c>
      <c r="AH137" s="12">
        <f t="shared" si="71"/>
        <v>1780.3750000000005</v>
      </c>
      <c r="AI137" s="12">
        <f t="shared" si="72"/>
        <v>86</v>
      </c>
      <c r="AJ137" s="12">
        <f t="shared" si="73"/>
        <v>1247</v>
      </c>
      <c r="AK137" s="12">
        <f t="shared" si="74"/>
        <v>23036.850000000002</v>
      </c>
      <c r="AL137" s="12">
        <f>MAX(AK$4:AK137)</f>
        <v>23036.850000000002</v>
      </c>
      <c r="AM137" s="8">
        <f t="shared" si="75"/>
        <v>0</v>
      </c>
      <c r="AN137" s="20">
        <f t="shared" si="78"/>
        <v>1</v>
      </c>
      <c r="AO137" s="20">
        <f t="shared" si="79"/>
        <v>14.5</v>
      </c>
      <c r="AP137" s="20">
        <f t="shared" si="80"/>
        <v>0</v>
      </c>
      <c r="AQ137" s="12">
        <f t="shared" si="81"/>
        <v>0</v>
      </c>
      <c r="AS137" s="26"/>
    </row>
    <row r="138" spans="1:45" x14ac:dyDescent="0.3">
      <c r="A138" s="1">
        <v>42705</v>
      </c>
      <c r="B138" s="1">
        <v>42705</v>
      </c>
      <c r="C138" s="1" t="s">
        <v>44</v>
      </c>
      <c r="D138" s="3">
        <v>1055</v>
      </c>
      <c r="E138" s="3">
        <v>-200</v>
      </c>
      <c r="F138" s="3">
        <f t="shared" si="55"/>
        <v>855</v>
      </c>
      <c r="G138" s="20">
        <f t="shared" si="56"/>
        <v>0</v>
      </c>
      <c r="H138" s="3" t="s">
        <v>43</v>
      </c>
      <c r="L138" s="20">
        <f t="shared" si="57"/>
        <v>1</v>
      </c>
      <c r="M138" s="20" t="s">
        <v>20</v>
      </c>
      <c r="N138" s="20">
        <v>10</v>
      </c>
      <c r="O138" s="20">
        <v>134250</v>
      </c>
      <c r="P138" s="20">
        <f t="shared" si="58"/>
        <v>134250</v>
      </c>
      <c r="Q138" s="20">
        <f t="shared" si="59"/>
        <v>134245</v>
      </c>
      <c r="R138" s="20">
        <v>134339</v>
      </c>
      <c r="S138" s="20">
        <v>132540</v>
      </c>
      <c r="T138" s="12">
        <f t="shared" si="60"/>
        <v>10.4</v>
      </c>
      <c r="U138" s="20">
        <f t="shared" si="61"/>
        <v>1</v>
      </c>
      <c r="V138" s="7">
        <f t="shared" si="62"/>
        <v>1</v>
      </c>
      <c r="W138" s="12">
        <f t="shared" si="63"/>
        <v>10.4</v>
      </c>
      <c r="X138" s="12">
        <f t="shared" si="64"/>
        <v>169.5</v>
      </c>
      <c r="Y138" s="12">
        <f t="shared" si="76"/>
        <v>9.5</v>
      </c>
      <c r="Z138" s="12">
        <f t="shared" si="77"/>
        <v>19.5</v>
      </c>
      <c r="AA138" s="12">
        <f t="shared" si="65"/>
        <v>14.5</v>
      </c>
      <c r="AB138" s="12">
        <f t="shared" si="66"/>
        <v>164.15000000000003</v>
      </c>
      <c r="AC138" s="12">
        <f t="shared" si="67"/>
        <v>0</v>
      </c>
      <c r="AD138" s="12">
        <f t="shared" si="68"/>
        <v>0</v>
      </c>
      <c r="AE138" s="12">
        <f t="shared" si="69"/>
        <v>14.5</v>
      </c>
      <c r="AF138" s="12">
        <f t="shared" si="70"/>
        <v>371.10000000000008</v>
      </c>
      <c r="AH138" s="12">
        <f t="shared" si="71"/>
        <v>2303.6850000000004</v>
      </c>
      <c r="AI138" s="12">
        <f t="shared" si="72"/>
        <v>112</v>
      </c>
      <c r="AJ138" s="12">
        <f t="shared" si="73"/>
        <v>1624</v>
      </c>
      <c r="AK138" s="12">
        <f t="shared" si="74"/>
        <v>24660.850000000002</v>
      </c>
      <c r="AL138" s="12">
        <f>MAX(AK$4:AK138)</f>
        <v>24660.850000000002</v>
      </c>
      <c r="AM138" s="8">
        <f t="shared" si="75"/>
        <v>0</v>
      </c>
      <c r="AN138" s="20">
        <f t="shared" si="78"/>
        <v>1</v>
      </c>
      <c r="AO138" s="20">
        <f t="shared" si="79"/>
        <v>14.5</v>
      </c>
      <c r="AP138" s="20">
        <f t="shared" si="80"/>
        <v>0</v>
      </c>
      <c r="AQ138" s="12">
        <f t="shared" si="81"/>
        <v>0</v>
      </c>
      <c r="AS138" s="26"/>
    </row>
    <row r="139" spans="1:45" x14ac:dyDescent="0.3">
      <c r="A139" s="1">
        <v>42705</v>
      </c>
      <c r="B139" s="1">
        <v>42705</v>
      </c>
      <c r="C139" s="1" t="s">
        <v>45</v>
      </c>
      <c r="D139" s="3">
        <v>955</v>
      </c>
      <c r="E139" s="3">
        <v>0</v>
      </c>
      <c r="F139" s="3">
        <f t="shared" si="55"/>
        <v>955</v>
      </c>
      <c r="G139" s="20">
        <f t="shared" si="56"/>
        <v>0</v>
      </c>
      <c r="H139" s="3" t="s">
        <v>17</v>
      </c>
      <c r="I139" s="20">
        <v>1</v>
      </c>
      <c r="J139" s="20">
        <v>54</v>
      </c>
      <c r="L139" s="20">
        <f t="shared" si="57"/>
        <v>1</v>
      </c>
      <c r="M139" s="20" t="s">
        <v>20</v>
      </c>
      <c r="N139" s="20">
        <v>7</v>
      </c>
      <c r="O139" s="20">
        <v>106430</v>
      </c>
      <c r="P139" s="20">
        <f t="shared" si="58"/>
        <v>106430</v>
      </c>
      <c r="Q139" s="20">
        <f t="shared" si="59"/>
        <v>106425</v>
      </c>
      <c r="R139" s="20">
        <v>106893</v>
      </c>
      <c r="S139" s="20">
        <v>105043</v>
      </c>
      <c r="T139" s="12">
        <f t="shared" si="60"/>
        <v>47.5</v>
      </c>
      <c r="U139" s="20">
        <f t="shared" si="61"/>
        <v>1</v>
      </c>
      <c r="V139" s="7">
        <f t="shared" si="62"/>
        <v>0</v>
      </c>
      <c r="W139" s="12">
        <f t="shared" si="63"/>
        <v>20.5</v>
      </c>
      <c r="X139" s="12">
        <f t="shared" si="64"/>
        <v>137.5</v>
      </c>
      <c r="Y139" s="12">
        <f t="shared" si="76"/>
        <v>-20.5</v>
      </c>
      <c r="Z139" s="12">
        <f t="shared" si="77"/>
        <v>-20.5</v>
      </c>
      <c r="AA139" s="12">
        <f t="shared" si="65"/>
        <v>-20.5</v>
      </c>
      <c r="AB139" s="12">
        <f t="shared" si="66"/>
        <v>143.65000000000003</v>
      </c>
      <c r="AC139" s="12">
        <f t="shared" si="67"/>
        <v>-20.5</v>
      </c>
      <c r="AD139" s="12">
        <f t="shared" si="68"/>
        <v>0</v>
      </c>
      <c r="AE139" s="12">
        <f t="shared" si="69"/>
        <v>0</v>
      </c>
      <c r="AF139" s="12">
        <f t="shared" si="70"/>
        <v>371.10000000000008</v>
      </c>
      <c r="AH139" s="12">
        <f t="shared" si="71"/>
        <v>2303.6850000000004</v>
      </c>
      <c r="AI139" s="12">
        <f t="shared" si="72"/>
        <v>112</v>
      </c>
      <c r="AJ139" s="12">
        <f t="shared" si="73"/>
        <v>0</v>
      </c>
      <c r="AK139" s="12">
        <f t="shared" si="74"/>
        <v>24660.850000000002</v>
      </c>
      <c r="AL139" s="12">
        <f>MAX(AK$4:AK139)</f>
        <v>24660.850000000002</v>
      </c>
      <c r="AM139" s="8">
        <f t="shared" si="75"/>
        <v>0</v>
      </c>
      <c r="AN139" s="20">
        <f t="shared" si="78"/>
        <v>0</v>
      </c>
      <c r="AO139" s="20">
        <f t="shared" si="79"/>
        <v>0</v>
      </c>
      <c r="AP139" s="20">
        <f t="shared" si="80"/>
        <v>0</v>
      </c>
      <c r="AQ139" s="12">
        <f t="shared" si="81"/>
        <v>0</v>
      </c>
      <c r="AS139" s="26"/>
    </row>
    <row r="140" spans="1:45" x14ac:dyDescent="0.3">
      <c r="A140" s="1">
        <v>42697</v>
      </c>
      <c r="B140" s="1">
        <v>42706</v>
      </c>
      <c r="C140" s="1" t="s">
        <v>45</v>
      </c>
      <c r="D140" s="3">
        <v>115</v>
      </c>
      <c r="E140" s="3">
        <v>0</v>
      </c>
      <c r="F140" s="3">
        <f t="shared" si="55"/>
        <v>115</v>
      </c>
      <c r="G140" s="20">
        <f t="shared" si="56"/>
        <v>9</v>
      </c>
      <c r="H140" s="3" t="s">
        <v>17</v>
      </c>
      <c r="L140" s="20">
        <f t="shared" si="57"/>
        <v>1</v>
      </c>
      <c r="M140" s="20" t="s">
        <v>20</v>
      </c>
      <c r="N140" s="20">
        <v>7</v>
      </c>
      <c r="O140" s="20">
        <v>106760</v>
      </c>
      <c r="P140" s="20">
        <f t="shared" si="58"/>
        <v>106760</v>
      </c>
      <c r="Q140" s="20">
        <f t="shared" si="59"/>
        <v>106755</v>
      </c>
      <c r="R140" s="20">
        <v>106761</v>
      </c>
      <c r="S140" s="20">
        <v>106674</v>
      </c>
      <c r="T140" s="12">
        <f t="shared" si="60"/>
        <v>1.3</v>
      </c>
      <c r="U140" s="20">
        <f t="shared" si="61"/>
        <v>1</v>
      </c>
      <c r="V140" s="7">
        <f t="shared" si="62"/>
        <v>1</v>
      </c>
      <c r="W140" s="12">
        <f t="shared" si="63"/>
        <v>1.3</v>
      </c>
      <c r="X140" s="12">
        <f t="shared" si="64"/>
        <v>7.4</v>
      </c>
      <c r="Y140" s="12">
        <f t="shared" si="76"/>
        <v>-1.3</v>
      </c>
      <c r="Z140" s="12">
        <f t="shared" si="77"/>
        <v>-1.3</v>
      </c>
      <c r="AA140" s="12">
        <f t="shared" si="65"/>
        <v>-1.3</v>
      </c>
      <c r="AB140" s="12">
        <f t="shared" si="66"/>
        <v>142.35000000000002</v>
      </c>
      <c r="AC140" s="12">
        <f t="shared" si="67"/>
        <v>0</v>
      </c>
      <c r="AD140" s="12">
        <f t="shared" si="68"/>
        <v>0</v>
      </c>
      <c r="AE140" s="12">
        <f t="shared" si="69"/>
        <v>-1.3</v>
      </c>
      <c r="AF140" s="12">
        <f t="shared" si="70"/>
        <v>369.80000000000007</v>
      </c>
      <c r="AH140" s="12">
        <f t="shared" si="71"/>
        <v>2466.0850000000005</v>
      </c>
      <c r="AI140" s="12">
        <f t="shared" si="72"/>
        <v>120</v>
      </c>
      <c r="AJ140" s="12">
        <f t="shared" si="73"/>
        <v>-156</v>
      </c>
      <c r="AK140" s="12">
        <f t="shared" si="74"/>
        <v>24504.850000000002</v>
      </c>
      <c r="AL140" s="12">
        <f>MAX(AK$4:AK140)</f>
        <v>24660.850000000002</v>
      </c>
      <c r="AM140" s="8">
        <f t="shared" si="75"/>
        <v>-6.32581602012907E-3</v>
      </c>
      <c r="AN140" s="20">
        <f t="shared" si="78"/>
        <v>0</v>
      </c>
      <c r="AO140" s="20">
        <f t="shared" si="79"/>
        <v>0</v>
      </c>
      <c r="AP140" s="20">
        <f t="shared" si="80"/>
        <v>1</v>
      </c>
      <c r="AQ140" s="12">
        <f t="shared" si="81"/>
        <v>-1.3</v>
      </c>
      <c r="AS140" s="26"/>
    </row>
    <row r="141" spans="1:45" x14ac:dyDescent="0.3">
      <c r="A141" s="1">
        <v>42705</v>
      </c>
      <c r="B141" s="1">
        <v>42706</v>
      </c>
      <c r="C141" s="1" t="s">
        <v>44</v>
      </c>
      <c r="D141" s="3">
        <v>315</v>
      </c>
      <c r="E141" s="3">
        <v>-200</v>
      </c>
      <c r="F141" s="3">
        <f t="shared" si="55"/>
        <v>115</v>
      </c>
      <c r="G141" s="20">
        <f t="shared" si="56"/>
        <v>1</v>
      </c>
      <c r="H141" s="3" t="s">
        <v>38</v>
      </c>
      <c r="L141" s="20">
        <f t="shared" si="57"/>
        <v>1</v>
      </c>
      <c r="M141" s="20" t="s">
        <v>21</v>
      </c>
      <c r="N141" s="20">
        <v>7</v>
      </c>
      <c r="O141" s="20">
        <v>113580</v>
      </c>
      <c r="P141" s="20">
        <f t="shared" si="58"/>
        <v>113587</v>
      </c>
      <c r="Q141" s="20">
        <f t="shared" si="59"/>
        <v>113592</v>
      </c>
      <c r="R141" s="20">
        <v>113576</v>
      </c>
      <c r="S141" s="20">
        <v>114134</v>
      </c>
      <c r="T141" s="12">
        <f t="shared" si="60"/>
        <v>2.2999999999999998</v>
      </c>
      <c r="U141" s="20">
        <f t="shared" si="61"/>
        <v>1</v>
      </c>
      <c r="V141" s="7">
        <f t="shared" si="62"/>
        <v>1</v>
      </c>
      <c r="W141" s="12">
        <f t="shared" si="63"/>
        <v>2.2999999999999998</v>
      </c>
      <c r="X141" s="12">
        <f t="shared" si="64"/>
        <v>53.5</v>
      </c>
      <c r="Y141" s="12">
        <f t="shared" si="76"/>
        <v>9.5</v>
      </c>
      <c r="Z141" s="12">
        <f t="shared" si="77"/>
        <v>19.5</v>
      </c>
      <c r="AA141" s="12">
        <f t="shared" si="65"/>
        <v>14.5</v>
      </c>
      <c r="AB141" s="12">
        <f t="shared" si="66"/>
        <v>156.85000000000002</v>
      </c>
      <c r="AC141" s="12">
        <f t="shared" si="67"/>
        <v>0</v>
      </c>
      <c r="AD141" s="12">
        <f t="shared" si="68"/>
        <v>0</v>
      </c>
      <c r="AE141" s="12">
        <f t="shared" si="69"/>
        <v>14.5</v>
      </c>
      <c r="AF141" s="12">
        <f t="shared" si="70"/>
        <v>384.30000000000007</v>
      </c>
      <c r="AH141" s="12">
        <f t="shared" si="71"/>
        <v>2466.0850000000005</v>
      </c>
      <c r="AI141" s="12">
        <f t="shared" si="72"/>
        <v>120</v>
      </c>
      <c r="AJ141" s="12">
        <f t="shared" si="73"/>
        <v>1740</v>
      </c>
      <c r="AK141" s="12">
        <f t="shared" si="74"/>
        <v>26244.850000000002</v>
      </c>
      <c r="AL141" s="12">
        <f>MAX(AK$4:AK141)</f>
        <v>26244.850000000002</v>
      </c>
      <c r="AM141" s="8">
        <f t="shared" si="75"/>
        <v>0</v>
      </c>
      <c r="AN141" s="20">
        <f t="shared" si="78"/>
        <v>1</v>
      </c>
      <c r="AO141" s="20">
        <f t="shared" si="79"/>
        <v>14.5</v>
      </c>
      <c r="AP141" s="20">
        <f t="shared" si="80"/>
        <v>0</v>
      </c>
      <c r="AQ141" s="12">
        <f t="shared" si="81"/>
        <v>0</v>
      </c>
      <c r="AS141" s="26"/>
    </row>
    <row r="142" spans="1:45" x14ac:dyDescent="0.3">
      <c r="A142" s="1">
        <v>42706</v>
      </c>
      <c r="B142" s="1">
        <v>42706</v>
      </c>
      <c r="C142" s="1" t="s">
        <v>45</v>
      </c>
      <c r="D142" s="3">
        <v>955</v>
      </c>
      <c r="E142" s="3">
        <v>0</v>
      </c>
      <c r="F142" s="3">
        <f t="shared" si="55"/>
        <v>955</v>
      </c>
      <c r="G142" s="20">
        <f t="shared" si="56"/>
        <v>0</v>
      </c>
      <c r="H142" s="3" t="s">
        <v>17</v>
      </c>
      <c r="L142" s="20">
        <f t="shared" si="57"/>
        <v>1</v>
      </c>
      <c r="M142" s="20" t="s">
        <v>21</v>
      </c>
      <c r="N142" s="20">
        <v>7</v>
      </c>
      <c r="O142" s="20">
        <v>106460</v>
      </c>
      <c r="P142" s="20">
        <f t="shared" si="58"/>
        <v>106467</v>
      </c>
      <c r="Q142" s="20">
        <f t="shared" si="59"/>
        <v>106472</v>
      </c>
      <c r="R142" s="20">
        <v>106359</v>
      </c>
      <c r="S142" s="20">
        <v>106512</v>
      </c>
      <c r="T142" s="12">
        <f t="shared" si="60"/>
        <v>12</v>
      </c>
      <c r="U142" s="20">
        <f t="shared" si="61"/>
        <v>1</v>
      </c>
      <c r="V142" s="7">
        <f t="shared" si="62"/>
        <v>1</v>
      </c>
      <c r="W142" s="12">
        <f t="shared" si="63"/>
        <v>12</v>
      </c>
      <c r="X142" s="12">
        <f t="shared" si="64"/>
        <v>3.3</v>
      </c>
      <c r="Y142" s="12">
        <f t="shared" si="76"/>
        <v>-12</v>
      </c>
      <c r="Z142" s="12">
        <f t="shared" si="77"/>
        <v>-12</v>
      </c>
      <c r="AA142" s="12">
        <f t="shared" si="65"/>
        <v>-12</v>
      </c>
      <c r="AB142" s="12">
        <f t="shared" si="66"/>
        <v>144.85000000000002</v>
      </c>
      <c r="AC142" s="12">
        <f t="shared" si="67"/>
        <v>0</v>
      </c>
      <c r="AD142" s="12">
        <f t="shared" si="68"/>
        <v>0</v>
      </c>
      <c r="AE142" s="12">
        <f t="shared" si="69"/>
        <v>-12</v>
      </c>
      <c r="AF142" s="12">
        <f t="shared" si="70"/>
        <v>372.30000000000007</v>
      </c>
      <c r="AH142" s="12">
        <f t="shared" si="71"/>
        <v>2466.0850000000005</v>
      </c>
      <c r="AI142" s="12">
        <f t="shared" si="72"/>
        <v>120</v>
      </c>
      <c r="AJ142" s="12">
        <f t="shared" si="73"/>
        <v>-1440</v>
      </c>
      <c r="AK142" s="12">
        <f t="shared" si="74"/>
        <v>24804.850000000002</v>
      </c>
      <c r="AL142" s="12">
        <f>MAX(AK$4:AK142)</f>
        <v>26244.850000000002</v>
      </c>
      <c r="AM142" s="8">
        <f t="shared" si="75"/>
        <v>-5.4867907418026773E-2</v>
      </c>
      <c r="AN142" s="20">
        <f t="shared" si="78"/>
        <v>0</v>
      </c>
      <c r="AO142" s="20">
        <f t="shared" si="79"/>
        <v>0</v>
      </c>
      <c r="AP142" s="20">
        <f t="shared" si="80"/>
        <v>1</v>
      </c>
      <c r="AQ142" s="12">
        <f t="shared" si="81"/>
        <v>-12</v>
      </c>
      <c r="AS142" s="26"/>
    </row>
    <row r="143" spans="1:45" x14ac:dyDescent="0.3">
      <c r="A143" s="1">
        <v>42706</v>
      </c>
      <c r="B143" s="1">
        <v>42706</v>
      </c>
      <c r="C143" s="1" t="s">
        <v>45</v>
      </c>
      <c r="D143" s="3">
        <v>1300</v>
      </c>
      <c r="E143" s="3">
        <v>0</v>
      </c>
      <c r="F143" s="3">
        <f t="shared" si="55"/>
        <v>1300</v>
      </c>
      <c r="G143" s="20">
        <f t="shared" si="56"/>
        <v>0</v>
      </c>
      <c r="H143" s="3" t="s">
        <v>17</v>
      </c>
      <c r="K143" s="20">
        <v>1</v>
      </c>
      <c r="L143" s="20">
        <f t="shared" si="57"/>
        <v>1</v>
      </c>
      <c r="M143" s="20" t="s">
        <v>21</v>
      </c>
      <c r="N143" s="20">
        <v>7</v>
      </c>
      <c r="O143" s="20">
        <v>106290</v>
      </c>
      <c r="P143" s="20">
        <f t="shared" si="58"/>
        <v>106297</v>
      </c>
      <c r="Q143" s="20">
        <f t="shared" si="59"/>
        <v>106302</v>
      </c>
      <c r="R143" s="20">
        <v>106288</v>
      </c>
      <c r="S143" s="20">
        <v>106712</v>
      </c>
      <c r="T143" s="12">
        <f t="shared" si="60"/>
        <v>2.1</v>
      </c>
      <c r="U143" s="20">
        <f t="shared" si="61"/>
        <v>1</v>
      </c>
      <c r="V143" s="7">
        <f t="shared" si="62"/>
        <v>0</v>
      </c>
      <c r="W143" s="12">
        <f t="shared" si="63"/>
        <v>2.1</v>
      </c>
      <c r="X143" s="12">
        <f t="shared" si="64"/>
        <v>40.299999999999997</v>
      </c>
      <c r="Y143" s="12">
        <f t="shared" si="76"/>
        <v>9.5</v>
      </c>
      <c r="Z143" s="12">
        <f t="shared" si="77"/>
        <v>19.5</v>
      </c>
      <c r="AA143" s="12">
        <f t="shared" si="65"/>
        <v>14.5</v>
      </c>
      <c r="AB143" s="12">
        <f t="shared" si="66"/>
        <v>159.35000000000002</v>
      </c>
      <c r="AC143" s="12">
        <f t="shared" si="67"/>
        <v>0</v>
      </c>
      <c r="AD143" s="12">
        <f t="shared" si="68"/>
        <v>9.5</v>
      </c>
      <c r="AE143" s="12">
        <f t="shared" si="69"/>
        <v>0</v>
      </c>
      <c r="AF143" s="12">
        <f t="shared" si="70"/>
        <v>372.30000000000007</v>
      </c>
      <c r="AH143" s="12">
        <f t="shared" si="71"/>
        <v>2466.0850000000005</v>
      </c>
      <c r="AI143" s="12">
        <f t="shared" si="72"/>
        <v>120</v>
      </c>
      <c r="AJ143" s="12">
        <f t="shared" si="73"/>
        <v>0</v>
      </c>
      <c r="AK143" s="12">
        <f t="shared" si="74"/>
        <v>24804.850000000002</v>
      </c>
      <c r="AL143" s="12">
        <f>MAX(AK$4:AK143)</f>
        <v>26244.850000000002</v>
      </c>
      <c r="AM143" s="8">
        <f t="shared" si="75"/>
        <v>-5.4867907418026773E-2</v>
      </c>
      <c r="AN143" s="20">
        <f t="shared" si="78"/>
        <v>0</v>
      </c>
      <c r="AO143" s="20">
        <f t="shared" si="79"/>
        <v>0</v>
      </c>
      <c r="AP143" s="20">
        <f t="shared" si="80"/>
        <v>0</v>
      </c>
      <c r="AQ143" s="12">
        <f t="shared" si="81"/>
        <v>0</v>
      </c>
      <c r="AS143" s="26"/>
    </row>
    <row r="144" spans="1:45" x14ac:dyDescent="0.3">
      <c r="A144" s="1">
        <v>42706</v>
      </c>
      <c r="B144" s="1">
        <v>42706</v>
      </c>
      <c r="C144" s="1" t="s">
        <v>44</v>
      </c>
      <c r="D144" s="3">
        <v>1530</v>
      </c>
      <c r="E144" s="3">
        <v>-200</v>
      </c>
      <c r="F144" s="3">
        <f t="shared" si="55"/>
        <v>1330</v>
      </c>
      <c r="G144" s="20">
        <f t="shared" si="56"/>
        <v>0</v>
      </c>
      <c r="H144" s="3" t="s">
        <v>37</v>
      </c>
      <c r="K144" s="20">
        <v>1</v>
      </c>
      <c r="L144" s="20">
        <f t="shared" si="57"/>
        <v>1</v>
      </c>
      <c r="M144" s="20" t="s">
        <v>20</v>
      </c>
      <c r="N144" s="20">
        <v>8</v>
      </c>
      <c r="O144" s="20">
        <v>74400</v>
      </c>
      <c r="P144" s="20">
        <f t="shared" si="58"/>
        <v>74400</v>
      </c>
      <c r="Q144" s="20">
        <f t="shared" si="59"/>
        <v>74395</v>
      </c>
      <c r="R144" s="20">
        <v>74413</v>
      </c>
      <c r="S144" s="20">
        <v>74079</v>
      </c>
      <c r="T144" s="12">
        <f t="shared" si="60"/>
        <v>2.6</v>
      </c>
      <c r="U144" s="20">
        <f t="shared" si="61"/>
        <v>1</v>
      </c>
      <c r="V144" s="7">
        <f t="shared" si="62"/>
        <v>0</v>
      </c>
      <c r="W144" s="12">
        <f t="shared" si="63"/>
        <v>2.6</v>
      </c>
      <c r="X144" s="12">
        <f t="shared" si="64"/>
        <v>30.8</v>
      </c>
      <c r="Y144" s="12">
        <f t="shared" si="76"/>
        <v>9.5</v>
      </c>
      <c r="Z144" s="12">
        <f t="shared" si="77"/>
        <v>19.5</v>
      </c>
      <c r="AA144" s="12">
        <f t="shared" si="65"/>
        <v>14.5</v>
      </c>
      <c r="AB144" s="12">
        <f t="shared" si="66"/>
        <v>173.85000000000002</v>
      </c>
      <c r="AC144" s="12">
        <f t="shared" si="67"/>
        <v>0</v>
      </c>
      <c r="AD144" s="12">
        <f t="shared" si="68"/>
        <v>9.5</v>
      </c>
      <c r="AE144" s="12">
        <f t="shared" si="69"/>
        <v>0</v>
      </c>
      <c r="AF144" s="12">
        <f t="shared" si="70"/>
        <v>372.30000000000007</v>
      </c>
      <c r="AH144" s="12">
        <f t="shared" si="71"/>
        <v>2466.0850000000005</v>
      </c>
      <c r="AI144" s="12">
        <f t="shared" si="72"/>
        <v>120</v>
      </c>
      <c r="AJ144" s="12">
        <f t="shared" si="73"/>
        <v>0</v>
      </c>
      <c r="AK144" s="12">
        <f t="shared" si="74"/>
        <v>24804.850000000002</v>
      </c>
      <c r="AL144" s="12">
        <f>MAX(AK$4:AK144)</f>
        <v>26244.850000000002</v>
      </c>
      <c r="AM144" s="8">
        <f t="shared" si="75"/>
        <v>-5.4867907418026773E-2</v>
      </c>
      <c r="AN144" s="20">
        <f t="shared" si="78"/>
        <v>0</v>
      </c>
      <c r="AO144" s="20">
        <f t="shared" si="79"/>
        <v>0</v>
      </c>
      <c r="AP144" s="20">
        <f t="shared" si="80"/>
        <v>0</v>
      </c>
      <c r="AQ144" s="12">
        <f t="shared" si="81"/>
        <v>0</v>
      </c>
      <c r="AS144" s="26"/>
    </row>
    <row r="145" spans="1:45" x14ac:dyDescent="0.3">
      <c r="A145" s="1">
        <v>42706</v>
      </c>
      <c r="B145" s="1">
        <v>42709</v>
      </c>
      <c r="C145" s="1" t="s">
        <v>45</v>
      </c>
      <c r="D145" s="3">
        <v>1135</v>
      </c>
      <c r="E145" s="3">
        <v>0</v>
      </c>
      <c r="F145" s="3">
        <f t="shared" si="55"/>
        <v>1135</v>
      </c>
      <c r="G145" s="20">
        <f t="shared" si="56"/>
        <v>3</v>
      </c>
      <c r="H145" s="3" t="s">
        <v>17</v>
      </c>
      <c r="L145" s="20">
        <f t="shared" si="57"/>
        <v>1</v>
      </c>
      <c r="M145" s="20" t="s">
        <v>20</v>
      </c>
      <c r="N145" s="20">
        <v>7</v>
      </c>
      <c r="O145" s="20">
        <v>107230</v>
      </c>
      <c r="P145" s="20">
        <f t="shared" si="58"/>
        <v>107230</v>
      </c>
      <c r="Q145" s="20">
        <f t="shared" si="59"/>
        <v>107225</v>
      </c>
      <c r="R145" s="20">
        <v>107270</v>
      </c>
      <c r="S145" s="20">
        <v>106821</v>
      </c>
      <c r="T145" s="12">
        <f t="shared" si="60"/>
        <v>5.2</v>
      </c>
      <c r="U145" s="20">
        <f t="shared" si="61"/>
        <v>1</v>
      </c>
      <c r="V145" s="7">
        <f t="shared" si="62"/>
        <v>1</v>
      </c>
      <c r="W145" s="12">
        <f t="shared" si="63"/>
        <v>5.2</v>
      </c>
      <c r="X145" s="12">
        <f t="shared" si="64"/>
        <v>39.700000000000003</v>
      </c>
      <c r="Y145" s="12">
        <f t="shared" si="76"/>
        <v>9.5</v>
      </c>
      <c r="Z145" s="12">
        <f t="shared" si="77"/>
        <v>19.5</v>
      </c>
      <c r="AA145" s="12">
        <f t="shared" si="65"/>
        <v>14.5</v>
      </c>
      <c r="AB145" s="12">
        <f t="shared" si="66"/>
        <v>188.35000000000002</v>
      </c>
      <c r="AC145" s="12">
        <f t="shared" si="67"/>
        <v>0</v>
      </c>
      <c r="AD145" s="12">
        <f t="shared" si="68"/>
        <v>0</v>
      </c>
      <c r="AE145" s="12">
        <f t="shared" si="69"/>
        <v>14.5</v>
      </c>
      <c r="AF145" s="12">
        <f t="shared" si="70"/>
        <v>386.80000000000007</v>
      </c>
      <c r="AH145" s="12">
        <f t="shared" si="71"/>
        <v>2480.4850000000006</v>
      </c>
      <c r="AI145" s="12">
        <f t="shared" si="72"/>
        <v>120</v>
      </c>
      <c r="AJ145" s="12">
        <f t="shared" si="73"/>
        <v>1740</v>
      </c>
      <c r="AK145" s="12">
        <f t="shared" si="74"/>
        <v>26544.850000000002</v>
      </c>
      <c r="AL145" s="12">
        <f>MAX(AK$4:AK145)</f>
        <v>26544.850000000002</v>
      </c>
      <c r="AM145" s="8">
        <f t="shared" si="75"/>
        <v>0</v>
      </c>
      <c r="AN145" s="20">
        <f t="shared" si="78"/>
        <v>1</v>
      </c>
      <c r="AO145" s="20">
        <f t="shared" si="79"/>
        <v>14.5</v>
      </c>
      <c r="AP145" s="20">
        <f t="shared" si="80"/>
        <v>0</v>
      </c>
      <c r="AQ145" s="12">
        <f t="shared" si="81"/>
        <v>0</v>
      </c>
      <c r="AS145" s="26"/>
    </row>
    <row r="146" spans="1:45" x14ac:dyDescent="0.3">
      <c r="A146" s="1">
        <v>42675</v>
      </c>
      <c r="B146" s="1">
        <v>42709</v>
      </c>
      <c r="C146" s="1" t="s">
        <v>44</v>
      </c>
      <c r="D146" s="3">
        <v>1800</v>
      </c>
      <c r="E146" s="3">
        <v>-200</v>
      </c>
      <c r="F146" s="3">
        <f t="shared" si="55"/>
        <v>1600</v>
      </c>
      <c r="G146" s="20">
        <f t="shared" si="56"/>
        <v>34</v>
      </c>
      <c r="H146" s="3" t="s">
        <v>43</v>
      </c>
      <c r="L146" s="20">
        <f t="shared" si="57"/>
        <v>1</v>
      </c>
      <c r="M146" s="20" t="s">
        <v>21</v>
      </c>
      <c r="N146" s="20">
        <v>10</v>
      </c>
      <c r="O146" s="20">
        <v>132460</v>
      </c>
      <c r="P146" s="20">
        <f t="shared" si="58"/>
        <v>132470</v>
      </c>
      <c r="Q146" s="20">
        <f t="shared" si="59"/>
        <v>132475</v>
      </c>
      <c r="R146" s="20">
        <v>132449</v>
      </c>
      <c r="S146" s="20">
        <v>132759</v>
      </c>
      <c r="T146" s="12">
        <f t="shared" si="60"/>
        <v>3.6</v>
      </c>
      <c r="U146" s="20">
        <f t="shared" si="61"/>
        <v>1</v>
      </c>
      <c r="V146" s="7">
        <f t="shared" si="62"/>
        <v>1</v>
      </c>
      <c r="W146" s="12">
        <f t="shared" si="63"/>
        <v>3.6</v>
      </c>
      <c r="X146" s="12">
        <f t="shared" si="64"/>
        <v>27.4</v>
      </c>
      <c r="Y146" s="12">
        <f t="shared" si="76"/>
        <v>9.5</v>
      </c>
      <c r="Z146" s="12">
        <f t="shared" si="77"/>
        <v>19.5</v>
      </c>
      <c r="AA146" s="12">
        <f t="shared" si="65"/>
        <v>14.5</v>
      </c>
      <c r="AB146" s="12">
        <f t="shared" si="66"/>
        <v>202.85000000000002</v>
      </c>
      <c r="AC146" s="12">
        <f t="shared" si="67"/>
        <v>0</v>
      </c>
      <c r="AD146" s="12">
        <f t="shared" si="68"/>
        <v>0</v>
      </c>
      <c r="AE146" s="12">
        <f t="shared" si="69"/>
        <v>14.5</v>
      </c>
      <c r="AF146" s="12">
        <f t="shared" si="70"/>
        <v>401.30000000000007</v>
      </c>
      <c r="AH146" s="12">
        <f t="shared" si="71"/>
        <v>2480.4850000000006</v>
      </c>
      <c r="AI146" s="12">
        <f t="shared" si="72"/>
        <v>120</v>
      </c>
      <c r="AJ146" s="12">
        <f t="shared" si="73"/>
        <v>1740</v>
      </c>
      <c r="AK146" s="12">
        <f t="shared" si="74"/>
        <v>28284.850000000002</v>
      </c>
      <c r="AL146" s="12">
        <f>MAX(AK$4:AK146)</f>
        <v>28284.850000000002</v>
      </c>
      <c r="AM146" s="8">
        <f t="shared" si="75"/>
        <v>0</v>
      </c>
      <c r="AN146" s="20">
        <f t="shared" si="78"/>
        <v>1</v>
      </c>
      <c r="AO146" s="20">
        <f t="shared" si="79"/>
        <v>14.5</v>
      </c>
      <c r="AP146" s="20">
        <f t="shared" si="80"/>
        <v>0</v>
      </c>
      <c r="AQ146" s="12">
        <f t="shared" si="81"/>
        <v>0</v>
      </c>
      <c r="AS146" s="26"/>
    </row>
    <row r="147" spans="1:45" x14ac:dyDescent="0.3">
      <c r="A147" s="1">
        <v>42709</v>
      </c>
      <c r="B147" s="1">
        <v>42709</v>
      </c>
      <c r="C147" s="1" t="s">
        <v>44</v>
      </c>
      <c r="D147" s="3">
        <v>1805</v>
      </c>
      <c r="E147" s="3">
        <v>-200</v>
      </c>
      <c r="F147" s="3">
        <f t="shared" si="55"/>
        <v>1605</v>
      </c>
      <c r="G147" s="20">
        <f t="shared" si="56"/>
        <v>0</v>
      </c>
      <c r="H147" s="3" t="s">
        <v>37</v>
      </c>
      <c r="L147" s="20">
        <f t="shared" si="57"/>
        <v>1</v>
      </c>
      <c r="M147" s="20" t="s">
        <v>20</v>
      </c>
      <c r="N147" s="20">
        <v>8</v>
      </c>
      <c r="O147" s="20">
        <v>74780</v>
      </c>
      <c r="P147" s="20">
        <f t="shared" si="58"/>
        <v>74780</v>
      </c>
      <c r="Q147" s="20">
        <f t="shared" si="59"/>
        <v>74775</v>
      </c>
      <c r="R147" s="20">
        <v>74805</v>
      </c>
      <c r="S147" s="20">
        <v>74715</v>
      </c>
      <c r="T147" s="12">
        <f t="shared" si="60"/>
        <v>3.8</v>
      </c>
      <c r="U147" s="20">
        <f t="shared" si="61"/>
        <v>1</v>
      </c>
      <c r="V147" s="7">
        <f t="shared" si="62"/>
        <v>1</v>
      </c>
      <c r="W147" s="12">
        <f t="shared" si="63"/>
        <v>3.8</v>
      </c>
      <c r="X147" s="12">
        <f t="shared" si="64"/>
        <v>5.2</v>
      </c>
      <c r="Y147" s="12">
        <f t="shared" si="76"/>
        <v>-3.8</v>
      </c>
      <c r="Z147" s="12">
        <f t="shared" si="77"/>
        <v>-3.8</v>
      </c>
      <c r="AA147" s="12">
        <f t="shared" si="65"/>
        <v>-3.8</v>
      </c>
      <c r="AB147" s="12">
        <f t="shared" si="66"/>
        <v>199.05</v>
      </c>
      <c r="AC147" s="12">
        <f t="shared" si="67"/>
        <v>0</v>
      </c>
      <c r="AD147" s="12">
        <f t="shared" si="68"/>
        <v>0</v>
      </c>
      <c r="AE147" s="12">
        <f t="shared" si="69"/>
        <v>-3.8</v>
      </c>
      <c r="AF147" s="12">
        <f t="shared" si="70"/>
        <v>397.50000000000006</v>
      </c>
      <c r="AH147" s="12">
        <f t="shared" si="71"/>
        <v>2480.4850000000006</v>
      </c>
      <c r="AI147" s="12">
        <f t="shared" si="72"/>
        <v>120</v>
      </c>
      <c r="AJ147" s="12">
        <f t="shared" si="73"/>
        <v>-456</v>
      </c>
      <c r="AK147" s="12">
        <f t="shared" si="74"/>
        <v>27828.850000000002</v>
      </c>
      <c r="AL147" s="12">
        <f>MAX(AK$4:AK147)</f>
        <v>28284.850000000002</v>
      </c>
      <c r="AM147" s="8">
        <f t="shared" si="75"/>
        <v>-1.6121704728856615E-2</v>
      </c>
      <c r="AN147" s="20">
        <f t="shared" si="78"/>
        <v>0</v>
      </c>
      <c r="AO147" s="20">
        <f t="shared" si="79"/>
        <v>0</v>
      </c>
      <c r="AP147" s="20">
        <f t="shared" si="80"/>
        <v>1</v>
      </c>
      <c r="AQ147" s="12">
        <f t="shared" si="81"/>
        <v>-3.8</v>
      </c>
      <c r="AS147" s="26"/>
    </row>
    <row r="148" spans="1:45" x14ac:dyDescent="0.3">
      <c r="A148" s="1">
        <v>42691</v>
      </c>
      <c r="B148" s="1">
        <v>42709</v>
      </c>
      <c r="C148" s="1" t="s">
        <v>45</v>
      </c>
      <c r="D148" s="3">
        <v>1805</v>
      </c>
      <c r="E148" s="3">
        <v>0</v>
      </c>
      <c r="F148" s="3">
        <f t="shared" si="55"/>
        <v>1805</v>
      </c>
      <c r="G148" s="20">
        <f t="shared" si="56"/>
        <v>18</v>
      </c>
      <c r="H148" s="3" t="s">
        <v>17</v>
      </c>
      <c r="I148" s="20">
        <v>1</v>
      </c>
      <c r="J148" s="20">
        <v>52</v>
      </c>
      <c r="L148" s="20">
        <f t="shared" si="57"/>
        <v>1</v>
      </c>
      <c r="M148" s="20" t="s">
        <v>20</v>
      </c>
      <c r="N148" s="20">
        <v>7</v>
      </c>
      <c r="O148" s="20">
        <v>107710</v>
      </c>
      <c r="P148" s="20">
        <f t="shared" si="58"/>
        <v>107710</v>
      </c>
      <c r="Q148" s="20">
        <f t="shared" si="59"/>
        <v>107705</v>
      </c>
      <c r="R148" s="20">
        <v>107956</v>
      </c>
      <c r="S148" s="20">
        <v>107364</v>
      </c>
      <c r="T148" s="12">
        <f t="shared" si="60"/>
        <v>25.8</v>
      </c>
      <c r="U148" s="20">
        <f t="shared" si="61"/>
        <v>1</v>
      </c>
      <c r="V148" s="7">
        <f t="shared" si="62"/>
        <v>0</v>
      </c>
      <c r="W148" s="12">
        <f t="shared" si="63"/>
        <v>20.5</v>
      </c>
      <c r="X148" s="12">
        <f t="shared" si="64"/>
        <v>33.4</v>
      </c>
      <c r="Y148" s="12">
        <f t="shared" si="76"/>
        <v>-20.5</v>
      </c>
      <c r="Z148" s="12">
        <f t="shared" si="77"/>
        <v>-20.5</v>
      </c>
      <c r="AA148" s="12">
        <f t="shared" si="65"/>
        <v>-20.5</v>
      </c>
      <c r="AB148" s="12">
        <f t="shared" si="66"/>
        <v>178.55</v>
      </c>
      <c r="AC148" s="12">
        <f t="shared" si="67"/>
        <v>-20.5</v>
      </c>
      <c r="AD148" s="12">
        <f t="shared" si="68"/>
        <v>0</v>
      </c>
      <c r="AE148" s="12">
        <f t="shared" si="69"/>
        <v>0</v>
      </c>
      <c r="AF148" s="12">
        <f t="shared" si="70"/>
        <v>397.50000000000006</v>
      </c>
      <c r="AH148" s="12">
        <f t="shared" si="71"/>
        <v>2480.4850000000006</v>
      </c>
      <c r="AI148" s="12">
        <f t="shared" si="72"/>
        <v>120</v>
      </c>
      <c r="AJ148" s="12">
        <f t="shared" si="73"/>
        <v>0</v>
      </c>
      <c r="AK148" s="12">
        <f t="shared" si="74"/>
        <v>27828.850000000002</v>
      </c>
      <c r="AL148" s="12">
        <f>MAX(AK$4:AK148)</f>
        <v>28284.850000000002</v>
      </c>
      <c r="AM148" s="8">
        <f t="shared" si="75"/>
        <v>-1.6121704728856615E-2</v>
      </c>
      <c r="AN148" s="20">
        <f t="shared" si="78"/>
        <v>0</v>
      </c>
      <c r="AO148" s="20">
        <f t="shared" si="79"/>
        <v>0</v>
      </c>
      <c r="AP148" s="20">
        <f t="shared" si="80"/>
        <v>0</v>
      </c>
      <c r="AQ148" s="12">
        <f t="shared" si="81"/>
        <v>0</v>
      </c>
      <c r="AS148" s="26"/>
    </row>
    <row r="149" spans="1:45" x14ac:dyDescent="0.3">
      <c r="A149" s="1">
        <v>42691</v>
      </c>
      <c r="B149" s="1">
        <v>42709</v>
      </c>
      <c r="C149" s="1" t="s">
        <v>45</v>
      </c>
      <c r="D149" s="3">
        <v>1805</v>
      </c>
      <c r="E149" s="3">
        <v>0</v>
      </c>
      <c r="F149" s="3">
        <f t="shared" si="55"/>
        <v>1805</v>
      </c>
      <c r="G149" s="20">
        <f t="shared" si="56"/>
        <v>18</v>
      </c>
      <c r="H149" s="3" t="s">
        <v>17</v>
      </c>
      <c r="I149" s="20">
        <v>1</v>
      </c>
      <c r="J149" s="20">
        <v>60</v>
      </c>
      <c r="L149" s="20">
        <f t="shared" si="57"/>
        <v>1</v>
      </c>
      <c r="M149" s="20" t="s">
        <v>20</v>
      </c>
      <c r="N149" s="20">
        <v>7</v>
      </c>
      <c r="O149" s="20">
        <v>107960</v>
      </c>
      <c r="P149" s="20">
        <f t="shared" si="58"/>
        <v>107960</v>
      </c>
      <c r="Q149" s="20">
        <f t="shared" si="59"/>
        <v>107955</v>
      </c>
      <c r="R149" s="20">
        <v>107958</v>
      </c>
      <c r="S149" s="20">
        <v>106978</v>
      </c>
      <c r="T149" s="12">
        <f t="shared" si="60"/>
        <v>1</v>
      </c>
      <c r="U149" s="20">
        <f t="shared" si="61"/>
        <v>1</v>
      </c>
      <c r="V149" s="7">
        <f t="shared" si="62"/>
        <v>0</v>
      </c>
      <c r="W149" s="12">
        <f t="shared" si="63"/>
        <v>1</v>
      </c>
      <c r="X149" s="12">
        <f t="shared" si="64"/>
        <v>97</v>
      </c>
      <c r="Y149" s="12">
        <f t="shared" si="76"/>
        <v>9.5</v>
      </c>
      <c r="Z149" s="12">
        <f t="shared" si="77"/>
        <v>19.5</v>
      </c>
      <c r="AA149" s="12">
        <f t="shared" si="65"/>
        <v>14.5</v>
      </c>
      <c r="AB149" s="12">
        <f t="shared" si="66"/>
        <v>193.05</v>
      </c>
      <c r="AC149" s="12">
        <f t="shared" si="67"/>
        <v>9.5</v>
      </c>
      <c r="AD149" s="12">
        <f t="shared" si="68"/>
        <v>0</v>
      </c>
      <c r="AE149" s="12">
        <f t="shared" si="69"/>
        <v>0</v>
      </c>
      <c r="AF149" s="12">
        <f t="shared" si="70"/>
        <v>397.50000000000006</v>
      </c>
      <c r="AH149" s="12">
        <f t="shared" si="71"/>
        <v>2480.4850000000006</v>
      </c>
      <c r="AI149" s="12">
        <f t="shared" si="72"/>
        <v>120</v>
      </c>
      <c r="AJ149" s="12">
        <f t="shared" si="73"/>
        <v>0</v>
      </c>
      <c r="AK149" s="12">
        <f t="shared" si="74"/>
        <v>27828.850000000002</v>
      </c>
      <c r="AL149" s="12">
        <f>MAX(AK$4:AK149)</f>
        <v>28284.850000000002</v>
      </c>
      <c r="AM149" s="8">
        <f t="shared" si="75"/>
        <v>-1.6121704728856615E-2</v>
      </c>
      <c r="AN149" s="20">
        <f t="shared" si="78"/>
        <v>0</v>
      </c>
      <c r="AO149" s="20">
        <f t="shared" si="79"/>
        <v>0</v>
      </c>
      <c r="AP149" s="20">
        <f t="shared" si="80"/>
        <v>0</v>
      </c>
      <c r="AQ149" s="12">
        <f t="shared" si="81"/>
        <v>0</v>
      </c>
      <c r="AS149" s="26"/>
    </row>
    <row r="150" spans="1:45" x14ac:dyDescent="0.3">
      <c r="A150" s="1">
        <v>42710</v>
      </c>
      <c r="B150" s="1">
        <v>42710</v>
      </c>
      <c r="C150" s="1" t="s">
        <v>45</v>
      </c>
      <c r="D150" s="3">
        <v>1245</v>
      </c>
      <c r="E150" s="3">
        <v>0</v>
      </c>
      <c r="F150" s="3">
        <f t="shared" si="55"/>
        <v>1245</v>
      </c>
      <c r="G150" s="20">
        <f t="shared" si="56"/>
        <v>0</v>
      </c>
      <c r="H150" s="3" t="s">
        <v>17</v>
      </c>
      <c r="I150" s="20">
        <v>1</v>
      </c>
      <c r="J150" s="20">
        <v>22</v>
      </c>
      <c r="L150" s="20">
        <f t="shared" si="57"/>
        <v>1</v>
      </c>
      <c r="M150" s="20" t="s">
        <v>21</v>
      </c>
      <c r="N150" s="20">
        <v>7</v>
      </c>
      <c r="O150" s="20">
        <v>107250</v>
      </c>
      <c r="P150" s="20">
        <f t="shared" si="58"/>
        <v>107257</v>
      </c>
      <c r="Q150" s="20">
        <f t="shared" si="59"/>
        <v>107262</v>
      </c>
      <c r="R150" s="20">
        <v>107219</v>
      </c>
      <c r="S150" s="20">
        <v>107487</v>
      </c>
      <c r="T150" s="12">
        <f t="shared" si="60"/>
        <v>5</v>
      </c>
      <c r="U150" s="20">
        <f t="shared" si="61"/>
        <v>1</v>
      </c>
      <c r="V150" s="7">
        <f t="shared" si="62"/>
        <v>0</v>
      </c>
      <c r="W150" s="12">
        <f t="shared" si="63"/>
        <v>5</v>
      </c>
      <c r="X150" s="12">
        <f t="shared" si="64"/>
        <v>21.8</v>
      </c>
      <c r="Y150" s="12">
        <f t="shared" si="76"/>
        <v>9.5</v>
      </c>
      <c r="Z150" s="12">
        <f t="shared" si="77"/>
        <v>19.5</v>
      </c>
      <c r="AA150" s="12">
        <f t="shared" si="65"/>
        <v>14.5</v>
      </c>
      <c r="AB150" s="12">
        <f t="shared" si="66"/>
        <v>207.55</v>
      </c>
      <c r="AC150" s="12">
        <f t="shared" si="67"/>
        <v>9.5</v>
      </c>
      <c r="AD150" s="12">
        <f t="shared" si="68"/>
        <v>0</v>
      </c>
      <c r="AE150" s="12">
        <f t="shared" si="69"/>
        <v>0</v>
      </c>
      <c r="AF150" s="12">
        <f t="shared" si="70"/>
        <v>397.50000000000006</v>
      </c>
      <c r="AH150" s="12">
        <f t="shared" si="71"/>
        <v>2782.8850000000002</v>
      </c>
      <c r="AI150" s="12">
        <f t="shared" si="72"/>
        <v>135</v>
      </c>
      <c r="AJ150" s="12">
        <f t="shared" si="73"/>
        <v>0</v>
      </c>
      <c r="AK150" s="12">
        <f t="shared" si="74"/>
        <v>27828.850000000002</v>
      </c>
      <c r="AL150" s="12">
        <f>MAX(AK$4:AK150)</f>
        <v>28284.850000000002</v>
      </c>
      <c r="AM150" s="8">
        <f t="shared" si="75"/>
        <v>-1.6121704728856615E-2</v>
      </c>
      <c r="AN150" s="20">
        <f t="shared" si="78"/>
        <v>0</v>
      </c>
      <c r="AO150" s="20">
        <f t="shared" si="79"/>
        <v>0</v>
      </c>
      <c r="AP150" s="20">
        <f t="shared" si="80"/>
        <v>0</v>
      </c>
      <c r="AQ150" s="12">
        <f t="shared" si="81"/>
        <v>0</v>
      </c>
      <c r="AS150" s="26"/>
    </row>
    <row r="151" spans="1:45" x14ac:dyDescent="0.3">
      <c r="A151" s="1">
        <v>42710</v>
      </c>
      <c r="B151" s="1">
        <v>42711</v>
      </c>
      <c r="C151" s="1" t="s">
        <v>44</v>
      </c>
      <c r="D151" s="3">
        <v>200</v>
      </c>
      <c r="E151" s="3">
        <v>-200</v>
      </c>
      <c r="F151" s="3">
        <f t="shared" si="55"/>
        <v>0</v>
      </c>
      <c r="G151" s="20">
        <f t="shared" si="56"/>
        <v>1</v>
      </c>
      <c r="H151" s="3" t="s">
        <v>37</v>
      </c>
      <c r="L151" s="20">
        <f t="shared" si="57"/>
        <v>0</v>
      </c>
      <c r="M151" s="20" t="s">
        <v>20</v>
      </c>
      <c r="N151" s="20">
        <v>8</v>
      </c>
      <c r="O151" s="20">
        <v>74740</v>
      </c>
      <c r="P151" s="20">
        <f t="shared" si="58"/>
        <v>74740</v>
      </c>
      <c r="Q151" s="20">
        <f t="shared" si="59"/>
        <v>74735</v>
      </c>
      <c r="R151" s="20">
        <v>74733</v>
      </c>
      <c r="S151" s="20">
        <v>74158</v>
      </c>
      <c r="T151" s="12">
        <f t="shared" si="60"/>
        <v>0.6</v>
      </c>
      <c r="U151" s="20">
        <f t="shared" si="61"/>
        <v>0</v>
      </c>
      <c r="V151" s="7">
        <f t="shared" si="62"/>
        <v>0</v>
      </c>
      <c r="W151" s="12">
        <f t="shared" si="63"/>
        <v>0</v>
      </c>
      <c r="X151" s="12">
        <f t="shared" si="64"/>
        <v>0</v>
      </c>
      <c r="Y151" s="12">
        <f t="shared" si="76"/>
        <v>0</v>
      </c>
      <c r="Z151" s="12">
        <f t="shared" si="77"/>
        <v>0</v>
      </c>
      <c r="AA151" s="12">
        <f t="shared" si="65"/>
        <v>0</v>
      </c>
      <c r="AB151" s="12">
        <f t="shared" si="66"/>
        <v>207.55</v>
      </c>
      <c r="AC151" s="12">
        <f t="shared" si="67"/>
        <v>0</v>
      </c>
      <c r="AD151" s="12">
        <f t="shared" si="68"/>
        <v>0</v>
      </c>
      <c r="AE151" s="12">
        <f t="shared" si="69"/>
        <v>0</v>
      </c>
      <c r="AF151" s="12">
        <f t="shared" si="70"/>
        <v>397.50000000000006</v>
      </c>
      <c r="AH151" s="12">
        <f t="shared" si="71"/>
        <v>2782.8850000000002</v>
      </c>
      <c r="AI151" s="12">
        <f t="shared" si="72"/>
        <v>135</v>
      </c>
      <c r="AJ151" s="12">
        <f t="shared" si="73"/>
        <v>0</v>
      </c>
      <c r="AK151" s="12">
        <f t="shared" si="74"/>
        <v>27828.850000000002</v>
      </c>
      <c r="AL151" s="12">
        <f>MAX(AK$4:AK151)</f>
        <v>28284.850000000002</v>
      </c>
      <c r="AM151" s="8">
        <f t="shared" si="75"/>
        <v>-1.6121704728856615E-2</v>
      </c>
      <c r="AN151" s="20">
        <f t="shared" si="78"/>
        <v>0</v>
      </c>
      <c r="AO151" s="20">
        <f t="shared" si="79"/>
        <v>0</v>
      </c>
      <c r="AP151" s="20">
        <f t="shared" si="80"/>
        <v>0</v>
      </c>
      <c r="AQ151" s="12">
        <f t="shared" si="81"/>
        <v>0</v>
      </c>
      <c r="AS151" s="26"/>
    </row>
    <row r="152" spans="1:45" x14ac:dyDescent="0.3">
      <c r="A152" s="1">
        <v>42711</v>
      </c>
      <c r="B152" s="1">
        <v>42711</v>
      </c>
      <c r="C152" s="1" t="s">
        <v>45</v>
      </c>
      <c r="D152" s="3">
        <v>820</v>
      </c>
      <c r="E152" s="3">
        <v>0</v>
      </c>
      <c r="F152" s="3">
        <f t="shared" si="55"/>
        <v>820</v>
      </c>
      <c r="G152" s="20">
        <f t="shared" si="56"/>
        <v>0</v>
      </c>
      <c r="H152" s="3" t="s">
        <v>17</v>
      </c>
      <c r="I152" s="20">
        <v>1</v>
      </c>
      <c r="J152" s="20">
        <v>21</v>
      </c>
      <c r="L152" s="20">
        <f t="shared" si="57"/>
        <v>1</v>
      </c>
      <c r="M152" s="20" t="s">
        <v>20</v>
      </c>
      <c r="N152" s="20">
        <v>7</v>
      </c>
      <c r="O152" s="20">
        <v>107330</v>
      </c>
      <c r="P152" s="20">
        <f t="shared" si="58"/>
        <v>107330</v>
      </c>
      <c r="Q152" s="20">
        <f t="shared" si="59"/>
        <v>107325</v>
      </c>
      <c r="R152" s="20">
        <v>107320</v>
      </c>
      <c r="S152" s="20">
        <v>107093</v>
      </c>
      <c r="T152" s="12">
        <f t="shared" si="60"/>
        <v>0.2</v>
      </c>
      <c r="U152" s="20">
        <f t="shared" si="61"/>
        <v>0</v>
      </c>
      <c r="V152" s="7">
        <f t="shared" si="62"/>
        <v>0</v>
      </c>
      <c r="W152" s="12">
        <f t="shared" si="63"/>
        <v>0</v>
      </c>
      <c r="X152" s="12">
        <f t="shared" si="64"/>
        <v>0</v>
      </c>
      <c r="Y152" s="12">
        <f t="shared" si="76"/>
        <v>0</v>
      </c>
      <c r="Z152" s="12">
        <f t="shared" si="77"/>
        <v>0</v>
      </c>
      <c r="AA152" s="12">
        <f t="shared" si="65"/>
        <v>0</v>
      </c>
      <c r="AB152" s="12">
        <f t="shared" si="66"/>
        <v>207.55</v>
      </c>
      <c r="AC152" s="12">
        <f t="shared" si="67"/>
        <v>0</v>
      </c>
      <c r="AD152" s="12">
        <f t="shared" si="68"/>
        <v>0</v>
      </c>
      <c r="AE152" s="12">
        <f t="shared" si="69"/>
        <v>0</v>
      </c>
      <c r="AF152" s="12">
        <f t="shared" si="70"/>
        <v>397.50000000000006</v>
      </c>
      <c r="AH152" s="12">
        <f t="shared" si="71"/>
        <v>2782.8850000000002</v>
      </c>
      <c r="AI152" s="12">
        <f t="shared" si="72"/>
        <v>135</v>
      </c>
      <c r="AJ152" s="12">
        <f t="shared" si="73"/>
        <v>0</v>
      </c>
      <c r="AK152" s="12">
        <f t="shared" si="74"/>
        <v>27828.850000000002</v>
      </c>
      <c r="AL152" s="12">
        <f>MAX(AK$4:AK152)</f>
        <v>28284.850000000002</v>
      </c>
      <c r="AM152" s="8">
        <f t="shared" si="75"/>
        <v>-1.6121704728856615E-2</v>
      </c>
      <c r="AN152" s="20">
        <f t="shared" si="78"/>
        <v>0</v>
      </c>
      <c r="AO152" s="20">
        <f t="shared" si="79"/>
        <v>0</v>
      </c>
      <c r="AP152" s="20">
        <f t="shared" si="80"/>
        <v>0</v>
      </c>
      <c r="AQ152" s="12">
        <f t="shared" si="81"/>
        <v>0</v>
      </c>
      <c r="AS152" s="26"/>
    </row>
    <row r="153" spans="1:45" x14ac:dyDescent="0.3">
      <c r="A153" s="1">
        <v>42711</v>
      </c>
      <c r="B153" s="1">
        <v>42711</v>
      </c>
      <c r="C153" s="1" t="s">
        <v>45</v>
      </c>
      <c r="D153" s="3">
        <v>1525</v>
      </c>
      <c r="E153" s="3">
        <v>0</v>
      </c>
      <c r="F153" s="3">
        <f t="shared" si="55"/>
        <v>1525</v>
      </c>
      <c r="G153" s="20">
        <f t="shared" si="56"/>
        <v>0</v>
      </c>
      <c r="H153" s="3" t="s">
        <v>17</v>
      </c>
      <c r="L153" s="20">
        <f t="shared" si="57"/>
        <v>1</v>
      </c>
      <c r="M153" s="20" t="s">
        <v>20</v>
      </c>
      <c r="N153" s="20">
        <v>7</v>
      </c>
      <c r="O153" s="20">
        <v>107680</v>
      </c>
      <c r="P153" s="20">
        <f t="shared" si="58"/>
        <v>107680</v>
      </c>
      <c r="Q153" s="20">
        <f t="shared" si="59"/>
        <v>107675</v>
      </c>
      <c r="R153" s="20">
        <v>107677</v>
      </c>
      <c r="S153" s="20">
        <v>107408</v>
      </c>
      <c r="T153" s="12">
        <f t="shared" si="60"/>
        <v>0.9</v>
      </c>
      <c r="U153" s="20">
        <f t="shared" si="61"/>
        <v>1</v>
      </c>
      <c r="V153" s="7">
        <f t="shared" si="62"/>
        <v>1</v>
      </c>
      <c r="W153" s="12">
        <f t="shared" si="63"/>
        <v>0.9</v>
      </c>
      <c r="X153" s="12">
        <f t="shared" si="64"/>
        <v>26</v>
      </c>
      <c r="Y153" s="12">
        <f t="shared" si="76"/>
        <v>9.5</v>
      </c>
      <c r="Z153" s="12">
        <f t="shared" si="77"/>
        <v>19.5</v>
      </c>
      <c r="AA153" s="12">
        <f t="shared" si="65"/>
        <v>14.5</v>
      </c>
      <c r="AB153" s="12">
        <f t="shared" si="66"/>
        <v>222.05</v>
      </c>
      <c r="AC153" s="12">
        <f t="shared" si="67"/>
        <v>0</v>
      </c>
      <c r="AD153" s="12">
        <f t="shared" si="68"/>
        <v>0</v>
      </c>
      <c r="AE153" s="12">
        <f t="shared" si="69"/>
        <v>14.5</v>
      </c>
      <c r="AF153" s="12">
        <f t="shared" si="70"/>
        <v>412.00000000000006</v>
      </c>
      <c r="AH153" s="12">
        <f t="shared" si="71"/>
        <v>2782.8850000000002</v>
      </c>
      <c r="AI153" s="12">
        <f t="shared" si="72"/>
        <v>135</v>
      </c>
      <c r="AJ153" s="12">
        <f t="shared" si="73"/>
        <v>1957.5</v>
      </c>
      <c r="AK153" s="12">
        <f t="shared" si="74"/>
        <v>29786.350000000002</v>
      </c>
      <c r="AL153" s="12">
        <f>MAX(AK$4:AK153)</f>
        <v>29786.350000000002</v>
      </c>
      <c r="AM153" s="8">
        <f t="shared" si="75"/>
        <v>0</v>
      </c>
      <c r="AN153" s="20">
        <f t="shared" si="78"/>
        <v>1</v>
      </c>
      <c r="AO153" s="20">
        <f t="shared" si="79"/>
        <v>14.5</v>
      </c>
      <c r="AP153" s="20">
        <f t="shared" si="80"/>
        <v>0</v>
      </c>
      <c r="AQ153" s="12">
        <f t="shared" si="81"/>
        <v>0</v>
      </c>
      <c r="AS153" s="26"/>
    </row>
    <row r="154" spans="1:45" x14ac:dyDescent="0.3">
      <c r="A154" s="1">
        <v>42669</v>
      </c>
      <c r="B154" s="1">
        <v>42712</v>
      </c>
      <c r="C154" s="1" t="s">
        <v>44</v>
      </c>
      <c r="D154" s="3">
        <v>1445</v>
      </c>
      <c r="E154" s="3">
        <v>-200</v>
      </c>
      <c r="F154" s="3">
        <f t="shared" si="55"/>
        <v>1245</v>
      </c>
      <c r="G154" s="20">
        <f t="shared" si="56"/>
        <v>43</v>
      </c>
      <c r="H154" s="3" t="s">
        <v>43</v>
      </c>
      <c r="K154" s="20">
        <v>1</v>
      </c>
      <c r="L154" s="20">
        <f t="shared" si="57"/>
        <v>1</v>
      </c>
      <c r="M154" s="20" t="s">
        <v>21</v>
      </c>
      <c r="N154" s="20">
        <v>10</v>
      </c>
      <c r="O154" s="20">
        <v>131960</v>
      </c>
      <c r="P154" s="20">
        <f t="shared" si="58"/>
        <v>131970</v>
      </c>
      <c r="Q154" s="20">
        <f t="shared" si="59"/>
        <v>131975</v>
      </c>
      <c r="R154" s="20">
        <v>131982</v>
      </c>
      <c r="S154" s="20">
        <v>132492</v>
      </c>
      <c r="T154" s="12">
        <f t="shared" si="60"/>
        <v>0.3</v>
      </c>
      <c r="U154" s="20">
        <f t="shared" si="61"/>
        <v>0</v>
      </c>
      <c r="V154" s="7">
        <f t="shared" si="62"/>
        <v>0</v>
      </c>
      <c r="W154" s="12">
        <f t="shared" si="63"/>
        <v>0</v>
      </c>
      <c r="X154" s="12">
        <f t="shared" si="64"/>
        <v>0</v>
      </c>
      <c r="Y154" s="12">
        <f t="shared" si="76"/>
        <v>0</v>
      </c>
      <c r="Z154" s="12">
        <f t="shared" si="77"/>
        <v>0</v>
      </c>
      <c r="AA154" s="12">
        <f t="shared" si="65"/>
        <v>0</v>
      </c>
      <c r="AB154" s="12">
        <f t="shared" si="66"/>
        <v>222.05</v>
      </c>
      <c r="AC154" s="12">
        <f t="shared" si="67"/>
        <v>0</v>
      </c>
      <c r="AD154" s="12">
        <f t="shared" si="68"/>
        <v>0</v>
      </c>
      <c r="AE154" s="12">
        <f t="shared" si="69"/>
        <v>0</v>
      </c>
      <c r="AF154" s="12">
        <f t="shared" si="70"/>
        <v>412.00000000000006</v>
      </c>
      <c r="AH154" s="12">
        <f t="shared" si="71"/>
        <v>2978.6350000000002</v>
      </c>
      <c r="AI154" s="12">
        <f t="shared" si="72"/>
        <v>145</v>
      </c>
      <c r="AJ154" s="12">
        <f t="shared" si="73"/>
        <v>0</v>
      </c>
      <c r="AK154" s="12">
        <f t="shared" si="74"/>
        <v>29786.350000000002</v>
      </c>
      <c r="AL154" s="12">
        <f>MAX(AK$4:AK154)</f>
        <v>29786.350000000002</v>
      </c>
      <c r="AM154" s="8">
        <f t="shared" si="75"/>
        <v>0</v>
      </c>
      <c r="AN154" s="20">
        <f t="shared" si="78"/>
        <v>0</v>
      </c>
      <c r="AO154" s="20">
        <f t="shared" si="79"/>
        <v>0</v>
      </c>
      <c r="AP154" s="20">
        <f t="shared" si="80"/>
        <v>0</v>
      </c>
      <c r="AQ154" s="12">
        <f t="shared" si="81"/>
        <v>0</v>
      </c>
      <c r="AS154" s="26"/>
    </row>
    <row r="155" spans="1:45" x14ac:dyDescent="0.3">
      <c r="A155" s="1">
        <v>42689</v>
      </c>
      <c r="B155" s="1">
        <v>42712</v>
      </c>
      <c r="C155" s="1" t="s">
        <v>45</v>
      </c>
      <c r="D155" s="3">
        <v>1245</v>
      </c>
      <c r="E155" s="3">
        <v>0</v>
      </c>
      <c r="F155" s="3">
        <f t="shared" si="55"/>
        <v>1245</v>
      </c>
      <c r="G155" s="20">
        <f t="shared" si="56"/>
        <v>23</v>
      </c>
      <c r="H155" s="3" t="s">
        <v>17</v>
      </c>
      <c r="I155" s="20">
        <v>1</v>
      </c>
      <c r="J155" s="20">
        <v>344</v>
      </c>
      <c r="K155" s="20">
        <v>1</v>
      </c>
      <c r="L155" s="20">
        <f t="shared" si="57"/>
        <v>1</v>
      </c>
      <c r="M155" s="20" t="s">
        <v>20</v>
      </c>
      <c r="N155" s="20">
        <v>7</v>
      </c>
      <c r="O155" s="20">
        <v>108360</v>
      </c>
      <c r="P155" s="20">
        <f t="shared" si="58"/>
        <v>108360</v>
      </c>
      <c r="Q155" s="20">
        <f t="shared" si="59"/>
        <v>108355</v>
      </c>
      <c r="R155" s="20">
        <v>108729</v>
      </c>
      <c r="S155" s="20">
        <v>105966</v>
      </c>
      <c r="T155" s="12">
        <f t="shared" si="60"/>
        <v>38.1</v>
      </c>
      <c r="U155" s="20">
        <f t="shared" si="61"/>
        <v>1</v>
      </c>
      <c r="V155" s="7">
        <f t="shared" si="62"/>
        <v>0</v>
      </c>
      <c r="W155" s="12">
        <f t="shared" si="63"/>
        <v>20.5</v>
      </c>
      <c r="X155" s="12">
        <f t="shared" si="64"/>
        <v>238.2</v>
      </c>
      <c r="Y155" s="12">
        <f t="shared" si="76"/>
        <v>-20.5</v>
      </c>
      <c r="Z155" s="12">
        <f t="shared" si="77"/>
        <v>-20.5</v>
      </c>
      <c r="AA155" s="12">
        <f t="shared" si="65"/>
        <v>-20.5</v>
      </c>
      <c r="AB155" s="12">
        <f t="shared" si="66"/>
        <v>201.55</v>
      </c>
      <c r="AC155" s="12">
        <f t="shared" si="67"/>
        <v>-20.5</v>
      </c>
      <c r="AD155" s="12">
        <f t="shared" si="68"/>
        <v>-20.5</v>
      </c>
      <c r="AE155" s="12">
        <f t="shared" si="69"/>
        <v>0</v>
      </c>
      <c r="AF155" s="12">
        <f t="shared" si="70"/>
        <v>412.00000000000006</v>
      </c>
      <c r="AH155" s="12">
        <f t="shared" si="71"/>
        <v>2978.6350000000002</v>
      </c>
      <c r="AI155" s="12">
        <f t="shared" si="72"/>
        <v>145</v>
      </c>
      <c r="AJ155" s="12">
        <f t="shared" si="73"/>
        <v>0</v>
      </c>
      <c r="AK155" s="12">
        <f t="shared" si="74"/>
        <v>29786.350000000002</v>
      </c>
      <c r="AL155" s="12">
        <f>MAX(AK$4:AK155)</f>
        <v>29786.350000000002</v>
      </c>
      <c r="AM155" s="8">
        <f t="shared" si="75"/>
        <v>0</v>
      </c>
      <c r="AN155" s="20">
        <f t="shared" si="78"/>
        <v>0</v>
      </c>
      <c r="AO155" s="20">
        <f t="shared" si="79"/>
        <v>0</v>
      </c>
      <c r="AP155" s="20">
        <f t="shared" si="80"/>
        <v>0</v>
      </c>
      <c r="AQ155" s="12">
        <f t="shared" si="81"/>
        <v>0</v>
      </c>
      <c r="AS155" s="26"/>
    </row>
    <row r="156" spans="1:45" x14ac:dyDescent="0.3">
      <c r="A156" s="1">
        <v>42688</v>
      </c>
      <c r="B156" s="1">
        <v>42712</v>
      </c>
      <c r="C156" s="1" t="s">
        <v>45</v>
      </c>
      <c r="D156" s="3">
        <v>1245</v>
      </c>
      <c r="E156" s="3">
        <v>0</v>
      </c>
      <c r="F156" s="3">
        <f t="shared" si="55"/>
        <v>1245</v>
      </c>
      <c r="G156" s="20">
        <f t="shared" si="56"/>
        <v>24</v>
      </c>
      <c r="H156" s="3" t="s">
        <v>17</v>
      </c>
      <c r="K156" s="20">
        <v>1</v>
      </c>
      <c r="L156" s="20">
        <f t="shared" si="57"/>
        <v>1</v>
      </c>
      <c r="M156" s="20" t="s">
        <v>20</v>
      </c>
      <c r="N156" s="20">
        <v>7</v>
      </c>
      <c r="O156" s="20">
        <v>108750</v>
      </c>
      <c r="P156" s="20">
        <f t="shared" si="58"/>
        <v>108750</v>
      </c>
      <c r="Q156" s="20">
        <f t="shared" si="59"/>
        <v>108745</v>
      </c>
      <c r="R156" s="20">
        <v>108729</v>
      </c>
      <c r="S156" s="20">
        <v>105966</v>
      </c>
      <c r="T156" s="12">
        <f t="shared" si="60"/>
        <v>-0.9</v>
      </c>
      <c r="U156" s="20">
        <f t="shared" si="61"/>
        <v>0</v>
      </c>
      <c r="V156" s="7">
        <f t="shared" si="62"/>
        <v>0</v>
      </c>
      <c r="W156" s="12">
        <f t="shared" si="63"/>
        <v>0</v>
      </c>
      <c r="X156" s="12">
        <f t="shared" si="64"/>
        <v>0</v>
      </c>
      <c r="Y156" s="12">
        <f t="shared" si="76"/>
        <v>0</v>
      </c>
      <c r="Z156" s="12">
        <f t="shared" si="77"/>
        <v>0</v>
      </c>
      <c r="AA156" s="12">
        <f t="shared" si="65"/>
        <v>0</v>
      </c>
      <c r="AB156" s="12">
        <f t="shared" si="66"/>
        <v>201.55</v>
      </c>
      <c r="AC156" s="12">
        <f t="shared" si="67"/>
        <v>0</v>
      </c>
      <c r="AD156" s="12">
        <f t="shared" si="68"/>
        <v>0</v>
      </c>
      <c r="AE156" s="12">
        <f t="shared" si="69"/>
        <v>0</v>
      </c>
      <c r="AF156" s="12">
        <f t="shared" si="70"/>
        <v>412.00000000000006</v>
      </c>
      <c r="AH156" s="12">
        <f t="shared" si="71"/>
        <v>2978.6350000000002</v>
      </c>
      <c r="AI156" s="12">
        <f t="shared" si="72"/>
        <v>145</v>
      </c>
      <c r="AJ156" s="12">
        <f t="shared" si="73"/>
        <v>0</v>
      </c>
      <c r="AK156" s="12">
        <f t="shared" si="74"/>
        <v>29786.350000000002</v>
      </c>
      <c r="AL156" s="12">
        <f>MAX(AK$4:AK156)</f>
        <v>29786.350000000002</v>
      </c>
      <c r="AM156" s="8">
        <f t="shared" si="75"/>
        <v>0</v>
      </c>
      <c r="AN156" s="20">
        <f t="shared" si="78"/>
        <v>0</v>
      </c>
      <c r="AO156" s="20">
        <f t="shared" si="79"/>
        <v>0</v>
      </c>
      <c r="AP156" s="20">
        <f t="shared" si="80"/>
        <v>0</v>
      </c>
      <c r="AQ156" s="12">
        <f t="shared" si="81"/>
        <v>0</v>
      </c>
      <c r="AS156" s="26"/>
    </row>
    <row r="157" spans="1:45" x14ac:dyDescent="0.3">
      <c r="A157" s="1">
        <v>42712</v>
      </c>
      <c r="B157" s="1">
        <v>42712</v>
      </c>
      <c r="C157" s="1" t="s">
        <v>44</v>
      </c>
      <c r="D157" s="3">
        <v>1540</v>
      </c>
      <c r="E157" s="3">
        <v>-200</v>
      </c>
      <c r="F157" s="3">
        <f t="shared" si="55"/>
        <v>1340</v>
      </c>
      <c r="G157" s="20">
        <f t="shared" si="56"/>
        <v>0</v>
      </c>
      <c r="H157" s="3" t="s">
        <v>37</v>
      </c>
      <c r="K157" s="20">
        <v>1</v>
      </c>
      <c r="L157" s="20">
        <f t="shared" si="57"/>
        <v>1</v>
      </c>
      <c r="M157" s="20" t="s">
        <v>21</v>
      </c>
      <c r="N157" s="20">
        <v>8</v>
      </c>
      <c r="O157" s="20">
        <v>74510</v>
      </c>
      <c r="P157" s="20">
        <f t="shared" si="58"/>
        <v>74518</v>
      </c>
      <c r="Q157" s="20">
        <f t="shared" si="59"/>
        <v>74523</v>
      </c>
      <c r="R157" s="20">
        <v>74401</v>
      </c>
      <c r="S157" s="20">
        <v>74744</v>
      </c>
      <c r="T157" s="12">
        <f t="shared" si="60"/>
        <v>13</v>
      </c>
      <c r="U157" s="20">
        <f t="shared" si="61"/>
        <v>1</v>
      </c>
      <c r="V157" s="7">
        <f t="shared" si="62"/>
        <v>0</v>
      </c>
      <c r="W157" s="12">
        <f t="shared" si="63"/>
        <v>13</v>
      </c>
      <c r="X157" s="12">
        <f t="shared" si="64"/>
        <v>21.3</v>
      </c>
      <c r="Y157" s="12">
        <f t="shared" si="76"/>
        <v>9.5</v>
      </c>
      <c r="Z157" s="12">
        <f t="shared" si="77"/>
        <v>19.5</v>
      </c>
      <c r="AA157" s="12">
        <f t="shared" si="65"/>
        <v>14.5</v>
      </c>
      <c r="AB157" s="12">
        <f t="shared" si="66"/>
        <v>216.05</v>
      </c>
      <c r="AC157" s="12">
        <f t="shared" si="67"/>
        <v>0</v>
      </c>
      <c r="AD157" s="12">
        <f t="shared" si="68"/>
        <v>9.5</v>
      </c>
      <c r="AE157" s="12">
        <f t="shared" si="69"/>
        <v>0</v>
      </c>
      <c r="AF157" s="12">
        <f t="shared" si="70"/>
        <v>412.00000000000006</v>
      </c>
      <c r="AH157" s="12">
        <f t="shared" si="71"/>
        <v>2978.6350000000002</v>
      </c>
      <c r="AI157" s="12">
        <f t="shared" si="72"/>
        <v>145</v>
      </c>
      <c r="AJ157" s="12">
        <f t="shared" si="73"/>
        <v>0</v>
      </c>
      <c r="AK157" s="12">
        <f t="shared" si="74"/>
        <v>29786.350000000002</v>
      </c>
      <c r="AL157" s="12">
        <f>MAX(AK$4:AK157)</f>
        <v>29786.350000000002</v>
      </c>
      <c r="AM157" s="8">
        <f t="shared" si="75"/>
        <v>0</v>
      </c>
      <c r="AN157" s="20">
        <f t="shared" si="78"/>
        <v>0</v>
      </c>
      <c r="AO157" s="20">
        <f t="shared" si="79"/>
        <v>0</v>
      </c>
      <c r="AP157" s="20">
        <f t="shared" si="80"/>
        <v>0</v>
      </c>
      <c r="AQ157" s="12">
        <f t="shared" si="81"/>
        <v>0</v>
      </c>
      <c r="AS157" s="26"/>
    </row>
    <row r="158" spans="1:45" x14ac:dyDescent="0.3">
      <c r="A158" s="1">
        <v>42712</v>
      </c>
      <c r="B158" s="1">
        <v>42712</v>
      </c>
      <c r="C158" s="1" t="s">
        <v>44</v>
      </c>
      <c r="D158" s="3">
        <v>1545</v>
      </c>
      <c r="E158" s="3">
        <v>-200</v>
      </c>
      <c r="F158" s="3">
        <f t="shared" si="55"/>
        <v>1345</v>
      </c>
      <c r="G158" s="20">
        <f t="shared" si="56"/>
        <v>0</v>
      </c>
      <c r="H158" s="3" t="s">
        <v>43</v>
      </c>
      <c r="L158" s="20">
        <f t="shared" si="57"/>
        <v>1</v>
      </c>
      <c r="M158" s="20" t="s">
        <v>20</v>
      </c>
      <c r="N158" s="20">
        <v>10</v>
      </c>
      <c r="O158" s="20">
        <v>132420</v>
      </c>
      <c r="P158" s="20">
        <f t="shared" si="58"/>
        <v>132420</v>
      </c>
      <c r="Q158" s="20">
        <f t="shared" si="59"/>
        <v>132415</v>
      </c>
      <c r="R158" s="20">
        <v>132492</v>
      </c>
      <c r="S158" s="20">
        <v>131110</v>
      </c>
      <c r="T158" s="12">
        <f t="shared" si="60"/>
        <v>8.6999999999999993</v>
      </c>
      <c r="U158" s="20">
        <f t="shared" si="61"/>
        <v>1</v>
      </c>
      <c r="V158" s="7">
        <f t="shared" si="62"/>
        <v>1</v>
      </c>
      <c r="W158" s="12">
        <f t="shared" si="63"/>
        <v>8.6999999999999993</v>
      </c>
      <c r="X158" s="12">
        <f t="shared" si="64"/>
        <v>129.5</v>
      </c>
      <c r="Y158" s="12">
        <f t="shared" si="76"/>
        <v>9.5</v>
      </c>
      <c r="Z158" s="12">
        <f t="shared" si="77"/>
        <v>19.5</v>
      </c>
      <c r="AA158" s="12">
        <f t="shared" si="65"/>
        <v>14.5</v>
      </c>
      <c r="AB158" s="12">
        <f t="shared" si="66"/>
        <v>230.55</v>
      </c>
      <c r="AC158" s="12">
        <f t="shared" si="67"/>
        <v>0</v>
      </c>
      <c r="AD158" s="12">
        <f t="shared" si="68"/>
        <v>0</v>
      </c>
      <c r="AE158" s="12">
        <f t="shared" si="69"/>
        <v>14.5</v>
      </c>
      <c r="AF158" s="12">
        <f t="shared" si="70"/>
        <v>426.50000000000006</v>
      </c>
      <c r="AH158" s="12">
        <f t="shared" si="71"/>
        <v>2978.6350000000002</v>
      </c>
      <c r="AI158" s="12">
        <f t="shared" si="72"/>
        <v>145</v>
      </c>
      <c r="AJ158" s="12">
        <f t="shared" si="73"/>
        <v>2102.5</v>
      </c>
      <c r="AK158" s="12">
        <f t="shared" si="74"/>
        <v>31888.850000000002</v>
      </c>
      <c r="AL158" s="12">
        <f>MAX(AK$4:AK158)</f>
        <v>31888.850000000002</v>
      </c>
      <c r="AM158" s="8">
        <f t="shared" si="75"/>
        <v>0</v>
      </c>
      <c r="AN158" s="20">
        <f t="shared" si="78"/>
        <v>1</v>
      </c>
      <c r="AO158" s="20">
        <f t="shared" si="79"/>
        <v>14.5</v>
      </c>
      <c r="AP158" s="20">
        <f t="shared" si="80"/>
        <v>0</v>
      </c>
      <c r="AQ158" s="12">
        <f t="shared" si="81"/>
        <v>0</v>
      </c>
      <c r="AS158" s="26"/>
    </row>
    <row r="159" spans="1:45" x14ac:dyDescent="0.3">
      <c r="A159" s="1">
        <v>42711</v>
      </c>
      <c r="B159" s="1">
        <v>42712</v>
      </c>
      <c r="C159" s="1" t="s">
        <v>45</v>
      </c>
      <c r="D159" s="3">
        <v>1350</v>
      </c>
      <c r="E159" s="3">
        <v>0</v>
      </c>
      <c r="F159" s="3">
        <f t="shared" si="55"/>
        <v>1350</v>
      </c>
      <c r="G159" s="20">
        <f t="shared" si="56"/>
        <v>1</v>
      </c>
      <c r="H159" s="3" t="s">
        <v>17</v>
      </c>
      <c r="K159" s="20">
        <v>1</v>
      </c>
      <c r="L159" s="20">
        <f t="shared" si="57"/>
        <v>1</v>
      </c>
      <c r="M159" s="20" t="s">
        <v>21</v>
      </c>
      <c r="N159" s="20">
        <v>7</v>
      </c>
      <c r="O159" s="20">
        <v>106400</v>
      </c>
      <c r="P159" s="20">
        <f t="shared" si="58"/>
        <v>106407</v>
      </c>
      <c r="Q159" s="20">
        <f t="shared" si="59"/>
        <v>106412</v>
      </c>
      <c r="R159" s="20">
        <v>106387</v>
      </c>
      <c r="S159" s="20">
        <v>106785</v>
      </c>
      <c r="T159" s="12">
        <f t="shared" si="60"/>
        <v>3.2</v>
      </c>
      <c r="U159" s="20">
        <f t="shared" si="61"/>
        <v>1</v>
      </c>
      <c r="V159" s="7">
        <f t="shared" si="62"/>
        <v>0</v>
      </c>
      <c r="W159" s="12">
        <f t="shared" si="63"/>
        <v>3.2</v>
      </c>
      <c r="X159" s="12">
        <f t="shared" si="64"/>
        <v>36.6</v>
      </c>
      <c r="Y159" s="12">
        <f t="shared" si="76"/>
        <v>9.5</v>
      </c>
      <c r="Z159" s="12">
        <f t="shared" si="77"/>
        <v>19.5</v>
      </c>
      <c r="AA159" s="12">
        <f t="shared" si="65"/>
        <v>14.5</v>
      </c>
      <c r="AB159" s="12">
        <f t="shared" si="66"/>
        <v>245.05</v>
      </c>
      <c r="AC159" s="12">
        <f t="shared" si="67"/>
        <v>0</v>
      </c>
      <c r="AD159" s="12">
        <f t="shared" si="68"/>
        <v>9.5</v>
      </c>
      <c r="AE159" s="12">
        <f t="shared" si="69"/>
        <v>0</v>
      </c>
      <c r="AF159" s="12">
        <f t="shared" si="70"/>
        <v>426.50000000000006</v>
      </c>
      <c r="AH159" s="12">
        <f t="shared" si="71"/>
        <v>2978.6350000000002</v>
      </c>
      <c r="AI159" s="12">
        <f t="shared" si="72"/>
        <v>145</v>
      </c>
      <c r="AJ159" s="12">
        <f t="shared" si="73"/>
        <v>0</v>
      </c>
      <c r="AK159" s="12">
        <f t="shared" si="74"/>
        <v>31888.850000000002</v>
      </c>
      <c r="AL159" s="12">
        <f>MAX(AK$4:AK159)</f>
        <v>31888.850000000002</v>
      </c>
      <c r="AM159" s="8">
        <f t="shared" si="75"/>
        <v>0</v>
      </c>
      <c r="AN159" s="20">
        <f t="shared" si="78"/>
        <v>0</v>
      </c>
      <c r="AO159" s="20">
        <f t="shared" si="79"/>
        <v>0</v>
      </c>
      <c r="AP159" s="20">
        <f t="shared" si="80"/>
        <v>0</v>
      </c>
      <c r="AQ159" s="12">
        <f t="shared" si="81"/>
        <v>0</v>
      </c>
      <c r="AS159" s="26"/>
    </row>
    <row r="160" spans="1:45" x14ac:dyDescent="0.3">
      <c r="A160" s="1">
        <v>42712</v>
      </c>
      <c r="B160" s="1">
        <v>42712</v>
      </c>
      <c r="C160" s="1" t="s">
        <v>44</v>
      </c>
      <c r="D160" s="3">
        <v>1725</v>
      </c>
      <c r="E160" s="3">
        <v>-200</v>
      </c>
      <c r="F160" s="3">
        <f t="shared" si="55"/>
        <v>1525</v>
      </c>
      <c r="G160" s="20">
        <f t="shared" si="56"/>
        <v>0</v>
      </c>
      <c r="H160" s="3" t="s">
        <v>37</v>
      </c>
      <c r="L160" s="20">
        <f t="shared" si="57"/>
        <v>1</v>
      </c>
      <c r="M160" s="20" t="s">
        <v>21</v>
      </c>
      <c r="N160" s="20">
        <v>8</v>
      </c>
      <c r="O160" s="20">
        <v>74340</v>
      </c>
      <c r="P160" s="20">
        <f t="shared" si="58"/>
        <v>74348</v>
      </c>
      <c r="Q160" s="20">
        <f t="shared" si="59"/>
        <v>74353</v>
      </c>
      <c r="R160" s="20">
        <v>74280</v>
      </c>
      <c r="S160" s="20">
        <v>74952</v>
      </c>
      <c r="T160" s="12">
        <f t="shared" si="60"/>
        <v>8.1</v>
      </c>
      <c r="U160" s="20">
        <f t="shared" si="61"/>
        <v>1</v>
      </c>
      <c r="V160" s="7">
        <f t="shared" si="62"/>
        <v>1</v>
      </c>
      <c r="W160" s="12">
        <f t="shared" si="63"/>
        <v>8.1</v>
      </c>
      <c r="X160" s="12">
        <f t="shared" si="64"/>
        <v>59.1</v>
      </c>
      <c r="Y160" s="12">
        <f t="shared" si="76"/>
        <v>9.5</v>
      </c>
      <c r="Z160" s="12">
        <f t="shared" si="77"/>
        <v>19.5</v>
      </c>
      <c r="AA160" s="12">
        <f t="shared" si="65"/>
        <v>14.5</v>
      </c>
      <c r="AB160" s="12">
        <f t="shared" si="66"/>
        <v>259.55</v>
      </c>
      <c r="AC160" s="12">
        <f t="shared" si="67"/>
        <v>0</v>
      </c>
      <c r="AD160" s="12">
        <f t="shared" si="68"/>
        <v>0</v>
      </c>
      <c r="AE160" s="12">
        <f t="shared" si="69"/>
        <v>14.5</v>
      </c>
      <c r="AF160" s="12">
        <f t="shared" si="70"/>
        <v>441.00000000000006</v>
      </c>
      <c r="AH160" s="12">
        <f t="shared" si="71"/>
        <v>2978.6350000000002</v>
      </c>
      <c r="AI160" s="12">
        <f t="shared" si="72"/>
        <v>145</v>
      </c>
      <c r="AJ160" s="12">
        <f t="shared" si="73"/>
        <v>2102.5</v>
      </c>
      <c r="AK160" s="12">
        <f t="shared" si="74"/>
        <v>33991.350000000006</v>
      </c>
      <c r="AL160" s="12">
        <f>MAX(AK$4:AK160)</f>
        <v>33991.350000000006</v>
      </c>
      <c r="AM160" s="8">
        <f t="shared" si="75"/>
        <v>0</v>
      </c>
      <c r="AN160" s="20">
        <f t="shared" si="78"/>
        <v>1</v>
      </c>
      <c r="AO160" s="20">
        <f t="shared" si="79"/>
        <v>14.5</v>
      </c>
      <c r="AP160" s="20">
        <f t="shared" si="80"/>
        <v>0</v>
      </c>
      <c r="AQ160" s="12">
        <f t="shared" si="81"/>
        <v>0</v>
      </c>
      <c r="AS160" s="26"/>
    </row>
    <row r="161" spans="1:45" x14ac:dyDescent="0.3">
      <c r="A161" s="1">
        <v>42713</v>
      </c>
      <c r="B161" s="1">
        <v>42713</v>
      </c>
      <c r="C161" s="1" t="s">
        <v>44</v>
      </c>
      <c r="D161" s="3">
        <v>1325</v>
      </c>
      <c r="E161" s="3">
        <v>-200</v>
      </c>
      <c r="F161" s="3">
        <f t="shared" si="55"/>
        <v>1125</v>
      </c>
      <c r="G161" s="20">
        <f t="shared" si="56"/>
        <v>0</v>
      </c>
      <c r="H161" s="3" t="s">
        <v>37</v>
      </c>
      <c r="L161" s="20">
        <f t="shared" si="57"/>
        <v>1</v>
      </c>
      <c r="M161" s="20" t="s">
        <v>20</v>
      </c>
      <c r="N161" s="20">
        <v>8</v>
      </c>
      <c r="O161" s="20">
        <v>74930</v>
      </c>
      <c r="P161" s="20">
        <f t="shared" si="58"/>
        <v>74930</v>
      </c>
      <c r="Q161" s="20">
        <f t="shared" si="59"/>
        <v>74925</v>
      </c>
      <c r="R161" s="20">
        <v>74952</v>
      </c>
      <c r="S161" s="20">
        <v>74302</v>
      </c>
      <c r="T161" s="12">
        <f t="shared" si="60"/>
        <v>3.5</v>
      </c>
      <c r="U161" s="20">
        <f t="shared" si="61"/>
        <v>1</v>
      </c>
      <c r="V161" s="7">
        <f t="shared" si="62"/>
        <v>1</v>
      </c>
      <c r="W161" s="12">
        <f t="shared" si="63"/>
        <v>3.5</v>
      </c>
      <c r="X161" s="12">
        <f t="shared" si="64"/>
        <v>61.5</v>
      </c>
      <c r="Y161" s="12">
        <f t="shared" si="76"/>
        <v>9.5</v>
      </c>
      <c r="Z161" s="12">
        <f t="shared" si="77"/>
        <v>19.5</v>
      </c>
      <c r="AA161" s="12">
        <f t="shared" si="65"/>
        <v>14.5</v>
      </c>
      <c r="AB161" s="12">
        <f t="shared" si="66"/>
        <v>274.05</v>
      </c>
      <c r="AC161" s="12">
        <f t="shared" si="67"/>
        <v>0</v>
      </c>
      <c r="AD161" s="12">
        <f t="shared" si="68"/>
        <v>0</v>
      </c>
      <c r="AE161" s="12">
        <f t="shared" si="69"/>
        <v>14.5</v>
      </c>
      <c r="AF161" s="12">
        <f t="shared" si="70"/>
        <v>455.50000000000006</v>
      </c>
      <c r="AH161" s="12">
        <f t="shared" si="71"/>
        <v>3399.1350000000007</v>
      </c>
      <c r="AI161" s="12">
        <f t="shared" si="72"/>
        <v>165</v>
      </c>
      <c r="AJ161" s="12">
        <f t="shared" si="73"/>
        <v>2392.5</v>
      </c>
      <c r="AK161" s="12">
        <f t="shared" si="74"/>
        <v>36383.850000000006</v>
      </c>
      <c r="AL161" s="12">
        <f>MAX(AK$4:AK161)</f>
        <v>36383.850000000006</v>
      </c>
      <c r="AM161" s="8">
        <f t="shared" si="75"/>
        <v>0</v>
      </c>
      <c r="AN161" s="20">
        <f t="shared" si="78"/>
        <v>1</v>
      </c>
      <c r="AO161" s="20">
        <f t="shared" si="79"/>
        <v>14.5</v>
      </c>
      <c r="AP161" s="20">
        <f t="shared" si="80"/>
        <v>0</v>
      </c>
      <c r="AQ161" s="12">
        <f t="shared" si="81"/>
        <v>0</v>
      </c>
      <c r="AS161" s="26"/>
    </row>
    <row r="162" spans="1:45" x14ac:dyDescent="0.3">
      <c r="A162" s="1">
        <v>42713</v>
      </c>
      <c r="B162" s="1">
        <v>42713</v>
      </c>
      <c r="C162" s="1" t="s">
        <v>45</v>
      </c>
      <c r="D162" s="3">
        <v>1210</v>
      </c>
      <c r="E162" s="3">
        <v>0</v>
      </c>
      <c r="F162" s="3">
        <f t="shared" si="55"/>
        <v>1210</v>
      </c>
      <c r="G162" s="20">
        <f t="shared" si="56"/>
        <v>0</v>
      </c>
      <c r="H162" s="3" t="s">
        <v>17</v>
      </c>
      <c r="I162" s="20">
        <v>1</v>
      </c>
      <c r="J162" s="20">
        <v>19</v>
      </c>
      <c r="L162" s="20">
        <f t="shared" si="57"/>
        <v>1</v>
      </c>
      <c r="M162" s="20" t="s">
        <v>21</v>
      </c>
      <c r="N162" s="20">
        <v>7</v>
      </c>
      <c r="O162" s="20">
        <v>105660</v>
      </c>
      <c r="P162" s="20">
        <f t="shared" si="58"/>
        <v>105667</v>
      </c>
      <c r="Q162" s="20">
        <f t="shared" si="59"/>
        <v>105672</v>
      </c>
      <c r="R162" s="20">
        <v>105498</v>
      </c>
      <c r="S162" s="20">
        <v>105800</v>
      </c>
      <c r="T162" s="12">
        <f t="shared" si="60"/>
        <v>18.100000000000001</v>
      </c>
      <c r="U162" s="20">
        <f t="shared" si="61"/>
        <v>1</v>
      </c>
      <c r="V162" s="7">
        <f t="shared" si="62"/>
        <v>0</v>
      </c>
      <c r="W162" s="12">
        <f t="shared" si="63"/>
        <v>18.100000000000001</v>
      </c>
      <c r="X162" s="12">
        <f t="shared" si="64"/>
        <v>12.1</v>
      </c>
      <c r="Y162" s="12">
        <f t="shared" si="76"/>
        <v>9.5</v>
      </c>
      <c r="Z162" s="12">
        <f t="shared" si="77"/>
        <v>-18.100000000000001</v>
      </c>
      <c r="AA162" s="12">
        <f t="shared" si="65"/>
        <v>-4.3000000000000007</v>
      </c>
      <c r="AB162" s="12">
        <f t="shared" si="66"/>
        <v>269.75</v>
      </c>
      <c r="AC162" s="12">
        <f t="shared" si="67"/>
        <v>9.5</v>
      </c>
      <c r="AD162" s="12">
        <f t="shared" si="68"/>
        <v>0</v>
      </c>
      <c r="AE162" s="12">
        <f t="shared" si="69"/>
        <v>0</v>
      </c>
      <c r="AF162" s="12">
        <f t="shared" si="70"/>
        <v>455.50000000000006</v>
      </c>
      <c r="AH162" s="12">
        <f t="shared" si="71"/>
        <v>3399.1350000000007</v>
      </c>
      <c r="AI162" s="12">
        <f t="shared" si="72"/>
        <v>165</v>
      </c>
      <c r="AJ162" s="12">
        <f t="shared" si="73"/>
        <v>0</v>
      </c>
      <c r="AK162" s="12">
        <f t="shared" si="74"/>
        <v>36383.850000000006</v>
      </c>
      <c r="AL162" s="12">
        <f>MAX(AK$4:AK162)</f>
        <v>36383.850000000006</v>
      </c>
      <c r="AM162" s="8">
        <f t="shared" si="75"/>
        <v>0</v>
      </c>
      <c r="AN162" s="20">
        <f t="shared" si="78"/>
        <v>0</v>
      </c>
      <c r="AO162" s="20">
        <f t="shared" si="79"/>
        <v>0</v>
      </c>
      <c r="AP162" s="20">
        <f t="shared" si="80"/>
        <v>0</v>
      </c>
      <c r="AQ162" s="12">
        <f t="shared" si="81"/>
        <v>0</v>
      </c>
      <c r="AS162" s="26"/>
    </row>
    <row r="163" spans="1:45" x14ac:dyDescent="0.3">
      <c r="A163" s="1">
        <v>42716</v>
      </c>
      <c r="B163" s="1">
        <v>42716</v>
      </c>
      <c r="C163" s="1" t="s">
        <v>44</v>
      </c>
      <c r="D163" s="3">
        <v>1620</v>
      </c>
      <c r="E163" s="3">
        <v>-200</v>
      </c>
      <c r="F163" s="3">
        <f t="shared" si="55"/>
        <v>1420</v>
      </c>
      <c r="G163" s="20">
        <f t="shared" si="56"/>
        <v>0</v>
      </c>
      <c r="H163" s="3" t="s">
        <v>38</v>
      </c>
      <c r="L163" s="20">
        <f t="shared" si="57"/>
        <v>1</v>
      </c>
      <c r="M163" s="20" t="s">
        <v>21</v>
      </c>
      <c r="N163" s="20">
        <v>7</v>
      </c>
      <c r="O163" s="20">
        <v>115240</v>
      </c>
      <c r="P163" s="20">
        <f t="shared" si="58"/>
        <v>115247</v>
      </c>
      <c r="Q163" s="20">
        <f t="shared" si="59"/>
        <v>115252</v>
      </c>
      <c r="R163" s="20">
        <v>115202</v>
      </c>
      <c r="S163" s="20">
        <v>115594</v>
      </c>
      <c r="T163" s="12">
        <f t="shared" si="60"/>
        <v>5.7</v>
      </c>
      <c r="U163" s="20">
        <f t="shared" si="61"/>
        <v>1</v>
      </c>
      <c r="V163" s="7">
        <f t="shared" si="62"/>
        <v>1</v>
      </c>
      <c r="W163" s="12">
        <f t="shared" si="63"/>
        <v>5.7</v>
      </c>
      <c r="X163" s="12">
        <f t="shared" si="64"/>
        <v>33.5</v>
      </c>
      <c r="Y163" s="12">
        <f t="shared" si="76"/>
        <v>9.5</v>
      </c>
      <c r="Z163" s="12">
        <f t="shared" si="77"/>
        <v>19.5</v>
      </c>
      <c r="AA163" s="12">
        <f t="shared" si="65"/>
        <v>14.5</v>
      </c>
      <c r="AB163" s="12">
        <f t="shared" si="66"/>
        <v>284.25</v>
      </c>
      <c r="AC163" s="12">
        <f t="shared" si="67"/>
        <v>0</v>
      </c>
      <c r="AD163" s="12">
        <f t="shared" si="68"/>
        <v>0</v>
      </c>
      <c r="AE163" s="12">
        <f t="shared" si="69"/>
        <v>14.5</v>
      </c>
      <c r="AF163" s="12">
        <f t="shared" si="70"/>
        <v>470.00000000000006</v>
      </c>
      <c r="AH163" s="12">
        <f t="shared" si="71"/>
        <v>3638.3850000000007</v>
      </c>
      <c r="AI163" s="12">
        <f t="shared" si="72"/>
        <v>177</v>
      </c>
      <c r="AJ163" s="12">
        <f t="shared" si="73"/>
        <v>2566.5</v>
      </c>
      <c r="AK163" s="12">
        <f t="shared" si="74"/>
        <v>38950.350000000006</v>
      </c>
      <c r="AL163" s="12">
        <f>MAX(AK$4:AK163)</f>
        <v>38950.350000000006</v>
      </c>
      <c r="AM163" s="8">
        <f t="shared" si="75"/>
        <v>0</v>
      </c>
      <c r="AN163" s="20">
        <f t="shared" si="78"/>
        <v>1</v>
      </c>
      <c r="AO163" s="20">
        <f t="shared" si="79"/>
        <v>14.5</v>
      </c>
      <c r="AP163" s="20">
        <f t="shared" si="80"/>
        <v>0</v>
      </c>
      <c r="AQ163" s="12">
        <f t="shared" si="81"/>
        <v>0</v>
      </c>
      <c r="AS163" s="26"/>
    </row>
    <row r="164" spans="1:45" x14ac:dyDescent="0.3">
      <c r="A164" s="1">
        <v>42713</v>
      </c>
      <c r="B164" s="1">
        <v>42716</v>
      </c>
      <c r="C164" s="1" t="s">
        <v>44</v>
      </c>
      <c r="D164" s="3">
        <v>2510</v>
      </c>
      <c r="E164" s="3">
        <v>-200</v>
      </c>
      <c r="F164" s="3">
        <f t="shared" si="55"/>
        <v>2310</v>
      </c>
      <c r="G164" s="20">
        <f t="shared" si="56"/>
        <v>3</v>
      </c>
      <c r="H164" s="3" t="s">
        <v>43</v>
      </c>
      <c r="I164" s="20">
        <v>1</v>
      </c>
      <c r="J164" s="20">
        <v>15</v>
      </c>
      <c r="L164" s="20">
        <f t="shared" si="57"/>
        <v>1</v>
      </c>
      <c r="M164" s="20" t="s">
        <v>21</v>
      </c>
      <c r="N164" s="20">
        <v>10</v>
      </c>
      <c r="O164" s="20">
        <v>131280</v>
      </c>
      <c r="P164" s="20">
        <f t="shared" si="58"/>
        <v>131290</v>
      </c>
      <c r="Q164" s="20">
        <f t="shared" si="59"/>
        <v>131295</v>
      </c>
      <c r="R164" s="20">
        <v>131135</v>
      </c>
      <c r="S164" s="20">
        <v>131423</v>
      </c>
      <c r="T164" s="12">
        <f t="shared" si="60"/>
        <v>17</v>
      </c>
      <c r="U164" s="20">
        <f t="shared" si="61"/>
        <v>1</v>
      </c>
      <c r="V164" s="7">
        <f t="shared" si="62"/>
        <v>0</v>
      </c>
      <c r="W164" s="12">
        <f t="shared" si="63"/>
        <v>17</v>
      </c>
      <c r="X164" s="12">
        <f t="shared" si="64"/>
        <v>11.8</v>
      </c>
      <c r="Y164" s="12">
        <f t="shared" si="76"/>
        <v>9.5</v>
      </c>
      <c r="Z164" s="12">
        <f t="shared" si="77"/>
        <v>-17</v>
      </c>
      <c r="AA164" s="12">
        <f t="shared" si="65"/>
        <v>-3.75</v>
      </c>
      <c r="AB164" s="12">
        <f t="shared" si="66"/>
        <v>280.5</v>
      </c>
      <c r="AC164" s="12">
        <f t="shared" si="67"/>
        <v>9.5</v>
      </c>
      <c r="AD164" s="12">
        <f t="shared" si="68"/>
        <v>0</v>
      </c>
      <c r="AE164" s="12">
        <f t="shared" si="69"/>
        <v>0</v>
      </c>
      <c r="AF164" s="12">
        <f t="shared" si="70"/>
        <v>470.00000000000006</v>
      </c>
      <c r="AH164" s="12">
        <f t="shared" si="71"/>
        <v>3638.3850000000007</v>
      </c>
      <c r="AI164" s="12">
        <f t="shared" si="72"/>
        <v>177</v>
      </c>
      <c r="AJ164" s="12">
        <f t="shared" si="73"/>
        <v>0</v>
      </c>
      <c r="AK164" s="12">
        <f t="shared" si="74"/>
        <v>38950.350000000006</v>
      </c>
      <c r="AL164" s="12">
        <f>MAX(AK$4:AK164)</f>
        <v>38950.350000000006</v>
      </c>
      <c r="AM164" s="8">
        <f t="shared" si="75"/>
        <v>0</v>
      </c>
      <c r="AN164" s="20">
        <f t="shared" si="78"/>
        <v>0</v>
      </c>
      <c r="AO164" s="20">
        <f t="shared" si="79"/>
        <v>0</v>
      </c>
      <c r="AP164" s="20">
        <f t="shared" si="80"/>
        <v>0</v>
      </c>
      <c r="AQ164" s="12">
        <f t="shared" si="81"/>
        <v>0</v>
      </c>
      <c r="AS164" s="26"/>
    </row>
    <row r="165" spans="1:45" x14ac:dyDescent="0.3">
      <c r="A165" s="1">
        <v>42717</v>
      </c>
      <c r="B165" s="1">
        <v>42717</v>
      </c>
      <c r="C165" s="1" t="s">
        <v>44</v>
      </c>
      <c r="D165" s="3">
        <v>1130</v>
      </c>
      <c r="E165" s="3">
        <v>-200</v>
      </c>
      <c r="F165" s="3">
        <f t="shared" si="55"/>
        <v>930</v>
      </c>
      <c r="G165" s="20">
        <f t="shared" si="56"/>
        <v>0</v>
      </c>
      <c r="H165" s="3" t="s">
        <v>37</v>
      </c>
      <c r="L165" s="20">
        <f t="shared" si="57"/>
        <v>1</v>
      </c>
      <c r="M165" s="20" t="s">
        <v>21</v>
      </c>
      <c r="N165" s="20">
        <v>8</v>
      </c>
      <c r="O165" s="20">
        <v>74760</v>
      </c>
      <c r="P165" s="20">
        <f t="shared" si="58"/>
        <v>74768</v>
      </c>
      <c r="Q165" s="20">
        <f t="shared" si="59"/>
        <v>74773</v>
      </c>
      <c r="R165" s="20">
        <v>74749</v>
      </c>
      <c r="S165" s="20">
        <v>75239</v>
      </c>
      <c r="T165" s="12">
        <f t="shared" si="60"/>
        <v>3.2</v>
      </c>
      <c r="U165" s="20">
        <f t="shared" si="61"/>
        <v>1</v>
      </c>
      <c r="V165" s="7">
        <f t="shared" si="62"/>
        <v>1</v>
      </c>
      <c r="W165" s="12">
        <f t="shared" si="63"/>
        <v>3.2</v>
      </c>
      <c r="X165" s="12">
        <f t="shared" si="64"/>
        <v>45.8</v>
      </c>
      <c r="Y165" s="12">
        <f t="shared" si="76"/>
        <v>9.5</v>
      </c>
      <c r="Z165" s="12">
        <f t="shared" si="77"/>
        <v>19.5</v>
      </c>
      <c r="AA165" s="12">
        <f t="shared" si="65"/>
        <v>14.5</v>
      </c>
      <c r="AB165" s="12">
        <f t="shared" si="66"/>
        <v>295</v>
      </c>
      <c r="AC165" s="12">
        <f t="shared" si="67"/>
        <v>0</v>
      </c>
      <c r="AD165" s="12">
        <f t="shared" si="68"/>
        <v>0</v>
      </c>
      <c r="AE165" s="12">
        <f t="shared" si="69"/>
        <v>14.5</v>
      </c>
      <c r="AF165" s="12">
        <f t="shared" si="70"/>
        <v>484.50000000000006</v>
      </c>
      <c r="AH165" s="12">
        <f t="shared" si="71"/>
        <v>3895.0350000000008</v>
      </c>
      <c r="AI165" s="12">
        <f t="shared" si="72"/>
        <v>190</v>
      </c>
      <c r="AJ165" s="12">
        <f t="shared" si="73"/>
        <v>2755</v>
      </c>
      <c r="AK165" s="12">
        <f t="shared" si="74"/>
        <v>41705.350000000006</v>
      </c>
      <c r="AL165" s="12">
        <f>MAX(AK$4:AK165)</f>
        <v>41705.350000000006</v>
      </c>
      <c r="AM165" s="8">
        <f t="shared" si="75"/>
        <v>0</v>
      </c>
      <c r="AN165" s="20">
        <f t="shared" si="78"/>
        <v>1</v>
      </c>
      <c r="AO165" s="20">
        <f t="shared" si="79"/>
        <v>14.5</v>
      </c>
      <c r="AP165" s="20">
        <f t="shared" si="80"/>
        <v>0</v>
      </c>
      <c r="AQ165" s="12">
        <f t="shared" si="81"/>
        <v>0</v>
      </c>
      <c r="AS165" s="26"/>
    </row>
    <row r="166" spans="1:45" x14ac:dyDescent="0.3">
      <c r="A166" s="1">
        <v>42717</v>
      </c>
      <c r="B166" s="1">
        <v>42717</v>
      </c>
      <c r="C166" s="1" t="s">
        <v>44</v>
      </c>
      <c r="D166" s="3">
        <v>1300</v>
      </c>
      <c r="E166" s="3">
        <v>-200</v>
      </c>
      <c r="F166" s="3">
        <f t="shared" si="55"/>
        <v>1100</v>
      </c>
      <c r="G166" s="20">
        <f t="shared" si="56"/>
        <v>0</v>
      </c>
      <c r="H166" s="3" t="s">
        <v>38</v>
      </c>
      <c r="L166" s="20">
        <f t="shared" si="57"/>
        <v>1</v>
      </c>
      <c r="M166" s="20" t="s">
        <v>20</v>
      </c>
      <c r="N166" s="20">
        <v>7</v>
      </c>
      <c r="O166" s="20">
        <v>115480</v>
      </c>
      <c r="P166" s="20">
        <f t="shared" si="58"/>
        <v>115480</v>
      </c>
      <c r="Q166" s="20">
        <f t="shared" si="59"/>
        <v>115475</v>
      </c>
      <c r="R166" s="20">
        <v>115468</v>
      </c>
      <c r="S166" s="20">
        <v>114955</v>
      </c>
      <c r="T166" s="12">
        <f t="shared" si="60"/>
        <v>0</v>
      </c>
      <c r="U166" s="20">
        <f t="shared" si="61"/>
        <v>0</v>
      </c>
      <c r="V166" s="7">
        <f t="shared" si="62"/>
        <v>0</v>
      </c>
      <c r="W166" s="12">
        <f t="shared" si="63"/>
        <v>0</v>
      </c>
      <c r="X166" s="12">
        <f t="shared" si="64"/>
        <v>0</v>
      </c>
      <c r="Y166" s="12">
        <f t="shared" si="76"/>
        <v>0</v>
      </c>
      <c r="Z166" s="12">
        <f t="shared" si="77"/>
        <v>0</v>
      </c>
      <c r="AA166" s="12">
        <f t="shared" si="65"/>
        <v>0</v>
      </c>
      <c r="AB166" s="12">
        <f t="shared" si="66"/>
        <v>295</v>
      </c>
      <c r="AC166" s="12">
        <f t="shared" si="67"/>
        <v>0</v>
      </c>
      <c r="AD166" s="12">
        <f t="shared" si="68"/>
        <v>0</v>
      </c>
      <c r="AE166" s="12">
        <f t="shared" si="69"/>
        <v>0</v>
      </c>
      <c r="AF166" s="12">
        <f t="shared" si="70"/>
        <v>484.50000000000006</v>
      </c>
      <c r="AH166" s="12">
        <f t="shared" si="71"/>
        <v>3895.0350000000008</v>
      </c>
      <c r="AI166" s="12">
        <f t="shared" si="72"/>
        <v>190</v>
      </c>
      <c r="AJ166" s="12">
        <f t="shared" si="73"/>
        <v>0</v>
      </c>
      <c r="AK166" s="12">
        <f t="shared" si="74"/>
        <v>41705.350000000006</v>
      </c>
      <c r="AL166" s="12">
        <f>MAX(AK$4:AK166)</f>
        <v>41705.350000000006</v>
      </c>
      <c r="AM166" s="8">
        <f t="shared" si="75"/>
        <v>0</v>
      </c>
      <c r="AN166" s="20">
        <f t="shared" si="78"/>
        <v>0</v>
      </c>
      <c r="AO166" s="20">
        <f t="shared" si="79"/>
        <v>0</v>
      </c>
      <c r="AP166" s="20">
        <f t="shared" si="80"/>
        <v>0</v>
      </c>
      <c r="AQ166" s="12">
        <f t="shared" si="81"/>
        <v>0</v>
      </c>
      <c r="AS166" s="26"/>
    </row>
    <row r="167" spans="1:45" x14ac:dyDescent="0.3">
      <c r="A167" s="1">
        <v>42712</v>
      </c>
      <c r="B167" s="1">
        <v>42717</v>
      </c>
      <c r="C167" s="1" t="s">
        <v>44</v>
      </c>
      <c r="D167" s="3">
        <v>1640</v>
      </c>
      <c r="E167" s="3">
        <v>-200</v>
      </c>
      <c r="F167" s="3">
        <f t="shared" si="55"/>
        <v>1440</v>
      </c>
      <c r="G167" s="20">
        <f t="shared" si="56"/>
        <v>5</v>
      </c>
      <c r="H167" s="3" t="s">
        <v>37</v>
      </c>
      <c r="L167" s="20">
        <f t="shared" si="57"/>
        <v>1</v>
      </c>
      <c r="M167" s="20" t="s">
        <v>20</v>
      </c>
      <c r="N167" s="20">
        <v>8</v>
      </c>
      <c r="O167" s="20">
        <v>75240</v>
      </c>
      <c r="P167" s="20">
        <f t="shared" si="58"/>
        <v>75240</v>
      </c>
      <c r="Q167" s="20">
        <f t="shared" si="59"/>
        <v>75235</v>
      </c>
      <c r="R167" s="20">
        <v>75226</v>
      </c>
      <c r="S167" s="20">
        <v>74806</v>
      </c>
      <c r="T167" s="12">
        <f t="shared" si="60"/>
        <v>-0.1</v>
      </c>
      <c r="U167" s="20">
        <f t="shared" si="61"/>
        <v>0</v>
      </c>
      <c r="V167" s="7">
        <f t="shared" si="62"/>
        <v>0</v>
      </c>
      <c r="W167" s="12">
        <f t="shared" si="63"/>
        <v>0</v>
      </c>
      <c r="X167" s="12">
        <f t="shared" si="64"/>
        <v>0</v>
      </c>
      <c r="Y167" s="12">
        <f t="shared" si="76"/>
        <v>0</v>
      </c>
      <c r="Z167" s="12">
        <f t="shared" si="77"/>
        <v>0</v>
      </c>
      <c r="AA167" s="12">
        <f t="shared" si="65"/>
        <v>0</v>
      </c>
      <c r="AB167" s="12">
        <f t="shared" si="66"/>
        <v>295</v>
      </c>
      <c r="AC167" s="12">
        <f t="shared" si="67"/>
        <v>0</v>
      </c>
      <c r="AD167" s="12">
        <f t="shared" si="68"/>
        <v>0</v>
      </c>
      <c r="AE167" s="12">
        <f t="shared" si="69"/>
        <v>0</v>
      </c>
      <c r="AF167" s="12">
        <f t="shared" si="70"/>
        <v>484.50000000000006</v>
      </c>
      <c r="AH167" s="12">
        <f t="shared" si="71"/>
        <v>3895.0350000000008</v>
      </c>
      <c r="AI167" s="12">
        <f t="shared" si="72"/>
        <v>190</v>
      </c>
      <c r="AJ167" s="12">
        <f t="shared" si="73"/>
        <v>0</v>
      </c>
      <c r="AK167" s="12">
        <f t="shared" si="74"/>
        <v>41705.350000000006</v>
      </c>
      <c r="AL167" s="12">
        <f>MAX(AK$4:AK167)</f>
        <v>41705.350000000006</v>
      </c>
      <c r="AM167" s="8">
        <f t="shared" si="75"/>
        <v>0</v>
      </c>
      <c r="AN167" s="20">
        <f t="shared" si="78"/>
        <v>0</v>
      </c>
      <c r="AO167" s="20">
        <f t="shared" si="79"/>
        <v>0</v>
      </c>
      <c r="AP167" s="20">
        <f t="shared" si="80"/>
        <v>0</v>
      </c>
      <c r="AQ167" s="12">
        <f t="shared" si="81"/>
        <v>0</v>
      </c>
      <c r="AS167" s="26"/>
    </row>
    <row r="168" spans="1:45" x14ac:dyDescent="0.3">
      <c r="A168" s="1">
        <v>42717</v>
      </c>
      <c r="B168" s="1">
        <v>42717</v>
      </c>
      <c r="C168" s="1" t="s">
        <v>45</v>
      </c>
      <c r="D168" s="3">
        <v>1610</v>
      </c>
      <c r="E168" s="3">
        <v>0</v>
      </c>
      <c r="F168" s="3">
        <f t="shared" si="55"/>
        <v>1610</v>
      </c>
      <c r="G168" s="20">
        <f t="shared" si="56"/>
        <v>0</v>
      </c>
      <c r="H168" s="3" t="s">
        <v>17</v>
      </c>
      <c r="L168" s="20">
        <f t="shared" si="57"/>
        <v>1</v>
      </c>
      <c r="M168" s="20" t="s">
        <v>20</v>
      </c>
      <c r="N168" s="20">
        <v>7</v>
      </c>
      <c r="O168" s="20">
        <v>106650</v>
      </c>
      <c r="P168" s="20">
        <f t="shared" si="58"/>
        <v>106650</v>
      </c>
      <c r="Q168" s="20">
        <f t="shared" si="59"/>
        <v>106645</v>
      </c>
      <c r="R168" s="20">
        <v>106665</v>
      </c>
      <c r="S168" s="20">
        <v>106104</v>
      </c>
      <c r="T168" s="12">
        <f t="shared" si="60"/>
        <v>2.7</v>
      </c>
      <c r="U168" s="20">
        <f t="shared" si="61"/>
        <v>1</v>
      </c>
      <c r="V168" s="7">
        <f t="shared" si="62"/>
        <v>1</v>
      </c>
      <c r="W168" s="12">
        <f t="shared" si="63"/>
        <v>2.7</v>
      </c>
      <c r="X168" s="12">
        <f t="shared" si="64"/>
        <v>53.4</v>
      </c>
      <c r="Y168" s="12">
        <f t="shared" si="76"/>
        <v>9.5</v>
      </c>
      <c r="Z168" s="12">
        <f t="shared" si="77"/>
        <v>19.5</v>
      </c>
      <c r="AA168" s="12">
        <f t="shared" si="65"/>
        <v>14.5</v>
      </c>
      <c r="AB168" s="12">
        <f t="shared" si="66"/>
        <v>309.5</v>
      </c>
      <c r="AC168" s="12">
        <f t="shared" si="67"/>
        <v>0</v>
      </c>
      <c r="AD168" s="12">
        <f t="shared" si="68"/>
        <v>0</v>
      </c>
      <c r="AE168" s="12">
        <f t="shared" si="69"/>
        <v>14.5</v>
      </c>
      <c r="AF168" s="12">
        <f t="shared" si="70"/>
        <v>499.00000000000006</v>
      </c>
      <c r="AH168" s="12">
        <f t="shared" si="71"/>
        <v>3895.0350000000008</v>
      </c>
      <c r="AI168" s="12">
        <f t="shared" si="72"/>
        <v>190</v>
      </c>
      <c r="AJ168" s="12">
        <f t="shared" si="73"/>
        <v>2755</v>
      </c>
      <c r="AK168" s="12">
        <f t="shared" si="74"/>
        <v>44460.350000000006</v>
      </c>
      <c r="AL168" s="12">
        <f>MAX(AK$4:AK168)</f>
        <v>44460.350000000006</v>
      </c>
      <c r="AM168" s="8">
        <f t="shared" si="75"/>
        <v>0</v>
      </c>
      <c r="AN168" s="20">
        <f t="shared" si="78"/>
        <v>1</v>
      </c>
      <c r="AO168" s="20">
        <f t="shared" si="79"/>
        <v>14.5</v>
      </c>
      <c r="AP168" s="20">
        <f t="shared" si="80"/>
        <v>0</v>
      </c>
      <c r="AQ168" s="12">
        <f t="shared" si="81"/>
        <v>0</v>
      </c>
      <c r="AS168" s="26"/>
    </row>
    <row r="169" spans="1:45" x14ac:dyDescent="0.3">
      <c r="A169" s="1">
        <v>42717</v>
      </c>
      <c r="B169" s="1">
        <v>42717</v>
      </c>
      <c r="C169" s="1" t="s">
        <v>45</v>
      </c>
      <c r="D169" s="3">
        <v>2330</v>
      </c>
      <c r="E169" s="3">
        <v>0</v>
      </c>
      <c r="F169" s="3">
        <f t="shared" si="55"/>
        <v>2330</v>
      </c>
      <c r="G169" s="20">
        <f t="shared" si="56"/>
        <v>0</v>
      </c>
      <c r="H169" s="3" t="s">
        <v>17</v>
      </c>
      <c r="L169" s="20">
        <f t="shared" si="57"/>
        <v>1</v>
      </c>
      <c r="M169" s="20" t="s">
        <v>20</v>
      </c>
      <c r="N169" s="20">
        <v>7</v>
      </c>
      <c r="O169" s="20">
        <v>106380</v>
      </c>
      <c r="P169" s="20">
        <f t="shared" si="58"/>
        <v>106380</v>
      </c>
      <c r="Q169" s="20">
        <f t="shared" si="59"/>
        <v>106375</v>
      </c>
      <c r="R169" s="20">
        <v>106406</v>
      </c>
      <c r="S169" s="20">
        <v>106248</v>
      </c>
      <c r="T169" s="12">
        <f t="shared" si="60"/>
        <v>3.8</v>
      </c>
      <c r="U169" s="20">
        <f t="shared" si="61"/>
        <v>1</v>
      </c>
      <c r="V169" s="7">
        <f t="shared" si="62"/>
        <v>1</v>
      </c>
      <c r="W169" s="12">
        <f t="shared" si="63"/>
        <v>3.8</v>
      </c>
      <c r="X169" s="12">
        <f t="shared" si="64"/>
        <v>12</v>
      </c>
      <c r="Y169" s="12">
        <f t="shared" si="76"/>
        <v>9.5</v>
      </c>
      <c r="Z169" s="12">
        <f t="shared" si="77"/>
        <v>-3.8</v>
      </c>
      <c r="AA169" s="12">
        <f t="shared" si="65"/>
        <v>2.85</v>
      </c>
      <c r="AB169" s="12">
        <f t="shared" si="66"/>
        <v>312.35000000000002</v>
      </c>
      <c r="AC169" s="12">
        <f t="shared" si="67"/>
        <v>0</v>
      </c>
      <c r="AD169" s="12">
        <f t="shared" si="68"/>
        <v>0</v>
      </c>
      <c r="AE169" s="12">
        <f t="shared" si="69"/>
        <v>2.85</v>
      </c>
      <c r="AF169" s="12">
        <f t="shared" si="70"/>
        <v>501.85000000000008</v>
      </c>
      <c r="AH169" s="12">
        <f t="shared" si="71"/>
        <v>3895.0350000000008</v>
      </c>
      <c r="AI169" s="12">
        <f t="shared" si="72"/>
        <v>190</v>
      </c>
      <c r="AJ169" s="12">
        <f t="shared" si="73"/>
        <v>541.5</v>
      </c>
      <c r="AK169" s="12">
        <f t="shared" si="74"/>
        <v>45001.850000000006</v>
      </c>
      <c r="AL169" s="12">
        <f>MAX(AK$4:AK169)</f>
        <v>45001.850000000006</v>
      </c>
      <c r="AM169" s="8">
        <f t="shared" si="75"/>
        <v>0</v>
      </c>
      <c r="AN169" s="20">
        <f t="shared" si="78"/>
        <v>1</v>
      </c>
      <c r="AO169" s="20">
        <f t="shared" si="79"/>
        <v>2.85</v>
      </c>
      <c r="AP169" s="20">
        <f t="shared" si="80"/>
        <v>0</v>
      </c>
      <c r="AQ169" s="12">
        <f t="shared" si="81"/>
        <v>0</v>
      </c>
      <c r="AS169" s="26"/>
    </row>
    <row r="170" spans="1:45" x14ac:dyDescent="0.3">
      <c r="A170" s="1">
        <v>42718</v>
      </c>
      <c r="B170" s="1">
        <v>42718</v>
      </c>
      <c r="C170" s="1" t="s">
        <v>44</v>
      </c>
      <c r="D170" s="3">
        <v>2050</v>
      </c>
      <c r="E170" s="3">
        <v>-200</v>
      </c>
      <c r="F170" s="3">
        <f t="shared" si="55"/>
        <v>1850</v>
      </c>
      <c r="G170" s="20">
        <f t="shared" si="56"/>
        <v>0</v>
      </c>
      <c r="H170" s="3" t="s">
        <v>43</v>
      </c>
      <c r="K170" s="20">
        <v>1</v>
      </c>
      <c r="L170" s="20">
        <f t="shared" si="57"/>
        <v>1</v>
      </c>
      <c r="M170" s="20" t="s">
        <v>20</v>
      </c>
      <c r="N170" s="20">
        <v>10</v>
      </c>
      <c r="O170" s="20">
        <v>131750</v>
      </c>
      <c r="P170" s="20">
        <f t="shared" si="58"/>
        <v>131750</v>
      </c>
      <c r="Q170" s="20">
        <f t="shared" si="59"/>
        <v>131745</v>
      </c>
      <c r="R170" s="20">
        <v>131832</v>
      </c>
      <c r="S170" s="20">
        <v>131571</v>
      </c>
      <c r="T170" s="12">
        <f t="shared" si="60"/>
        <v>9.6999999999999993</v>
      </c>
      <c r="U170" s="20">
        <f t="shared" si="61"/>
        <v>1</v>
      </c>
      <c r="V170" s="7">
        <f t="shared" si="62"/>
        <v>0</v>
      </c>
      <c r="W170" s="12">
        <f t="shared" si="63"/>
        <v>9.6999999999999993</v>
      </c>
      <c r="X170" s="12">
        <f t="shared" si="64"/>
        <v>16.399999999999999</v>
      </c>
      <c r="Y170" s="12">
        <f t="shared" si="76"/>
        <v>9.5</v>
      </c>
      <c r="Z170" s="12">
        <f t="shared" si="77"/>
        <v>-9.6999999999999993</v>
      </c>
      <c r="AA170" s="12">
        <f t="shared" si="65"/>
        <v>-9.9999999999999645E-2</v>
      </c>
      <c r="AB170" s="12">
        <f t="shared" si="66"/>
        <v>312.25</v>
      </c>
      <c r="AC170" s="12">
        <f t="shared" si="67"/>
        <v>0</v>
      </c>
      <c r="AD170" s="12">
        <f t="shared" si="68"/>
        <v>9.5</v>
      </c>
      <c r="AE170" s="12">
        <f t="shared" si="69"/>
        <v>0</v>
      </c>
      <c r="AF170" s="12">
        <f t="shared" si="70"/>
        <v>501.85000000000008</v>
      </c>
      <c r="AH170" s="12">
        <f t="shared" si="71"/>
        <v>4500.1850000000004</v>
      </c>
      <c r="AI170" s="12">
        <f t="shared" si="72"/>
        <v>219</v>
      </c>
      <c r="AJ170" s="12">
        <f t="shared" si="73"/>
        <v>0</v>
      </c>
      <c r="AK170" s="12">
        <f t="shared" si="74"/>
        <v>45001.850000000006</v>
      </c>
      <c r="AL170" s="12">
        <f>MAX(AK$4:AK170)</f>
        <v>45001.850000000006</v>
      </c>
      <c r="AM170" s="8">
        <f t="shared" si="75"/>
        <v>0</v>
      </c>
      <c r="AN170" s="20">
        <f t="shared" si="78"/>
        <v>0</v>
      </c>
      <c r="AO170" s="20">
        <f t="shared" si="79"/>
        <v>0</v>
      </c>
      <c r="AP170" s="20">
        <f t="shared" si="80"/>
        <v>0</v>
      </c>
      <c r="AQ170" s="12">
        <f t="shared" si="81"/>
        <v>0</v>
      </c>
      <c r="AS170" s="26"/>
    </row>
    <row r="171" spans="1:45" x14ac:dyDescent="0.3">
      <c r="A171" s="1">
        <v>42718</v>
      </c>
      <c r="B171" s="1">
        <v>42718</v>
      </c>
      <c r="C171" s="1" t="s">
        <v>44</v>
      </c>
      <c r="D171" s="3">
        <v>2100</v>
      </c>
      <c r="E171" s="3">
        <v>-200</v>
      </c>
      <c r="F171" s="3">
        <f t="shared" si="55"/>
        <v>1900</v>
      </c>
      <c r="G171" s="20">
        <f t="shared" si="56"/>
        <v>0</v>
      </c>
      <c r="H171" s="3" t="s">
        <v>43</v>
      </c>
      <c r="K171" s="20">
        <v>1</v>
      </c>
      <c r="L171" s="20">
        <f t="shared" si="57"/>
        <v>1</v>
      </c>
      <c r="M171" s="20" t="s">
        <v>20</v>
      </c>
      <c r="N171" s="20">
        <v>10</v>
      </c>
      <c r="O171" s="20">
        <v>132190</v>
      </c>
      <c r="P171" s="20">
        <f t="shared" si="58"/>
        <v>132190</v>
      </c>
      <c r="Q171" s="20">
        <f t="shared" si="59"/>
        <v>132185</v>
      </c>
      <c r="R171" s="20">
        <v>133230</v>
      </c>
      <c r="S171" s="20">
        <v>132332</v>
      </c>
      <c r="T171" s="12">
        <f t="shared" si="60"/>
        <v>105.5</v>
      </c>
      <c r="U171" s="20">
        <f t="shared" si="61"/>
        <v>1</v>
      </c>
      <c r="V171" s="7">
        <f t="shared" si="62"/>
        <v>0</v>
      </c>
      <c r="W171" s="12">
        <f t="shared" si="63"/>
        <v>20.5</v>
      </c>
      <c r="X171" s="12">
        <f t="shared" si="64"/>
        <v>-15.7</v>
      </c>
      <c r="Y171" s="12">
        <f t="shared" si="76"/>
        <v>-20.5</v>
      </c>
      <c r="Z171" s="12">
        <f t="shared" si="77"/>
        <v>-20.5</v>
      </c>
      <c r="AA171" s="12">
        <f t="shared" si="65"/>
        <v>-20.5</v>
      </c>
      <c r="AB171" s="12">
        <f t="shared" si="66"/>
        <v>291.75</v>
      </c>
      <c r="AC171" s="12">
        <f t="shared" si="67"/>
        <v>0</v>
      </c>
      <c r="AD171" s="12">
        <f t="shared" si="68"/>
        <v>-20.5</v>
      </c>
      <c r="AE171" s="12">
        <f t="shared" si="69"/>
        <v>0</v>
      </c>
      <c r="AF171" s="12">
        <f t="shared" si="70"/>
        <v>501.85000000000008</v>
      </c>
      <c r="AH171" s="12">
        <f t="shared" si="71"/>
        <v>4500.1850000000004</v>
      </c>
      <c r="AI171" s="12">
        <f t="shared" si="72"/>
        <v>219</v>
      </c>
      <c r="AJ171" s="12">
        <f t="shared" si="73"/>
        <v>0</v>
      </c>
      <c r="AK171" s="12">
        <f t="shared" si="74"/>
        <v>45001.850000000006</v>
      </c>
      <c r="AL171" s="12">
        <f>MAX(AK$4:AK171)</f>
        <v>45001.850000000006</v>
      </c>
      <c r="AM171" s="8">
        <f t="shared" si="75"/>
        <v>0</v>
      </c>
      <c r="AN171" s="20">
        <f t="shared" si="78"/>
        <v>0</v>
      </c>
      <c r="AO171" s="20">
        <f t="shared" si="79"/>
        <v>0</v>
      </c>
      <c r="AP171" s="20">
        <f t="shared" si="80"/>
        <v>0</v>
      </c>
      <c r="AQ171" s="12">
        <f t="shared" si="81"/>
        <v>0</v>
      </c>
      <c r="AS171" s="26"/>
    </row>
    <row r="172" spans="1:45" x14ac:dyDescent="0.3">
      <c r="A172" s="1">
        <v>42718</v>
      </c>
      <c r="B172" s="1">
        <v>42718</v>
      </c>
      <c r="C172" s="1" t="s">
        <v>45</v>
      </c>
      <c r="D172" s="3">
        <v>1900</v>
      </c>
      <c r="E172" s="3">
        <v>0</v>
      </c>
      <c r="F172" s="3">
        <f t="shared" si="55"/>
        <v>1900</v>
      </c>
      <c r="G172" s="20">
        <f t="shared" si="56"/>
        <v>0</v>
      </c>
      <c r="H172" s="3" t="s">
        <v>17</v>
      </c>
      <c r="K172" s="20">
        <v>1</v>
      </c>
      <c r="L172" s="20">
        <f t="shared" si="57"/>
        <v>1</v>
      </c>
      <c r="M172" s="20" t="s">
        <v>21</v>
      </c>
      <c r="N172" s="20">
        <v>7</v>
      </c>
      <c r="O172" s="20">
        <v>105980</v>
      </c>
      <c r="P172" s="20">
        <f t="shared" si="58"/>
        <v>105987</v>
      </c>
      <c r="Q172" s="20">
        <f t="shared" si="59"/>
        <v>105992</v>
      </c>
      <c r="R172" s="20">
        <v>105573</v>
      </c>
      <c r="S172" s="20">
        <v>105921</v>
      </c>
      <c r="T172" s="12">
        <f t="shared" si="60"/>
        <v>42.6</v>
      </c>
      <c r="U172" s="20">
        <f t="shared" si="61"/>
        <v>1</v>
      </c>
      <c r="V172" s="7">
        <f t="shared" si="62"/>
        <v>0</v>
      </c>
      <c r="W172" s="12">
        <f t="shared" si="63"/>
        <v>20.5</v>
      </c>
      <c r="X172" s="12">
        <f t="shared" si="64"/>
        <v>-7.8</v>
      </c>
      <c r="Y172" s="12">
        <f t="shared" si="76"/>
        <v>-20.5</v>
      </c>
      <c r="Z172" s="12">
        <f t="shared" si="77"/>
        <v>-20.5</v>
      </c>
      <c r="AA172" s="12">
        <f t="shared" si="65"/>
        <v>-20.5</v>
      </c>
      <c r="AB172" s="12">
        <f t="shared" si="66"/>
        <v>271.25</v>
      </c>
      <c r="AC172" s="12">
        <f t="shared" si="67"/>
        <v>0</v>
      </c>
      <c r="AD172" s="12">
        <f t="shared" si="68"/>
        <v>-20.5</v>
      </c>
      <c r="AE172" s="12">
        <f t="shared" si="69"/>
        <v>0</v>
      </c>
      <c r="AF172" s="12">
        <f t="shared" si="70"/>
        <v>501.85000000000008</v>
      </c>
      <c r="AH172" s="12">
        <f t="shared" si="71"/>
        <v>4500.1850000000004</v>
      </c>
      <c r="AI172" s="12">
        <f t="shared" si="72"/>
        <v>219</v>
      </c>
      <c r="AJ172" s="12">
        <f t="shared" si="73"/>
        <v>0</v>
      </c>
      <c r="AK172" s="12">
        <f t="shared" si="74"/>
        <v>45001.850000000006</v>
      </c>
      <c r="AL172" s="12">
        <f>MAX(AK$4:AK172)</f>
        <v>45001.850000000006</v>
      </c>
      <c r="AM172" s="8">
        <f t="shared" si="75"/>
        <v>0</v>
      </c>
      <c r="AN172" s="20">
        <f t="shared" si="78"/>
        <v>0</v>
      </c>
      <c r="AO172" s="20">
        <f t="shared" si="79"/>
        <v>0</v>
      </c>
      <c r="AP172" s="20">
        <f t="shared" si="80"/>
        <v>0</v>
      </c>
      <c r="AQ172" s="12">
        <f t="shared" si="81"/>
        <v>0</v>
      </c>
      <c r="AS172" s="26"/>
    </row>
    <row r="173" spans="1:45" x14ac:dyDescent="0.3">
      <c r="A173" s="1">
        <v>42718</v>
      </c>
      <c r="B173" s="1">
        <v>42718</v>
      </c>
      <c r="C173" s="1" t="s">
        <v>44</v>
      </c>
      <c r="D173" s="3">
        <v>2100</v>
      </c>
      <c r="E173" s="3">
        <v>-200</v>
      </c>
      <c r="F173" s="3">
        <f t="shared" si="55"/>
        <v>1900</v>
      </c>
      <c r="G173" s="20">
        <f t="shared" si="56"/>
        <v>0</v>
      </c>
      <c r="H173" s="3" t="s">
        <v>38</v>
      </c>
      <c r="K173" s="20">
        <v>1</v>
      </c>
      <c r="L173" s="20">
        <f t="shared" si="57"/>
        <v>1</v>
      </c>
      <c r="M173" s="20" t="s">
        <v>20</v>
      </c>
      <c r="N173" s="20">
        <v>7</v>
      </c>
      <c r="O173" s="20">
        <v>115770</v>
      </c>
      <c r="P173" s="20">
        <f t="shared" si="58"/>
        <v>115770</v>
      </c>
      <c r="Q173" s="20">
        <f t="shared" si="59"/>
        <v>115765</v>
      </c>
      <c r="R173" s="20">
        <v>116445</v>
      </c>
      <c r="S173" s="20">
        <v>115952</v>
      </c>
      <c r="T173" s="12">
        <f t="shared" si="60"/>
        <v>68.7</v>
      </c>
      <c r="U173" s="20">
        <f t="shared" si="61"/>
        <v>1</v>
      </c>
      <c r="V173" s="7">
        <f t="shared" si="62"/>
        <v>0</v>
      </c>
      <c r="W173" s="12">
        <f t="shared" si="63"/>
        <v>20.5</v>
      </c>
      <c r="X173" s="12">
        <f t="shared" si="64"/>
        <v>-19.399999999999999</v>
      </c>
      <c r="Y173" s="12">
        <f t="shared" si="76"/>
        <v>-20.5</v>
      </c>
      <c r="Z173" s="12">
        <f t="shared" si="77"/>
        <v>-20.5</v>
      </c>
      <c r="AA173" s="12">
        <f t="shared" si="65"/>
        <v>-20.5</v>
      </c>
      <c r="AB173" s="12">
        <f t="shared" si="66"/>
        <v>250.75</v>
      </c>
      <c r="AC173" s="12">
        <f t="shared" si="67"/>
        <v>0</v>
      </c>
      <c r="AD173" s="12">
        <f t="shared" si="68"/>
        <v>-20.5</v>
      </c>
      <c r="AE173" s="12">
        <f t="shared" si="69"/>
        <v>0</v>
      </c>
      <c r="AF173" s="12">
        <f t="shared" si="70"/>
        <v>501.85000000000008</v>
      </c>
      <c r="AH173" s="12">
        <f t="shared" si="71"/>
        <v>4500.1850000000004</v>
      </c>
      <c r="AI173" s="12">
        <f t="shared" si="72"/>
        <v>219</v>
      </c>
      <c r="AJ173" s="12">
        <f t="shared" si="73"/>
        <v>0</v>
      </c>
      <c r="AK173" s="12">
        <f t="shared" si="74"/>
        <v>45001.850000000006</v>
      </c>
      <c r="AL173" s="12">
        <f>MAX(AK$4:AK173)</f>
        <v>45001.850000000006</v>
      </c>
      <c r="AM173" s="8">
        <f t="shared" si="75"/>
        <v>0</v>
      </c>
      <c r="AN173" s="20">
        <f t="shared" si="78"/>
        <v>0</v>
      </c>
      <c r="AO173" s="20">
        <f t="shared" si="79"/>
        <v>0</v>
      </c>
      <c r="AP173" s="20">
        <f t="shared" si="80"/>
        <v>0</v>
      </c>
      <c r="AQ173" s="12">
        <f t="shared" si="81"/>
        <v>0</v>
      </c>
      <c r="AS173" s="26"/>
    </row>
    <row r="174" spans="1:45" x14ac:dyDescent="0.3">
      <c r="A174" s="1">
        <v>42718</v>
      </c>
      <c r="B174" s="1">
        <v>42718</v>
      </c>
      <c r="C174" s="1" t="s">
        <v>44</v>
      </c>
      <c r="D174" s="3">
        <v>2110</v>
      </c>
      <c r="E174" s="3">
        <v>-200</v>
      </c>
      <c r="F174" s="3">
        <f t="shared" si="55"/>
        <v>1910</v>
      </c>
      <c r="G174" s="20">
        <f t="shared" si="56"/>
        <v>0</v>
      </c>
      <c r="H174" s="3" t="s">
        <v>37</v>
      </c>
      <c r="K174" s="20">
        <v>1</v>
      </c>
      <c r="L174" s="20">
        <f t="shared" si="57"/>
        <v>1</v>
      </c>
      <c r="M174" s="20" t="s">
        <v>21</v>
      </c>
      <c r="N174" s="20">
        <v>8</v>
      </c>
      <c r="O174" s="20">
        <v>74560</v>
      </c>
      <c r="P174" s="20">
        <f t="shared" si="58"/>
        <v>74568</v>
      </c>
      <c r="Q174" s="20">
        <f t="shared" si="59"/>
        <v>74573</v>
      </c>
      <c r="R174" s="20">
        <v>74444</v>
      </c>
      <c r="S174" s="20">
        <v>74650</v>
      </c>
      <c r="T174" s="12">
        <f t="shared" si="60"/>
        <v>13.7</v>
      </c>
      <c r="U174" s="20">
        <f t="shared" si="61"/>
        <v>1</v>
      </c>
      <c r="V174" s="7">
        <f t="shared" si="62"/>
        <v>0</v>
      </c>
      <c r="W174" s="12">
        <f t="shared" si="63"/>
        <v>13.7</v>
      </c>
      <c r="X174" s="12">
        <f t="shared" si="64"/>
        <v>6.9</v>
      </c>
      <c r="Y174" s="12">
        <f t="shared" si="76"/>
        <v>-13.7</v>
      </c>
      <c r="Z174" s="12">
        <f t="shared" si="77"/>
        <v>-13.7</v>
      </c>
      <c r="AA174" s="12">
        <f t="shared" si="65"/>
        <v>-13.7</v>
      </c>
      <c r="AB174" s="12">
        <f t="shared" si="66"/>
        <v>237.05</v>
      </c>
      <c r="AC174" s="12">
        <f t="shared" si="67"/>
        <v>0</v>
      </c>
      <c r="AD174" s="12">
        <f t="shared" si="68"/>
        <v>-13.7</v>
      </c>
      <c r="AE174" s="12">
        <f t="shared" si="69"/>
        <v>0</v>
      </c>
      <c r="AF174" s="12">
        <f t="shared" si="70"/>
        <v>501.85000000000008</v>
      </c>
      <c r="AH174" s="12">
        <f t="shared" si="71"/>
        <v>4500.1850000000004</v>
      </c>
      <c r="AI174" s="12">
        <f t="shared" si="72"/>
        <v>219</v>
      </c>
      <c r="AJ174" s="12">
        <f t="shared" si="73"/>
        <v>0</v>
      </c>
      <c r="AK174" s="12">
        <f t="shared" si="74"/>
        <v>45001.850000000006</v>
      </c>
      <c r="AL174" s="12">
        <f>MAX(AK$4:AK174)</f>
        <v>45001.850000000006</v>
      </c>
      <c r="AM174" s="8">
        <f t="shared" si="75"/>
        <v>0</v>
      </c>
      <c r="AN174" s="20">
        <f t="shared" si="78"/>
        <v>0</v>
      </c>
      <c r="AO174" s="20">
        <f t="shared" si="79"/>
        <v>0</v>
      </c>
      <c r="AP174" s="20">
        <f t="shared" si="80"/>
        <v>0</v>
      </c>
      <c r="AQ174" s="12">
        <f t="shared" si="81"/>
        <v>0</v>
      </c>
      <c r="AS174" s="26"/>
    </row>
    <row r="175" spans="1:45" x14ac:dyDescent="0.3">
      <c r="A175" s="1">
        <v>42713</v>
      </c>
      <c r="B175" s="1">
        <v>42718</v>
      </c>
      <c r="C175" s="1" t="s">
        <v>44</v>
      </c>
      <c r="D175" s="3">
        <v>2235</v>
      </c>
      <c r="E175" s="3">
        <v>-200</v>
      </c>
      <c r="F175" s="3">
        <f t="shared" si="55"/>
        <v>2035</v>
      </c>
      <c r="G175" s="20">
        <f t="shared" si="56"/>
        <v>5</v>
      </c>
      <c r="H175" s="3" t="s">
        <v>43</v>
      </c>
      <c r="K175" s="20">
        <v>1</v>
      </c>
      <c r="L175" s="20">
        <f t="shared" si="57"/>
        <v>1</v>
      </c>
      <c r="M175" s="20" t="s">
        <v>20</v>
      </c>
      <c r="N175" s="20">
        <v>10</v>
      </c>
      <c r="O175" s="20">
        <v>132850</v>
      </c>
      <c r="P175" s="20">
        <f t="shared" si="58"/>
        <v>132850</v>
      </c>
      <c r="Q175" s="20">
        <f t="shared" si="59"/>
        <v>132845</v>
      </c>
      <c r="R175" s="20">
        <v>132939</v>
      </c>
      <c r="S175" s="20">
        <v>132676</v>
      </c>
      <c r="T175" s="12">
        <f t="shared" si="60"/>
        <v>10.4</v>
      </c>
      <c r="U175" s="20">
        <f t="shared" si="61"/>
        <v>1</v>
      </c>
      <c r="V175" s="7">
        <f t="shared" si="62"/>
        <v>0</v>
      </c>
      <c r="W175" s="12">
        <f t="shared" si="63"/>
        <v>10.4</v>
      </c>
      <c r="X175" s="12">
        <f t="shared" si="64"/>
        <v>15.9</v>
      </c>
      <c r="Y175" s="12">
        <f t="shared" si="76"/>
        <v>9.5</v>
      </c>
      <c r="Z175" s="12">
        <f t="shared" si="77"/>
        <v>-10.4</v>
      </c>
      <c r="AA175" s="12">
        <f t="shared" si="65"/>
        <v>-0.45000000000000018</v>
      </c>
      <c r="AB175" s="12">
        <f t="shared" si="66"/>
        <v>236.60000000000002</v>
      </c>
      <c r="AC175" s="12">
        <f t="shared" si="67"/>
        <v>0</v>
      </c>
      <c r="AD175" s="12">
        <f t="shared" si="68"/>
        <v>9.5</v>
      </c>
      <c r="AE175" s="12">
        <f t="shared" si="69"/>
        <v>0</v>
      </c>
      <c r="AF175" s="12">
        <f t="shared" si="70"/>
        <v>501.85000000000008</v>
      </c>
      <c r="AH175" s="12">
        <f t="shared" si="71"/>
        <v>4500.1850000000004</v>
      </c>
      <c r="AI175" s="12">
        <f t="shared" si="72"/>
        <v>219</v>
      </c>
      <c r="AJ175" s="12">
        <f t="shared" si="73"/>
        <v>0</v>
      </c>
      <c r="AK175" s="12">
        <f t="shared" si="74"/>
        <v>45001.850000000006</v>
      </c>
      <c r="AL175" s="12">
        <f>MAX(AK$4:AK175)</f>
        <v>45001.850000000006</v>
      </c>
      <c r="AM175" s="8">
        <f t="shared" si="75"/>
        <v>0</v>
      </c>
      <c r="AN175" s="20">
        <f t="shared" si="78"/>
        <v>0</v>
      </c>
      <c r="AO175" s="20">
        <f t="shared" si="79"/>
        <v>0</v>
      </c>
      <c r="AP175" s="20">
        <f t="shared" si="80"/>
        <v>0</v>
      </c>
      <c r="AQ175" s="12">
        <f t="shared" si="81"/>
        <v>0</v>
      </c>
      <c r="AS175" s="26"/>
    </row>
    <row r="176" spans="1:45" x14ac:dyDescent="0.3">
      <c r="A176" s="1">
        <v>42718</v>
      </c>
      <c r="B176" s="1">
        <v>42719</v>
      </c>
      <c r="C176" s="1" t="s">
        <v>44</v>
      </c>
      <c r="D176" s="3">
        <v>220</v>
      </c>
      <c r="E176" s="3">
        <v>-200</v>
      </c>
      <c r="F176" s="3">
        <f t="shared" si="55"/>
        <v>20</v>
      </c>
      <c r="G176" s="20">
        <f t="shared" si="56"/>
        <v>1</v>
      </c>
      <c r="H176" s="3" t="s">
        <v>37</v>
      </c>
      <c r="K176" s="20">
        <v>1</v>
      </c>
      <c r="L176" s="20">
        <f t="shared" si="57"/>
        <v>1</v>
      </c>
      <c r="M176" s="20" t="s">
        <v>21</v>
      </c>
      <c r="N176" s="20">
        <v>8</v>
      </c>
      <c r="O176" s="20">
        <v>73860</v>
      </c>
      <c r="P176" s="20">
        <f t="shared" si="58"/>
        <v>73868</v>
      </c>
      <c r="Q176" s="20">
        <f t="shared" si="59"/>
        <v>73873</v>
      </c>
      <c r="R176" s="20">
        <v>73860</v>
      </c>
      <c r="S176" s="20">
        <v>73949</v>
      </c>
      <c r="T176" s="12">
        <f t="shared" si="60"/>
        <v>2.1</v>
      </c>
      <c r="U176" s="20">
        <f t="shared" si="61"/>
        <v>1</v>
      </c>
      <c r="V176" s="7">
        <f t="shared" si="62"/>
        <v>0</v>
      </c>
      <c r="W176" s="12">
        <f t="shared" si="63"/>
        <v>2.1</v>
      </c>
      <c r="X176" s="12">
        <f t="shared" si="64"/>
        <v>6.8</v>
      </c>
      <c r="Y176" s="12">
        <f t="shared" si="76"/>
        <v>-2.1</v>
      </c>
      <c r="Z176" s="12">
        <f t="shared" si="77"/>
        <v>-2.1</v>
      </c>
      <c r="AA176" s="12">
        <f t="shared" si="65"/>
        <v>-2.1</v>
      </c>
      <c r="AB176" s="12">
        <f t="shared" si="66"/>
        <v>234.50000000000003</v>
      </c>
      <c r="AC176" s="12">
        <f t="shared" si="67"/>
        <v>0</v>
      </c>
      <c r="AD176" s="12">
        <f t="shared" si="68"/>
        <v>-2.1</v>
      </c>
      <c r="AE176" s="12">
        <f t="shared" si="69"/>
        <v>0</v>
      </c>
      <c r="AF176" s="12">
        <f t="shared" si="70"/>
        <v>501.85000000000008</v>
      </c>
      <c r="AH176" s="12">
        <f t="shared" si="71"/>
        <v>4500.1850000000004</v>
      </c>
      <c r="AI176" s="12">
        <f t="shared" si="72"/>
        <v>219</v>
      </c>
      <c r="AJ176" s="12">
        <f t="shared" si="73"/>
        <v>0</v>
      </c>
      <c r="AK176" s="12">
        <f t="shared" si="74"/>
        <v>45001.850000000006</v>
      </c>
      <c r="AL176" s="12">
        <f>MAX(AK$4:AK176)</f>
        <v>45001.850000000006</v>
      </c>
      <c r="AM176" s="8">
        <f t="shared" si="75"/>
        <v>0</v>
      </c>
      <c r="AN176" s="20">
        <f t="shared" si="78"/>
        <v>0</v>
      </c>
      <c r="AO176" s="20">
        <f t="shared" si="79"/>
        <v>0</v>
      </c>
      <c r="AP176" s="20">
        <f t="shared" si="80"/>
        <v>0</v>
      </c>
      <c r="AQ176" s="12">
        <f t="shared" si="81"/>
        <v>0</v>
      </c>
      <c r="AS176" s="26"/>
    </row>
    <row r="177" spans="1:45" x14ac:dyDescent="0.3">
      <c r="A177" s="1">
        <v>42711</v>
      </c>
      <c r="B177" s="1">
        <v>42719</v>
      </c>
      <c r="C177" s="1" t="s">
        <v>44</v>
      </c>
      <c r="D177" s="3">
        <v>300</v>
      </c>
      <c r="E177" s="3">
        <v>-200</v>
      </c>
      <c r="F177" s="3">
        <f t="shared" si="55"/>
        <v>100</v>
      </c>
      <c r="G177" s="20">
        <f t="shared" si="56"/>
        <v>8</v>
      </c>
      <c r="H177" s="3" t="s">
        <v>43</v>
      </c>
      <c r="K177" s="20">
        <v>1</v>
      </c>
      <c r="L177" s="20">
        <f t="shared" si="57"/>
        <v>1</v>
      </c>
      <c r="M177" s="20" t="s">
        <v>20</v>
      </c>
      <c r="N177" s="20">
        <v>10</v>
      </c>
      <c r="O177" s="20">
        <v>133240</v>
      </c>
      <c r="P177" s="20">
        <f t="shared" si="58"/>
        <v>133240</v>
      </c>
      <c r="Q177" s="20">
        <f t="shared" si="59"/>
        <v>133235</v>
      </c>
      <c r="R177" s="20">
        <v>133230</v>
      </c>
      <c r="S177" s="20">
        <v>132732</v>
      </c>
      <c r="T177" s="12">
        <f t="shared" si="60"/>
        <v>0.5</v>
      </c>
      <c r="U177" s="20">
        <f t="shared" si="61"/>
        <v>0</v>
      </c>
      <c r="V177" s="7">
        <f t="shared" si="62"/>
        <v>0</v>
      </c>
      <c r="W177" s="12">
        <f t="shared" si="63"/>
        <v>0</v>
      </c>
      <c r="X177" s="12">
        <f t="shared" si="64"/>
        <v>0</v>
      </c>
      <c r="Y177" s="12">
        <f t="shared" si="76"/>
        <v>0</v>
      </c>
      <c r="Z177" s="12">
        <f t="shared" si="77"/>
        <v>0</v>
      </c>
      <c r="AA177" s="12">
        <f t="shared" si="65"/>
        <v>0</v>
      </c>
      <c r="AB177" s="12">
        <f t="shared" si="66"/>
        <v>234.50000000000003</v>
      </c>
      <c r="AC177" s="12">
        <f t="shared" si="67"/>
        <v>0</v>
      </c>
      <c r="AD177" s="12">
        <f t="shared" si="68"/>
        <v>0</v>
      </c>
      <c r="AE177" s="12">
        <f t="shared" si="69"/>
        <v>0</v>
      </c>
      <c r="AF177" s="12">
        <f t="shared" si="70"/>
        <v>501.85000000000008</v>
      </c>
      <c r="AH177" s="12">
        <f t="shared" si="71"/>
        <v>4500.1850000000004</v>
      </c>
      <c r="AI177" s="12">
        <f t="shared" si="72"/>
        <v>219</v>
      </c>
      <c r="AJ177" s="12">
        <f t="shared" si="73"/>
        <v>0</v>
      </c>
      <c r="AK177" s="12">
        <f t="shared" si="74"/>
        <v>45001.850000000006</v>
      </c>
      <c r="AL177" s="12">
        <f>MAX(AK$4:AK177)</f>
        <v>45001.850000000006</v>
      </c>
      <c r="AM177" s="8">
        <f t="shared" si="75"/>
        <v>0</v>
      </c>
      <c r="AN177" s="20">
        <f t="shared" si="78"/>
        <v>0</v>
      </c>
      <c r="AO177" s="20">
        <f t="shared" si="79"/>
        <v>0</v>
      </c>
      <c r="AP177" s="20">
        <f t="shared" si="80"/>
        <v>0</v>
      </c>
      <c r="AQ177" s="12">
        <f t="shared" si="81"/>
        <v>0</v>
      </c>
      <c r="AS177" s="26"/>
    </row>
    <row r="178" spans="1:45" x14ac:dyDescent="0.3">
      <c r="A178" s="1">
        <v>42711</v>
      </c>
      <c r="B178" s="1">
        <v>42719</v>
      </c>
      <c r="C178" s="1" t="s">
        <v>44</v>
      </c>
      <c r="D178" s="3">
        <v>1615</v>
      </c>
      <c r="E178" s="3">
        <v>-200</v>
      </c>
      <c r="F178" s="3">
        <f t="shared" si="55"/>
        <v>1415</v>
      </c>
      <c r="G178" s="20">
        <f t="shared" si="56"/>
        <v>8</v>
      </c>
      <c r="H178" s="3" t="s">
        <v>43</v>
      </c>
      <c r="K178" s="20">
        <v>1</v>
      </c>
      <c r="L178" s="20">
        <f t="shared" si="57"/>
        <v>1</v>
      </c>
      <c r="M178" s="20" t="s">
        <v>20</v>
      </c>
      <c r="N178" s="20">
        <v>10</v>
      </c>
      <c r="O178" s="20">
        <v>133740</v>
      </c>
      <c r="P178" s="20">
        <f t="shared" si="58"/>
        <v>133740</v>
      </c>
      <c r="Q178" s="20">
        <f t="shared" si="59"/>
        <v>133735</v>
      </c>
      <c r="R178" s="20">
        <v>133975</v>
      </c>
      <c r="S178" s="20">
        <v>133638</v>
      </c>
      <c r="T178" s="12">
        <f t="shared" si="60"/>
        <v>25</v>
      </c>
      <c r="U178" s="20">
        <f t="shared" si="61"/>
        <v>1</v>
      </c>
      <c r="V178" s="7">
        <f t="shared" si="62"/>
        <v>0</v>
      </c>
      <c r="W178" s="12">
        <f t="shared" si="63"/>
        <v>20.5</v>
      </c>
      <c r="X178" s="12">
        <f t="shared" si="64"/>
        <v>8.6999999999999993</v>
      </c>
      <c r="Y178" s="12">
        <f t="shared" si="76"/>
        <v>-20.5</v>
      </c>
      <c r="Z178" s="12">
        <f t="shared" si="77"/>
        <v>-20.5</v>
      </c>
      <c r="AA178" s="12">
        <f t="shared" si="65"/>
        <v>-20.5</v>
      </c>
      <c r="AB178" s="12">
        <f t="shared" si="66"/>
        <v>214.00000000000003</v>
      </c>
      <c r="AC178" s="12">
        <f t="shared" si="67"/>
        <v>0</v>
      </c>
      <c r="AD178" s="12">
        <f t="shared" si="68"/>
        <v>-20.5</v>
      </c>
      <c r="AE178" s="12">
        <f t="shared" si="69"/>
        <v>0</v>
      </c>
      <c r="AF178" s="12">
        <f t="shared" si="70"/>
        <v>501.85000000000008</v>
      </c>
      <c r="AH178" s="12">
        <f t="shared" si="71"/>
        <v>4500.1850000000004</v>
      </c>
      <c r="AI178" s="12">
        <f t="shared" si="72"/>
        <v>219</v>
      </c>
      <c r="AJ178" s="12">
        <f t="shared" si="73"/>
        <v>0</v>
      </c>
      <c r="AK178" s="12">
        <f t="shared" si="74"/>
        <v>45001.850000000006</v>
      </c>
      <c r="AL178" s="12">
        <f>MAX(AK$4:AK178)</f>
        <v>45001.850000000006</v>
      </c>
      <c r="AM178" s="8">
        <f t="shared" si="75"/>
        <v>0</v>
      </c>
      <c r="AN178" s="20">
        <f t="shared" si="78"/>
        <v>0</v>
      </c>
      <c r="AO178" s="20">
        <f t="shared" si="79"/>
        <v>0</v>
      </c>
      <c r="AP178" s="20">
        <f t="shared" si="80"/>
        <v>0</v>
      </c>
      <c r="AQ178" s="12">
        <f t="shared" si="81"/>
        <v>0</v>
      </c>
      <c r="AS178" s="26"/>
    </row>
    <row r="179" spans="1:45" x14ac:dyDescent="0.3">
      <c r="A179" s="1">
        <v>42696</v>
      </c>
      <c r="B179" s="1">
        <v>42719</v>
      </c>
      <c r="C179" s="1" t="s">
        <v>44</v>
      </c>
      <c r="D179" s="3">
        <v>1715</v>
      </c>
      <c r="E179" s="3">
        <v>-200</v>
      </c>
      <c r="F179" s="3">
        <f t="shared" si="55"/>
        <v>1515</v>
      </c>
      <c r="G179" s="20">
        <f t="shared" si="56"/>
        <v>23</v>
      </c>
      <c r="H179" s="3" t="s">
        <v>37</v>
      </c>
      <c r="L179" s="20">
        <f t="shared" si="57"/>
        <v>1</v>
      </c>
      <c r="M179" s="20" t="s">
        <v>21</v>
      </c>
      <c r="N179" s="20">
        <v>8</v>
      </c>
      <c r="O179" s="20">
        <v>73500</v>
      </c>
      <c r="P179" s="20">
        <f t="shared" si="58"/>
        <v>73508</v>
      </c>
      <c r="Q179" s="20">
        <f t="shared" si="59"/>
        <v>73513</v>
      </c>
      <c r="R179" s="20">
        <v>73491</v>
      </c>
      <c r="S179" s="20">
        <v>73633</v>
      </c>
      <c r="T179" s="12">
        <f t="shared" si="60"/>
        <v>3</v>
      </c>
      <c r="U179" s="20">
        <f t="shared" si="61"/>
        <v>1</v>
      </c>
      <c r="V179" s="7">
        <f t="shared" si="62"/>
        <v>1</v>
      </c>
      <c r="W179" s="12">
        <f t="shared" si="63"/>
        <v>3</v>
      </c>
      <c r="X179" s="12">
        <f t="shared" si="64"/>
        <v>11.2</v>
      </c>
      <c r="Y179" s="12">
        <f t="shared" si="76"/>
        <v>9.5</v>
      </c>
      <c r="Z179" s="12">
        <f t="shared" si="77"/>
        <v>-3</v>
      </c>
      <c r="AA179" s="12">
        <f t="shared" si="65"/>
        <v>3.25</v>
      </c>
      <c r="AB179" s="12">
        <f t="shared" si="66"/>
        <v>217.25000000000003</v>
      </c>
      <c r="AC179" s="12">
        <f t="shared" si="67"/>
        <v>0</v>
      </c>
      <c r="AD179" s="12">
        <f t="shared" si="68"/>
        <v>0</v>
      </c>
      <c r="AE179" s="12">
        <f t="shared" si="69"/>
        <v>3.25</v>
      </c>
      <c r="AF179" s="12">
        <f t="shared" si="70"/>
        <v>505.10000000000008</v>
      </c>
      <c r="AH179" s="12">
        <f t="shared" si="71"/>
        <v>4500.1850000000004</v>
      </c>
      <c r="AI179" s="12">
        <f t="shared" si="72"/>
        <v>219</v>
      </c>
      <c r="AJ179" s="12">
        <f t="shared" si="73"/>
        <v>711.75</v>
      </c>
      <c r="AK179" s="12">
        <f t="shared" si="74"/>
        <v>45713.600000000006</v>
      </c>
      <c r="AL179" s="12">
        <f>MAX(AK$4:AK179)</f>
        <v>45713.600000000006</v>
      </c>
      <c r="AM179" s="8">
        <f t="shared" si="75"/>
        <v>0</v>
      </c>
      <c r="AN179" s="20">
        <f t="shared" si="78"/>
        <v>1</v>
      </c>
      <c r="AO179" s="20">
        <f t="shared" si="79"/>
        <v>3.25</v>
      </c>
      <c r="AP179" s="20">
        <f t="shared" si="80"/>
        <v>0</v>
      </c>
      <c r="AQ179" s="12">
        <f t="shared" si="81"/>
        <v>0</v>
      </c>
      <c r="AS179" s="26"/>
    </row>
    <row r="180" spans="1:45" x14ac:dyDescent="0.3">
      <c r="A180" s="1">
        <v>42709</v>
      </c>
      <c r="B180" s="1">
        <v>42719</v>
      </c>
      <c r="C180" s="1" t="s">
        <v>44</v>
      </c>
      <c r="D180" s="3">
        <v>1835</v>
      </c>
      <c r="E180" s="3">
        <v>-200</v>
      </c>
      <c r="F180" s="3">
        <f t="shared" si="55"/>
        <v>1635</v>
      </c>
      <c r="G180" s="20">
        <f t="shared" si="56"/>
        <v>10</v>
      </c>
      <c r="H180" s="3" t="s">
        <v>43</v>
      </c>
      <c r="K180" s="20">
        <v>1</v>
      </c>
      <c r="L180" s="20">
        <f t="shared" si="57"/>
        <v>1</v>
      </c>
      <c r="M180" s="20" t="s">
        <v>20</v>
      </c>
      <c r="N180" s="20">
        <v>10</v>
      </c>
      <c r="O180" s="20">
        <v>134110</v>
      </c>
      <c r="P180" s="20">
        <f t="shared" si="58"/>
        <v>134110</v>
      </c>
      <c r="Q180" s="20">
        <f t="shared" si="59"/>
        <v>134105</v>
      </c>
      <c r="R180" s="20">
        <v>134164</v>
      </c>
      <c r="S180" s="20">
        <v>133173</v>
      </c>
      <c r="T180" s="12">
        <f t="shared" si="60"/>
        <v>6.9</v>
      </c>
      <c r="U180" s="20">
        <f t="shared" si="61"/>
        <v>1</v>
      </c>
      <c r="V180" s="7">
        <f t="shared" si="62"/>
        <v>0</v>
      </c>
      <c r="W180" s="12">
        <f t="shared" si="63"/>
        <v>6.9</v>
      </c>
      <c r="X180" s="12">
        <f t="shared" si="64"/>
        <v>92.2</v>
      </c>
      <c r="Y180" s="12">
        <f t="shared" si="76"/>
        <v>9.5</v>
      </c>
      <c r="Z180" s="12">
        <f t="shared" si="77"/>
        <v>19.5</v>
      </c>
      <c r="AA180" s="12">
        <f t="shared" si="65"/>
        <v>14.5</v>
      </c>
      <c r="AB180" s="12">
        <f t="shared" si="66"/>
        <v>231.75000000000003</v>
      </c>
      <c r="AC180" s="12">
        <f t="shared" si="67"/>
        <v>0</v>
      </c>
      <c r="AD180" s="12">
        <f t="shared" si="68"/>
        <v>9.5</v>
      </c>
      <c r="AE180" s="12">
        <f t="shared" si="69"/>
        <v>0</v>
      </c>
      <c r="AF180" s="12">
        <f t="shared" si="70"/>
        <v>505.10000000000008</v>
      </c>
      <c r="AH180" s="12">
        <f t="shared" si="71"/>
        <v>4500.1850000000004</v>
      </c>
      <c r="AI180" s="12">
        <f t="shared" si="72"/>
        <v>219</v>
      </c>
      <c r="AJ180" s="12">
        <f t="shared" si="73"/>
        <v>0</v>
      </c>
      <c r="AK180" s="12">
        <f t="shared" si="74"/>
        <v>45713.600000000006</v>
      </c>
      <c r="AL180" s="12">
        <f>MAX(AK$4:AK180)</f>
        <v>45713.600000000006</v>
      </c>
      <c r="AM180" s="8">
        <f t="shared" si="75"/>
        <v>0</v>
      </c>
      <c r="AN180" s="20">
        <f t="shared" si="78"/>
        <v>0</v>
      </c>
      <c r="AO180" s="20">
        <f t="shared" si="79"/>
        <v>0</v>
      </c>
      <c r="AP180" s="20">
        <f t="shared" si="80"/>
        <v>0</v>
      </c>
      <c r="AQ180" s="12">
        <f t="shared" si="81"/>
        <v>0</v>
      </c>
      <c r="AS180" s="26"/>
    </row>
    <row r="181" spans="1:45" x14ac:dyDescent="0.3">
      <c r="A181" s="1">
        <v>42723</v>
      </c>
      <c r="B181" s="1">
        <v>42723</v>
      </c>
      <c r="C181" s="1" t="s">
        <v>44</v>
      </c>
      <c r="D181" s="3">
        <v>1105</v>
      </c>
      <c r="E181" s="3">
        <v>-200</v>
      </c>
      <c r="F181" s="3">
        <f t="shared" si="55"/>
        <v>905</v>
      </c>
      <c r="G181" s="20">
        <f t="shared" si="56"/>
        <v>0</v>
      </c>
      <c r="H181" s="3" t="s">
        <v>38</v>
      </c>
      <c r="L181" s="20">
        <f t="shared" si="57"/>
        <v>1</v>
      </c>
      <c r="M181" s="20" t="s">
        <v>20</v>
      </c>
      <c r="N181" s="20">
        <v>7</v>
      </c>
      <c r="O181" s="20">
        <v>117560</v>
      </c>
      <c r="P181" s="20">
        <f t="shared" si="58"/>
        <v>117560</v>
      </c>
      <c r="Q181" s="20">
        <f t="shared" si="59"/>
        <v>117555</v>
      </c>
      <c r="R181" s="20">
        <v>117544</v>
      </c>
      <c r="S181" s="20">
        <v>117318</v>
      </c>
      <c r="T181" s="12">
        <f t="shared" si="60"/>
        <v>-0.4</v>
      </c>
      <c r="U181" s="20">
        <f t="shared" si="61"/>
        <v>0</v>
      </c>
      <c r="V181" s="7">
        <f t="shared" si="62"/>
        <v>0</v>
      </c>
      <c r="W181" s="12">
        <f t="shared" si="63"/>
        <v>0</v>
      </c>
      <c r="X181" s="12">
        <f t="shared" si="64"/>
        <v>0</v>
      </c>
      <c r="Y181" s="12">
        <f t="shared" si="76"/>
        <v>0</v>
      </c>
      <c r="Z181" s="12">
        <f t="shared" si="77"/>
        <v>0</v>
      </c>
      <c r="AA181" s="12">
        <f t="shared" si="65"/>
        <v>0</v>
      </c>
      <c r="AB181" s="12">
        <f t="shared" si="66"/>
        <v>231.75000000000003</v>
      </c>
      <c r="AC181" s="12">
        <f t="shared" si="67"/>
        <v>0</v>
      </c>
      <c r="AD181" s="12">
        <f t="shared" si="68"/>
        <v>0</v>
      </c>
      <c r="AE181" s="12">
        <f t="shared" si="69"/>
        <v>0</v>
      </c>
      <c r="AF181" s="12">
        <f t="shared" si="70"/>
        <v>505.10000000000008</v>
      </c>
      <c r="AH181" s="12">
        <f t="shared" si="71"/>
        <v>4571.3600000000006</v>
      </c>
      <c r="AI181" s="12">
        <f t="shared" si="72"/>
        <v>222</v>
      </c>
      <c r="AJ181" s="12">
        <f t="shared" si="73"/>
        <v>0</v>
      </c>
      <c r="AK181" s="12">
        <f t="shared" si="74"/>
        <v>45713.600000000006</v>
      </c>
      <c r="AL181" s="12">
        <f>MAX(AK$4:AK181)</f>
        <v>45713.600000000006</v>
      </c>
      <c r="AM181" s="8">
        <f t="shared" si="75"/>
        <v>0</v>
      </c>
      <c r="AN181" s="20">
        <f t="shared" si="78"/>
        <v>0</v>
      </c>
      <c r="AO181" s="20">
        <f t="shared" si="79"/>
        <v>0</v>
      </c>
      <c r="AP181" s="20">
        <f t="shared" si="80"/>
        <v>0</v>
      </c>
      <c r="AQ181" s="12">
        <f t="shared" si="81"/>
        <v>0</v>
      </c>
      <c r="AS181" s="26"/>
    </row>
    <row r="182" spans="1:45" x14ac:dyDescent="0.3">
      <c r="A182" s="1">
        <v>42723</v>
      </c>
      <c r="B182" s="1">
        <v>42723</v>
      </c>
      <c r="C182" s="1" t="s">
        <v>45</v>
      </c>
      <c r="D182" s="3">
        <v>1320</v>
      </c>
      <c r="E182" s="3">
        <v>0</v>
      </c>
      <c r="F182" s="3">
        <f t="shared" si="55"/>
        <v>1320</v>
      </c>
      <c r="G182" s="20">
        <f t="shared" si="56"/>
        <v>0</v>
      </c>
      <c r="H182" s="3" t="s">
        <v>17</v>
      </c>
      <c r="I182" s="20">
        <v>1</v>
      </c>
      <c r="J182" s="20">
        <v>127</v>
      </c>
      <c r="L182" s="20">
        <f t="shared" si="57"/>
        <v>1</v>
      </c>
      <c r="M182" s="20" t="s">
        <v>21</v>
      </c>
      <c r="N182" s="20">
        <v>7</v>
      </c>
      <c r="O182" s="20">
        <v>104090</v>
      </c>
      <c r="P182" s="20">
        <f t="shared" si="58"/>
        <v>104097</v>
      </c>
      <c r="Q182" s="20">
        <f t="shared" si="59"/>
        <v>104102</v>
      </c>
      <c r="R182" s="20">
        <v>104107</v>
      </c>
      <c r="S182" s="20">
        <v>104513</v>
      </c>
      <c r="T182" s="12">
        <f t="shared" si="60"/>
        <v>0.2</v>
      </c>
      <c r="U182" s="20">
        <f t="shared" si="61"/>
        <v>0</v>
      </c>
      <c r="V182" s="7">
        <f t="shared" si="62"/>
        <v>0</v>
      </c>
      <c r="W182" s="12">
        <f t="shared" si="63"/>
        <v>0</v>
      </c>
      <c r="X182" s="12">
        <f t="shared" si="64"/>
        <v>0</v>
      </c>
      <c r="Y182" s="12">
        <f t="shared" si="76"/>
        <v>0</v>
      </c>
      <c r="Z182" s="12">
        <f t="shared" si="77"/>
        <v>0</v>
      </c>
      <c r="AA182" s="12">
        <f t="shared" si="65"/>
        <v>0</v>
      </c>
      <c r="AB182" s="12">
        <f t="shared" si="66"/>
        <v>231.75000000000003</v>
      </c>
      <c r="AC182" s="12">
        <f t="shared" si="67"/>
        <v>0</v>
      </c>
      <c r="AD182" s="12">
        <f t="shared" si="68"/>
        <v>0</v>
      </c>
      <c r="AE182" s="12">
        <f t="shared" si="69"/>
        <v>0</v>
      </c>
      <c r="AF182" s="12">
        <f t="shared" si="70"/>
        <v>505.10000000000008</v>
      </c>
      <c r="AH182" s="12">
        <f t="shared" si="71"/>
        <v>4571.3600000000006</v>
      </c>
      <c r="AI182" s="12">
        <f t="shared" si="72"/>
        <v>222</v>
      </c>
      <c r="AJ182" s="12">
        <f t="shared" si="73"/>
        <v>0</v>
      </c>
      <c r="AK182" s="12">
        <f t="shared" si="74"/>
        <v>45713.600000000006</v>
      </c>
      <c r="AL182" s="12">
        <f>MAX(AK$4:AK182)</f>
        <v>45713.600000000006</v>
      </c>
      <c r="AM182" s="8">
        <f t="shared" si="75"/>
        <v>0</v>
      </c>
      <c r="AN182" s="20">
        <f t="shared" si="78"/>
        <v>0</v>
      </c>
      <c r="AO182" s="20">
        <f t="shared" si="79"/>
        <v>0</v>
      </c>
      <c r="AP182" s="20">
        <f t="shared" si="80"/>
        <v>0</v>
      </c>
      <c r="AQ182" s="12">
        <f t="shared" si="81"/>
        <v>0</v>
      </c>
      <c r="AS182" s="26"/>
    </row>
    <row r="183" spans="1:45" x14ac:dyDescent="0.3">
      <c r="A183" s="1">
        <v>42723</v>
      </c>
      <c r="B183" s="1">
        <v>42724</v>
      </c>
      <c r="C183" s="1" t="s">
        <v>44</v>
      </c>
      <c r="D183" s="3">
        <v>845</v>
      </c>
      <c r="E183" s="3">
        <v>-200</v>
      </c>
      <c r="F183" s="3">
        <f t="shared" si="55"/>
        <v>645</v>
      </c>
      <c r="G183" s="20">
        <f t="shared" si="56"/>
        <v>1</v>
      </c>
      <c r="H183" s="3" t="s">
        <v>38</v>
      </c>
      <c r="L183" s="20">
        <f t="shared" si="57"/>
        <v>1</v>
      </c>
      <c r="M183" s="20" t="s">
        <v>20</v>
      </c>
      <c r="N183" s="20">
        <v>7</v>
      </c>
      <c r="O183" s="20">
        <v>117920</v>
      </c>
      <c r="P183" s="20">
        <f t="shared" si="58"/>
        <v>117920</v>
      </c>
      <c r="Q183" s="20">
        <f t="shared" si="59"/>
        <v>117915</v>
      </c>
      <c r="R183" s="20">
        <v>117951</v>
      </c>
      <c r="S183" s="20">
        <v>117703</v>
      </c>
      <c r="T183" s="12">
        <f t="shared" si="60"/>
        <v>4.3</v>
      </c>
      <c r="U183" s="20">
        <f t="shared" si="61"/>
        <v>1</v>
      </c>
      <c r="V183" s="7">
        <f t="shared" si="62"/>
        <v>1</v>
      </c>
      <c r="W183" s="12">
        <f t="shared" si="63"/>
        <v>4.3</v>
      </c>
      <c r="X183" s="12">
        <f t="shared" si="64"/>
        <v>20.5</v>
      </c>
      <c r="Y183" s="12">
        <f t="shared" si="76"/>
        <v>9.5</v>
      </c>
      <c r="Z183" s="12">
        <f t="shared" si="77"/>
        <v>19.5</v>
      </c>
      <c r="AA183" s="12">
        <f t="shared" si="65"/>
        <v>14.5</v>
      </c>
      <c r="AB183" s="12">
        <f t="shared" si="66"/>
        <v>246.25000000000003</v>
      </c>
      <c r="AC183" s="12">
        <f t="shared" si="67"/>
        <v>0</v>
      </c>
      <c r="AD183" s="12">
        <f t="shared" si="68"/>
        <v>0</v>
      </c>
      <c r="AE183" s="12">
        <f t="shared" si="69"/>
        <v>14.5</v>
      </c>
      <c r="AF183" s="12">
        <f t="shared" si="70"/>
        <v>519.60000000000014</v>
      </c>
      <c r="AH183" s="12">
        <f t="shared" si="71"/>
        <v>4571.3600000000006</v>
      </c>
      <c r="AI183" s="12">
        <f t="shared" si="72"/>
        <v>222</v>
      </c>
      <c r="AJ183" s="12">
        <f t="shared" si="73"/>
        <v>3219</v>
      </c>
      <c r="AK183" s="12">
        <f t="shared" si="74"/>
        <v>48932.600000000006</v>
      </c>
      <c r="AL183" s="12">
        <f>MAX(AK$4:AK183)</f>
        <v>48932.600000000006</v>
      </c>
      <c r="AM183" s="8">
        <f t="shared" si="75"/>
        <v>0</v>
      </c>
      <c r="AN183" s="20">
        <f t="shared" si="78"/>
        <v>1</v>
      </c>
      <c r="AO183" s="20">
        <f t="shared" si="79"/>
        <v>14.5</v>
      </c>
      <c r="AP183" s="20">
        <f t="shared" si="80"/>
        <v>0</v>
      </c>
      <c r="AQ183" s="12">
        <f t="shared" si="81"/>
        <v>0</v>
      </c>
      <c r="AS183" s="26"/>
    </row>
    <row r="184" spans="1:45" x14ac:dyDescent="0.3">
      <c r="A184" s="1">
        <v>42724</v>
      </c>
      <c r="B184" s="1">
        <v>42724</v>
      </c>
      <c r="C184" s="1" t="s">
        <v>44</v>
      </c>
      <c r="D184" s="3">
        <v>1030</v>
      </c>
      <c r="E184" s="3">
        <v>-200</v>
      </c>
      <c r="F184" s="3">
        <f t="shared" si="55"/>
        <v>830</v>
      </c>
      <c r="G184" s="20">
        <f t="shared" si="56"/>
        <v>0</v>
      </c>
      <c r="H184" s="3" t="s">
        <v>38</v>
      </c>
      <c r="L184" s="20">
        <f t="shared" si="57"/>
        <v>1</v>
      </c>
      <c r="M184" s="20" t="s">
        <v>20</v>
      </c>
      <c r="N184" s="20">
        <v>7</v>
      </c>
      <c r="O184" s="20">
        <v>118180</v>
      </c>
      <c r="P184" s="20">
        <f t="shared" si="58"/>
        <v>118180</v>
      </c>
      <c r="Q184" s="20">
        <f t="shared" si="59"/>
        <v>118175</v>
      </c>
      <c r="R184" s="20">
        <v>118234</v>
      </c>
      <c r="S184" s="20">
        <v>117819</v>
      </c>
      <c r="T184" s="12">
        <f t="shared" si="60"/>
        <v>6.6</v>
      </c>
      <c r="U184" s="20">
        <f t="shared" si="61"/>
        <v>1</v>
      </c>
      <c r="V184" s="7">
        <f t="shared" si="62"/>
        <v>1</v>
      </c>
      <c r="W184" s="12">
        <f t="shared" si="63"/>
        <v>6.6</v>
      </c>
      <c r="X184" s="12">
        <f t="shared" si="64"/>
        <v>34.9</v>
      </c>
      <c r="Y184" s="12">
        <f t="shared" si="76"/>
        <v>9.5</v>
      </c>
      <c r="Z184" s="12">
        <f t="shared" si="77"/>
        <v>19.5</v>
      </c>
      <c r="AA184" s="12">
        <f t="shared" si="65"/>
        <v>14.5</v>
      </c>
      <c r="AB184" s="12">
        <f t="shared" si="66"/>
        <v>260.75</v>
      </c>
      <c r="AC184" s="12">
        <f t="shared" si="67"/>
        <v>0</v>
      </c>
      <c r="AD184" s="12">
        <f t="shared" si="68"/>
        <v>0</v>
      </c>
      <c r="AE184" s="12">
        <f t="shared" si="69"/>
        <v>14.5</v>
      </c>
      <c r="AF184" s="12">
        <f t="shared" si="70"/>
        <v>534.10000000000014</v>
      </c>
      <c r="AH184" s="12">
        <f t="shared" si="71"/>
        <v>4571.3600000000006</v>
      </c>
      <c r="AI184" s="12">
        <f t="shared" si="72"/>
        <v>222</v>
      </c>
      <c r="AJ184" s="12">
        <f t="shared" si="73"/>
        <v>3219</v>
      </c>
      <c r="AK184" s="12">
        <f t="shared" si="74"/>
        <v>52151.600000000006</v>
      </c>
      <c r="AL184" s="12">
        <f>MAX(AK$4:AK184)</f>
        <v>52151.600000000006</v>
      </c>
      <c r="AM184" s="8">
        <f t="shared" si="75"/>
        <v>0</v>
      </c>
      <c r="AN184" s="20">
        <f t="shared" si="78"/>
        <v>1</v>
      </c>
      <c r="AO184" s="20">
        <f t="shared" si="79"/>
        <v>14.5</v>
      </c>
      <c r="AP184" s="20">
        <f t="shared" si="80"/>
        <v>0</v>
      </c>
      <c r="AQ184" s="12">
        <f t="shared" si="81"/>
        <v>0</v>
      </c>
      <c r="AS184" s="26"/>
    </row>
    <row r="185" spans="1:45" x14ac:dyDescent="0.3">
      <c r="A185" s="1">
        <v>42724</v>
      </c>
      <c r="B185" s="1">
        <v>42724</v>
      </c>
      <c r="C185" s="1" t="s">
        <v>44</v>
      </c>
      <c r="D185" s="3">
        <v>1850</v>
      </c>
      <c r="E185" s="3">
        <v>-200</v>
      </c>
      <c r="F185" s="3">
        <f t="shared" si="55"/>
        <v>1650</v>
      </c>
      <c r="G185" s="20">
        <f t="shared" si="56"/>
        <v>0</v>
      </c>
      <c r="H185" s="3" t="s">
        <v>37</v>
      </c>
      <c r="L185" s="20">
        <f t="shared" si="57"/>
        <v>1</v>
      </c>
      <c r="M185" s="20" t="s">
        <v>20</v>
      </c>
      <c r="N185" s="20">
        <v>8</v>
      </c>
      <c r="O185" s="20">
        <v>72540</v>
      </c>
      <c r="P185" s="20">
        <f t="shared" si="58"/>
        <v>72540</v>
      </c>
      <c r="Q185" s="20">
        <f t="shared" si="59"/>
        <v>72535</v>
      </c>
      <c r="R185" s="20">
        <v>72550</v>
      </c>
      <c r="S185" s="20">
        <v>72465</v>
      </c>
      <c r="T185" s="12">
        <f t="shared" si="60"/>
        <v>2.2999999999999998</v>
      </c>
      <c r="U185" s="20">
        <f t="shared" si="61"/>
        <v>1</v>
      </c>
      <c r="V185" s="7">
        <f t="shared" si="62"/>
        <v>1</v>
      </c>
      <c r="W185" s="12">
        <f t="shared" si="63"/>
        <v>2.2999999999999998</v>
      </c>
      <c r="X185" s="12">
        <f t="shared" si="64"/>
        <v>6.2</v>
      </c>
      <c r="Y185" s="12">
        <f t="shared" si="76"/>
        <v>-2.2999999999999998</v>
      </c>
      <c r="Z185" s="12">
        <f t="shared" si="77"/>
        <v>-2.2999999999999998</v>
      </c>
      <c r="AA185" s="12">
        <f t="shared" si="65"/>
        <v>-2.2999999999999998</v>
      </c>
      <c r="AB185" s="12">
        <f t="shared" si="66"/>
        <v>258.45</v>
      </c>
      <c r="AC185" s="12">
        <f t="shared" si="67"/>
        <v>0</v>
      </c>
      <c r="AD185" s="12">
        <f t="shared" si="68"/>
        <v>0</v>
      </c>
      <c r="AE185" s="12">
        <f t="shared" si="69"/>
        <v>-2.2999999999999998</v>
      </c>
      <c r="AF185" s="12">
        <f t="shared" si="70"/>
        <v>531.80000000000018</v>
      </c>
      <c r="AH185" s="12">
        <f t="shared" si="71"/>
        <v>4571.3600000000006</v>
      </c>
      <c r="AI185" s="12">
        <f t="shared" si="72"/>
        <v>222</v>
      </c>
      <c r="AJ185" s="12">
        <f t="shared" si="73"/>
        <v>-510.59999999999997</v>
      </c>
      <c r="AK185" s="12">
        <f t="shared" si="74"/>
        <v>51641.000000000007</v>
      </c>
      <c r="AL185" s="12">
        <f>MAX(AK$4:AK185)</f>
        <v>52151.600000000006</v>
      </c>
      <c r="AM185" s="8">
        <f t="shared" si="75"/>
        <v>-9.7906871505380171E-3</v>
      </c>
      <c r="AN185" s="20">
        <f t="shared" si="78"/>
        <v>0</v>
      </c>
      <c r="AO185" s="20">
        <f t="shared" si="79"/>
        <v>0</v>
      </c>
      <c r="AP185" s="20">
        <f t="shared" si="80"/>
        <v>1</v>
      </c>
      <c r="AQ185" s="12">
        <f t="shared" si="81"/>
        <v>-2.2999999999999998</v>
      </c>
      <c r="AS185" s="26"/>
    </row>
    <row r="186" spans="1:45" x14ac:dyDescent="0.3">
      <c r="A186" s="1">
        <v>42725</v>
      </c>
      <c r="B186" s="1">
        <v>42725</v>
      </c>
      <c r="C186" s="1" t="s">
        <v>45</v>
      </c>
      <c r="D186" s="3">
        <v>1020</v>
      </c>
      <c r="E186" s="3">
        <v>0</v>
      </c>
      <c r="F186" s="3">
        <f t="shared" si="55"/>
        <v>1020</v>
      </c>
      <c r="G186" s="20">
        <f t="shared" si="56"/>
        <v>0</v>
      </c>
      <c r="H186" s="3" t="s">
        <v>17</v>
      </c>
      <c r="L186" s="20">
        <f t="shared" si="57"/>
        <v>1</v>
      </c>
      <c r="M186" s="20" t="s">
        <v>21</v>
      </c>
      <c r="N186" s="20">
        <v>7</v>
      </c>
      <c r="O186" s="20">
        <v>103930</v>
      </c>
      <c r="P186" s="20">
        <f t="shared" si="58"/>
        <v>103937</v>
      </c>
      <c r="Q186" s="20">
        <f t="shared" si="59"/>
        <v>103942</v>
      </c>
      <c r="R186" s="20">
        <v>103877</v>
      </c>
      <c r="S186" s="20">
        <v>104504</v>
      </c>
      <c r="T186" s="12">
        <f t="shared" si="60"/>
        <v>7.2</v>
      </c>
      <c r="U186" s="20">
        <f t="shared" si="61"/>
        <v>1</v>
      </c>
      <c r="V186" s="7">
        <f t="shared" si="62"/>
        <v>1</v>
      </c>
      <c r="W186" s="12">
        <f t="shared" si="63"/>
        <v>7.2</v>
      </c>
      <c r="X186" s="12">
        <f t="shared" si="64"/>
        <v>55.5</v>
      </c>
      <c r="Y186" s="12">
        <f t="shared" si="76"/>
        <v>9.5</v>
      </c>
      <c r="Z186" s="12">
        <f t="shared" si="77"/>
        <v>19.5</v>
      </c>
      <c r="AA186" s="12">
        <f t="shared" si="65"/>
        <v>14.5</v>
      </c>
      <c r="AB186" s="12">
        <f t="shared" si="66"/>
        <v>272.95</v>
      </c>
      <c r="AC186" s="12">
        <f t="shared" si="67"/>
        <v>0</v>
      </c>
      <c r="AD186" s="12">
        <f t="shared" si="68"/>
        <v>0</v>
      </c>
      <c r="AE186" s="12">
        <f t="shared" si="69"/>
        <v>14.5</v>
      </c>
      <c r="AF186" s="12">
        <f t="shared" si="70"/>
        <v>546.30000000000018</v>
      </c>
      <c r="AH186" s="12">
        <f t="shared" si="71"/>
        <v>5164.1000000000013</v>
      </c>
      <c r="AI186" s="12">
        <f t="shared" si="72"/>
        <v>251</v>
      </c>
      <c r="AJ186" s="12">
        <f t="shared" si="73"/>
        <v>3639.5</v>
      </c>
      <c r="AK186" s="12">
        <f t="shared" si="74"/>
        <v>55280.500000000007</v>
      </c>
      <c r="AL186" s="12">
        <f>MAX(AK$4:AK186)</f>
        <v>55280.500000000007</v>
      </c>
      <c r="AM186" s="8">
        <f t="shared" si="75"/>
        <v>0</v>
      </c>
      <c r="AN186" s="20">
        <f t="shared" si="78"/>
        <v>1</v>
      </c>
      <c r="AO186" s="20">
        <f t="shared" si="79"/>
        <v>14.5</v>
      </c>
      <c r="AP186" s="20">
        <f t="shared" si="80"/>
        <v>0</v>
      </c>
      <c r="AQ186" s="12">
        <f t="shared" si="81"/>
        <v>0</v>
      </c>
      <c r="AS186" s="26"/>
    </row>
    <row r="187" spans="1:45" x14ac:dyDescent="0.3">
      <c r="A187" s="1">
        <v>42725</v>
      </c>
      <c r="B187" s="1">
        <v>42725</v>
      </c>
      <c r="C187" s="1" t="s">
        <v>45</v>
      </c>
      <c r="D187" s="3">
        <v>1355</v>
      </c>
      <c r="E187" s="3">
        <v>0</v>
      </c>
      <c r="F187" s="3">
        <f t="shared" si="55"/>
        <v>1355</v>
      </c>
      <c r="G187" s="20">
        <f t="shared" si="56"/>
        <v>0</v>
      </c>
      <c r="H187" s="3" t="s">
        <v>17</v>
      </c>
      <c r="L187" s="20">
        <f t="shared" si="57"/>
        <v>1</v>
      </c>
      <c r="M187" s="20" t="s">
        <v>20</v>
      </c>
      <c r="N187" s="20">
        <v>7</v>
      </c>
      <c r="O187" s="20">
        <v>104410</v>
      </c>
      <c r="P187" s="20">
        <f t="shared" si="58"/>
        <v>104410</v>
      </c>
      <c r="Q187" s="20">
        <f t="shared" si="59"/>
        <v>104405</v>
      </c>
      <c r="R187" s="20">
        <v>104461</v>
      </c>
      <c r="S187" s="20">
        <v>104355</v>
      </c>
      <c r="T187" s="12">
        <f t="shared" si="60"/>
        <v>6.3</v>
      </c>
      <c r="U187" s="20">
        <f t="shared" si="61"/>
        <v>1</v>
      </c>
      <c r="V187" s="7">
        <f t="shared" si="62"/>
        <v>1</v>
      </c>
      <c r="W187" s="12">
        <f t="shared" si="63"/>
        <v>6.3</v>
      </c>
      <c r="X187" s="12">
        <f t="shared" si="64"/>
        <v>4.3</v>
      </c>
      <c r="Y187" s="12">
        <f t="shared" si="76"/>
        <v>-6.3</v>
      </c>
      <c r="Z187" s="12">
        <f t="shared" si="77"/>
        <v>-6.3</v>
      </c>
      <c r="AA187" s="12">
        <f t="shared" si="65"/>
        <v>-6.3</v>
      </c>
      <c r="AB187" s="12">
        <f t="shared" si="66"/>
        <v>266.64999999999998</v>
      </c>
      <c r="AC187" s="12">
        <f t="shared" si="67"/>
        <v>0</v>
      </c>
      <c r="AD187" s="12">
        <f t="shared" si="68"/>
        <v>0</v>
      </c>
      <c r="AE187" s="12">
        <f t="shared" si="69"/>
        <v>-6.3</v>
      </c>
      <c r="AF187" s="12">
        <f t="shared" si="70"/>
        <v>540.00000000000023</v>
      </c>
      <c r="AH187" s="12">
        <f t="shared" si="71"/>
        <v>5164.1000000000013</v>
      </c>
      <c r="AI187" s="12">
        <f t="shared" si="72"/>
        <v>251</v>
      </c>
      <c r="AJ187" s="12">
        <f t="shared" si="73"/>
        <v>-1581.3</v>
      </c>
      <c r="AK187" s="12">
        <f t="shared" si="74"/>
        <v>53699.200000000004</v>
      </c>
      <c r="AL187" s="12">
        <f>MAX(AK$4:AK187)</f>
        <v>55280.500000000007</v>
      </c>
      <c r="AM187" s="8">
        <f t="shared" si="75"/>
        <v>-2.8605023471205991E-2</v>
      </c>
      <c r="AN187" s="20">
        <f t="shared" si="78"/>
        <v>0</v>
      </c>
      <c r="AO187" s="20">
        <f t="shared" si="79"/>
        <v>0</v>
      </c>
      <c r="AP187" s="20">
        <f t="shared" si="80"/>
        <v>1</v>
      </c>
      <c r="AQ187" s="12">
        <f t="shared" si="81"/>
        <v>-6.3</v>
      </c>
      <c r="AS187" s="26"/>
    </row>
    <row r="188" spans="1:45" x14ac:dyDescent="0.3">
      <c r="A188" s="1">
        <v>42725</v>
      </c>
      <c r="B188" s="1">
        <v>42726</v>
      </c>
      <c r="C188" s="1" t="s">
        <v>45</v>
      </c>
      <c r="D188" s="3">
        <v>1020</v>
      </c>
      <c r="E188" s="3">
        <v>0</v>
      </c>
      <c r="F188" s="3">
        <f t="shared" si="55"/>
        <v>1020</v>
      </c>
      <c r="G188" s="20">
        <f t="shared" si="56"/>
        <v>1</v>
      </c>
      <c r="H188" s="3" t="s">
        <v>17</v>
      </c>
      <c r="L188" s="20">
        <f t="shared" si="57"/>
        <v>1</v>
      </c>
      <c r="M188" s="20" t="s">
        <v>20</v>
      </c>
      <c r="N188" s="20">
        <v>7</v>
      </c>
      <c r="O188" s="20">
        <v>104660</v>
      </c>
      <c r="P188" s="20">
        <f t="shared" si="58"/>
        <v>104660</v>
      </c>
      <c r="Q188" s="20">
        <f t="shared" si="59"/>
        <v>104655</v>
      </c>
      <c r="R188" s="20">
        <v>104693</v>
      </c>
      <c r="S188" s="20">
        <v>104629</v>
      </c>
      <c r="T188" s="12">
        <f t="shared" si="60"/>
        <v>4.5</v>
      </c>
      <c r="U188" s="20">
        <f t="shared" si="61"/>
        <v>1</v>
      </c>
      <c r="V188" s="7">
        <f t="shared" si="62"/>
        <v>1</v>
      </c>
      <c r="W188" s="12">
        <f t="shared" si="63"/>
        <v>4.5</v>
      </c>
      <c r="X188" s="12">
        <f t="shared" si="64"/>
        <v>1.9</v>
      </c>
      <c r="Y188" s="12">
        <f t="shared" si="76"/>
        <v>-4.5</v>
      </c>
      <c r="Z188" s="12">
        <f t="shared" si="77"/>
        <v>-4.5</v>
      </c>
      <c r="AA188" s="12">
        <f t="shared" si="65"/>
        <v>-4.5</v>
      </c>
      <c r="AB188" s="12">
        <f t="shared" si="66"/>
        <v>262.14999999999998</v>
      </c>
      <c r="AC188" s="12">
        <f t="shared" si="67"/>
        <v>0</v>
      </c>
      <c r="AD188" s="12">
        <f t="shared" si="68"/>
        <v>0</v>
      </c>
      <c r="AE188" s="12">
        <f t="shared" si="69"/>
        <v>-4.5</v>
      </c>
      <c r="AF188" s="12">
        <f t="shared" si="70"/>
        <v>535.50000000000023</v>
      </c>
      <c r="AH188" s="12">
        <f t="shared" si="71"/>
        <v>5369.920000000001</v>
      </c>
      <c r="AI188" s="12">
        <f t="shared" si="72"/>
        <v>261</v>
      </c>
      <c r="AJ188" s="12">
        <f t="shared" si="73"/>
        <v>-1174.5</v>
      </c>
      <c r="AK188" s="12">
        <f t="shared" si="74"/>
        <v>52524.700000000004</v>
      </c>
      <c r="AL188" s="12">
        <f>MAX(AK$4:AK188)</f>
        <v>55280.500000000007</v>
      </c>
      <c r="AM188" s="8">
        <f t="shared" si="75"/>
        <v>-4.9851213357332197E-2</v>
      </c>
      <c r="AN188" s="20">
        <f t="shared" si="78"/>
        <v>0</v>
      </c>
      <c r="AO188" s="20">
        <f t="shared" si="79"/>
        <v>0</v>
      </c>
      <c r="AP188" s="20">
        <f t="shared" si="80"/>
        <v>1</v>
      </c>
      <c r="AQ188" s="12">
        <f t="shared" si="81"/>
        <v>-4.5</v>
      </c>
      <c r="AS188" s="26"/>
    </row>
    <row r="189" spans="1:45" x14ac:dyDescent="0.3">
      <c r="A189" s="1">
        <v>42739</v>
      </c>
      <c r="B189" s="1">
        <v>42739</v>
      </c>
      <c r="C189" s="1" t="s">
        <v>45</v>
      </c>
      <c r="D189" s="3">
        <v>1420</v>
      </c>
      <c r="E189" s="3">
        <v>0</v>
      </c>
      <c r="F189" s="3">
        <f t="shared" si="55"/>
        <v>1420</v>
      </c>
      <c r="G189" s="20">
        <f t="shared" si="56"/>
        <v>0</v>
      </c>
      <c r="H189" s="3" t="s">
        <v>17</v>
      </c>
      <c r="I189" s="20">
        <v>1</v>
      </c>
      <c r="J189" s="20">
        <v>11</v>
      </c>
      <c r="L189" s="20">
        <f t="shared" si="57"/>
        <v>1</v>
      </c>
      <c r="M189" s="20" t="s">
        <v>20</v>
      </c>
      <c r="N189" s="20">
        <v>7</v>
      </c>
      <c r="O189" s="20">
        <v>104580</v>
      </c>
      <c r="P189" s="20">
        <f t="shared" si="58"/>
        <v>104580</v>
      </c>
      <c r="Q189" s="20">
        <f t="shared" si="59"/>
        <v>104575</v>
      </c>
      <c r="R189" s="20">
        <v>104992</v>
      </c>
      <c r="S189" s="20">
        <v>104511</v>
      </c>
      <c r="T189" s="12">
        <f t="shared" si="60"/>
        <v>42.4</v>
      </c>
      <c r="U189" s="20">
        <f t="shared" si="61"/>
        <v>1</v>
      </c>
      <c r="V189" s="7">
        <f t="shared" si="62"/>
        <v>0</v>
      </c>
      <c r="W189" s="12">
        <f t="shared" si="63"/>
        <v>20.5</v>
      </c>
      <c r="X189" s="12">
        <f t="shared" si="64"/>
        <v>5.7</v>
      </c>
      <c r="Y189" s="12">
        <f t="shared" si="76"/>
        <v>-20.5</v>
      </c>
      <c r="Z189" s="12">
        <f t="shared" si="77"/>
        <v>-20.5</v>
      </c>
      <c r="AA189" s="12">
        <f t="shared" si="65"/>
        <v>-20.5</v>
      </c>
      <c r="AB189" s="12">
        <f t="shared" si="66"/>
        <v>241.64999999999998</v>
      </c>
      <c r="AC189" s="12">
        <f t="shared" si="67"/>
        <v>-20.5</v>
      </c>
      <c r="AD189" s="12">
        <f t="shared" si="68"/>
        <v>0</v>
      </c>
      <c r="AE189" s="12">
        <f t="shared" si="69"/>
        <v>0</v>
      </c>
      <c r="AF189" s="12">
        <f t="shared" si="70"/>
        <v>535.50000000000023</v>
      </c>
      <c r="AH189" s="12">
        <f t="shared" si="71"/>
        <v>5252.4700000000012</v>
      </c>
      <c r="AI189" s="12">
        <f t="shared" si="72"/>
        <v>256</v>
      </c>
      <c r="AJ189" s="12">
        <f t="shared" si="73"/>
        <v>0</v>
      </c>
      <c r="AK189" s="12">
        <f t="shared" si="74"/>
        <v>52524.700000000004</v>
      </c>
      <c r="AL189" s="12">
        <f>MAX(AK$4:AK189)</f>
        <v>55280.500000000007</v>
      </c>
      <c r="AM189" s="8">
        <f t="shared" si="75"/>
        <v>-4.9851213357332197E-2</v>
      </c>
      <c r="AN189" s="20">
        <f t="shared" si="78"/>
        <v>0</v>
      </c>
      <c r="AO189" s="20">
        <f t="shared" si="79"/>
        <v>0</v>
      </c>
      <c r="AP189" s="20">
        <f t="shared" si="80"/>
        <v>0</v>
      </c>
      <c r="AQ189" s="12">
        <f t="shared" si="81"/>
        <v>0</v>
      </c>
      <c r="AS189" s="26"/>
    </row>
    <row r="190" spans="1:45" x14ac:dyDescent="0.3">
      <c r="A190" s="1">
        <v>42739</v>
      </c>
      <c r="B190" s="1">
        <v>42740</v>
      </c>
      <c r="C190" s="1" t="s">
        <v>44</v>
      </c>
      <c r="D190" s="3">
        <v>205</v>
      </c>
      <c r="E190" s="3">
        <v>-200</v>
      </c>
      <c r="F190" s="3">
        <f t="shared" si="55"/>
        <v>5</v>
      </c>
      <c r="G190" s="20">
        <f t="shared" si="56"/>
        <v>1</v>
      </c>
      <c r="H190" s="3" t="s">
        <v>37</v>
      </c>
      <c r="L190" s="20">
        <f t="shared" si="57"/>
        <v>1</v>
      </c>
      <c r="M190" s="20" t="s">
        <v>20</v>
      </c>
      <c r="N190" s="20">
        <v>8</v>
      </c>
      <c r="O190" s="20">
        <v>72940</v>
      </c>
      <c r="P190" s="20">
        <f t="shared" si="58"/>
        <v>72940</v>
      </c>
      <c r="Q190" s="20">
        <f t="shared" si="59"/>
        <v>72935</v>
      </c>
      <c r="R190" s="20">
        <v>72971</v>
      </c>
      <c r="S190" s="20">
        <v>72855</v>
      </c>
      <c r="T190" s="12">
        <f t="shared" si="60"/>
        <v>4.4000000000000004</v>
      </c>
      <c r="U190" s="20">
        <f t="shared" si="61"/>
        <v>1</v>
      </c>
      <c r="V190" s="7">
        <f t="shared" si="62"/>
        <v>1</v>
      </c>
      <c r="W190" s="12">
        <f t="shared" si="63"/>
        <v>4.4000000000000004</v>
      </c>
      <c r="X190" s="12">
        <f t="shared" si="64"/>
        <v>7.2</v>
      </c>
      <c r="Y190" s="12">
        <f t="shared" si="76"/>
        <v>-4.4000000000000004</v>
      </c>
      <c r="Z190" s="12">
        <f t="shared" si="77"/>
        <v>-4.4000000000000004</v>
      </c>
      <c r="AA190" s="12">
        <f t="shared" si="65"/>
        <v>-4.4000000000000004</v>
      </c>
      <c r="AB190" s="12">
        <f t="shared" si="66"/>
        <v>237.24999999999997</v>
      </c>
      <c r="AC190" s="12">
        <f t="shared" si="67"/>
        <v>0</v>
      </c>
      <c r="AD190" s="12">
        <f t="shared" si="68"/>
        <v>0</v>
      </c>
      <c r="AE190" s="12">
        <f t="shared" si="69"/>
        <v>-4.4000000000000004</v>
      </c>
      <c r="AF190" s="12">
        <f t="shared" si="70"/>
        <v>531.10000000000025</v>
      </c>
      <c r="AH190" s="12">
        <f t="shared" si="71"/>
        <v>5252.4700000000012</v>
      </c>
      <c r="AI190" s="12">
        <f t="shared" si="72"/>
        <v>256</v>
      </c>
      <c r="AJ190" s="12">
        <f t="shared" si="73"/>
        <v>-1126.4000000000001</v>
      </c>
      <c r="AK190" s="12">
        <f t="shared" si="74"/>
        <v>51398.3</v>
      </c>
      <c r="AL190" s="12">
        <f>MAX(AK$4:AK190)</f>
        <v>55280.500000000007</v>
      </c>
      <c r="AM190" s="8">
        <f t="shared" si="75"/>
        <v>-7.0227295339224574E-2</v>
      </c>
      <c r="AN190" s="20">
        <f t="shared" si="78"/>
        <v>0</v>
      </c>
      <c r="AO190" s="20">
        <f t="shared" si="79"/>
        <v>0</v>
      </c>
      <c r="AP190" s="20">
        <f t="shared" si="80"/>
        <v>1</v>
      </c>
      <c r="AQ190" s="12">
        <f t="shared" si="81"/>
        <v>-4.4000000000000004</v>
      </c>
      <c r="AS190" s="26"/>
    </row>
    <row r="191" spans="1:45" x14ac:dyDescent="0.3">
      <c r="A191" s="1">
        <v>42740</v>
      </c>
      <c r="B191" s="1">
        <v>42740</v>
      </c>
      <c r="C191" s="1" t="s">
        <v>44</v>
      </c>
      <c r="D191" s="3">
        <v>1315</v>
      </c>
      <c r="E191" s="3">
        <v>-200</v>
      </c>
      <c r="F191" s="3">
        <f t="shared" si="55"/>
        <v>1115</v>
      </c>
      <c r="G191" s="20">
        <f t="shared" si="56"/>
        <v>0</v>
      </c>
      <c r="H191" s="3" t="s">
        <v>37</v>
      </c>
      <c r="I191" s="20">
        <v>1</v>
      </c>
      <c r="J191" s="20">
        <v>12</v>
      </c>
      <c r="L191" s="20">
        <f t="shared" si="57"/>
        <v>1</v>
      </c>
      <c r="M191" s="20" t="s">
        <v>21</v>
      </c>
      <c r="N191" s="20">
        <v>8</v>
      </c>
      <c r="O191" s="20">
        <v>72840</v>
      </c>
      <c r="P191" s="20">
        <f t="shared" si="58"/>
        <v>72848</v>
      </c>
      <c r="Q191" s="20">
        <f t="shared" si="59"/>
        <v>72853</v>
      </c>
      <c r="R191" s="20">
        <v>72828</v>
      </c>
      <c r="S191" s="20">
        <v>73560</v>
      </c>
      <c r="T191" s="12">
        <f t="shared" si="60"/>
        <v>3.3</v>
      </c>
      <c r="U191" s="20">
        <f t="shared" si="61"/>
        <v>1</v>
      </c>
      <c r="V191" s="7">
        <f t="shared" si="62"/>
        <v>0</v>
      </c>
      <c r="W191" s="12">
        <f t="shared" si="63"/>
        <v>3.3</v>
      </c>
      <c r="X191" s="12">
        <f t="shared" si="64"/>
        <v>69.900000000000006</v>
      </c>
      <c r="Y191" s="12">
        <f t="shared" si="76"/>
        <v>9.5</v>
      </c>
      <c r="Z191" s="12">
        <f t="shared" si="77"/>
        <v>19.5</v>
      </c>
      <c r="AA191" s="12">
        <f t="shared" si="65"/>
        <v>14.5</v>
      </c>
      <c r="AB191" s="12">
        <f t="shared" si="66"/>
        <v>251.74999999999997</v>
      </c>
      <c r="AC191" s="12">
        <f t="shared" si="67"/>
        <v>9.5</v>
      </c>
      <c r="AD191" s="12">
        <f t="shared" si="68"/>
        <v>0</v>
      </c>
      <c r="AE191" s="12">
        <f t="shared" si="69"/>
        <v>0</v>
      </c>
      <c r="AF191" s="12">
        <f t="shared" si="70"/>
        <v>531.10000000000025</v>
      </c>
      <c r="AH191" s="12">
        <f t="shared" si="71"/>
        <v>5252.4700000000012</v>
      </c>
      <c r="AI191" s="12">
        <f t="shared" si="72"/>
        <v>256</v>
      </c>
      <c r="AJ191" s="12">
        <f t="shared" si="73"/>
        <v>0</v>
      </c>
      <c r="AK191" s="12">
        <f t="shared" si="74"/>
        <v>51398.3</v>
      </c>
      <c r="AL191" s="12">
        <f>MAX(AK$4:AK191)</f>
        <v>55280.500000000007</v>
      </c>
      <c r="AM191" s="8">
        <f t="shared" si="75"/>
        <v>-7.0227295339224574E-2</v>
      </c>
      <c r="AN191" s="20">
        <f t="shared" si="78"/>
        <v>0</v>
      </c>
      <c r="AO191" s="20">
        <f t="shared" si="79"/>
        <v>0</v>
      </c>
      <c r="AP191" s="20">
        <f t="shared" si="80"/>
        <v>0</v>
      </c>
      <c r="AQ191" s="12">
        <f t="shared" si="81"/>
        <v>0</v>
      </c>
      <c r="AS191" s="26"/>
    </row>
    <row r="192" spans="1:45" x14ac:dyDescent="0.3">
      <c r="A192" s="1">
        <v>42741</v>
      </c>
      <c r="B192" s="1">
        <v>42741</v>
      </c>
      <c r="C192" s="1" t="s">
        <v>45</v>
      </c>
      <c r="D192" s="3">
        <v>1330</v>
      </c>
      <c r="E192" s="3">
        <v>0</v>
      </c>
      <c r="F192" s="3">
        <f t="shared" si="55"/>
        <v>1330</v>
      </c>
      <c r="G192" s="20">
        <f t="shared" si="56"/>
        <v>0</v>
      </c>
      <c r="H192" s="3" t="s">
        <v>17</v>
      </c>
      <c r="K192" s="20">
        <v>1</v>
      </c>
      <c r="L192" s="20">
        <f t="shared" si="57"/>
        <v>1</v>
      </c>
      <c r="M192" s="20" t="s">
        <v>21</v>
      </c>
      <c r="N192" s="20">
        <v>7</v>
      </c>
      <c r="O192" s="20">
        <v>105520</v>
      </c>
      <c r="P192" s="20">
        <f t="shared" si="58"/>
        <v>105527</v>
      </c>
      <c r="Q192" s="20">
        <f t="shared" si="59"/>
        <v>105532</v>
      </c>
      <c r="R192" s="20">
        <v>105453</v>
      </c>
      <c r="S192" s="20">
        <v>105873</v>
      </c>
      <c r="T192" s="12">
        <f t="shared" si="60"/>
        <v>8.6</v>
      </c>
      <c r="U192" s="20">
        <f t="shared" si="61"/>
        <v>1</v>
      </c>
      <c r="V192" s="7">
        <f t="shared" si="62"/>
        <v>0</v>
      </c>
      <c r="W192" s="12">
        <f t="shared" si="63"/>
        <v>8.6</v>
      </c>
      <c r="X192" s="12">
        <f t="shared" si="64"/>
        <v>33.4</v>
      </c>
      <c r="Y192" s="12">
        <f t="shared" si="76"/>
        <v>9.5</v>
      </c>
      <c r="Z192" s="12">
        <f t="shared" si="77"/>
        <v>19.5</v>
      </c>
      <c r="AA192" s="12">
        <f t="shared" si="65"/>
        <v>14.5</v>
      </c>
      <c r="AB192" s="12">
        <f t="shared" si="66"/>
        <v>266.25</v>
      </c>
      <c r="AC192" s="12">
        <f t="shared" si="67"/>
        <v>0</v>
      </c>
      <c r="AD192" s="12">
        <f t="shared" si="68"/>
        <v>9.5</v>
      </c>
      <c r="AE192" s="12">
        <f t="shared" si="69"/>
        <v>0</v>
      </c>
      <c r="AF192" s="12">
        <f t="shared" si="70"/>
        <v>531.10000000000025</v>
      </c>
      <c r="AH192" s="12">
        <f t="shared" si="71"/>
        <v>5139.8300000000008</v>
      </c>
      <c r="AI192" s="12">
        <f t="shared" si="72"/>
        <v>250</v>
      </c>
      <c r="AJ192" s="12">
        <f t="shared" si="73"/>
        <v>0</v>
      </c>
      <c r="AK192" s="12">
        <f t="shared" si="74"/>
        <v>51398.3</v>
      </c>
      <c r="AL192" s="12">
        <f>MAX(AK$4:AK192)</f>
        <v>55280.500000000007</v>
      </c>
      <c r="AM192" s="8">
        <f t="shared" si="75"/>
        <v>-7.0227295339224574E-2</v>
      </c>
      <c r="AN192" s="20">
        <f t="shared" si="78"/>
        <v>0</v>
      </c>
      <c r="AO192" s="20">
        <f t="shared" si="79"/>
        <v>0</v>
      </c>
      <c r="AP192" s="20">
        <f t="shared" si="80"/>
        <v>0</v>
      </c>
      <c r="AQ192" s="12">
        <f t="shared" si="81"/>
        <v>0</v>
      </c>
      <c r="AS192" s="26"/>
    </row>
    <row r="193" spans="1:45" x14ac:dyDescent="0.3">
      <c r="A193" s="1">
        <v>42741</v>
      </c>
      <c r="B193" s="1">
        <v>42741</v>
      </c>
      <c r="C193" s="1" t="s">
        <v>44</v>
      </c>
      <c r="D193" s="3">
        <v>1550</v>
      </c>
      <c r="E193" s="3">
        <v>-200</v>
      </c>
      <c r="F193" s="3">
        <f t="shared" si="55"/>
        <v>1350</v>
      </c>
      <c r="G193" s="20">
        <f t="shared" si="56"/>
        <v>0</v>
      </c>
      <c r="H193" s="3" t="s">
        <v>38</v>
      </c>
      <c r="K193" s="20">
        <v>1</v>
      </c>
      <c r="L193" s="20">
        <f t="shared" si="57"/>
        <v>1</v>
      </c>
      <c r="M193" s="20" t="s">
        <v>20</v>
      </c>
      <c r="N193" s="20">
        <v>7</v>
      </c>
      <c r="O193" s="20">
        <v>116560</v>
      </c>
      <c r="P193" s="20">
        <f t="shared" si="58"/>
        <v>116560</v>
      </c>
      <c r="Q193" s="20">
        <f t="shared" si="59"/>
        <v>116555</v>
      </c>
      <c r="R193" s="20">
        <v>116681</v>
      </c>
      <c r="S193" s="20">
        <v>116464</v>
      </c>
      <c r="T193" s="12">
        <f t="shared" si="60"/>
        <v>13.3</v>
      </c>
      <c r="U193" s="20">
        <f t="shared" si="61"/>
        <v>1</v>
      </c>
      <c r="V193" s="7">
        <f t="shared" si="62"/>
        <v>0</v>
      </c>
      <c r="W193" s="12">
        <f t="shared" si="63"/>
        <v>13.3</v>
      </c>
      <c r="X193" s="12">
        <f t="shared" si="64"/>
        <v>8.4</v>
      </c>
      <c r="Y193" s="12">
        <f t="shared" si="76"/>
        <v>-13.3</v>
      </c>
      <c r="Z193" s="12">
        <f t="shared" si="77"/>
        <v>-13.3</v>
      </c>
      <c r="AA193" s="12">
        <f t="shared" si="65"/>
        <v>-13.3</v>
      </c>
      <c r="AB193" s="12">
        <f t="shared" si="66"/>
        <v>252.95</v>
      </c>
      <c r="AC193" s="12">
        <f t="shared" si="67"/>
        <v>0</v>
      </c>
      <c r="AD193" s="12">
        <f t="shared" si="68"/>
        <v>-13.3</v>
      </c>
      <c r="AE193" s="12">
        <f t="shared" si="69"/>
        <v>0</v>
      </c>
      <c r="AF193" s="12">
        <f t="shared" si="70"/>
        <v>531.10000000000025</v>
      </c>
      <c r="AH193" s="12">
        <f t="shared" si="71"/>
        <v>5139.8300000000008</v>
      </c>
      <c r="AI193" s="12">
        <f t="shared" si="72"/>
        <v>250</v>
      </c>
      <c r="AJ193" s="12">
        <f t="shared" si="73"/>
        <v>0</v>
      </c>
      <c r="AK193" s="12">
        <f t="shared" si="74"/>
        <v>51398.3</v>
      </c>
      <c r="AL193" s="12">
        <f>MAX(AK$4:AK193)</f>
        <v>55280.500000000007</v>
      </c>
      <c r="AM193" s="8">
        <f t="shared" si="75"/>
        <v>-7.0227295339224574E-2</v>
      </c>
      <c r="AN193" s="20">
        <f t="shared" si="78"/>
        <v>0</v>
      </c>
      <c r="AO193" s="20">
        <f t="shared" si="79"/>
        <v>0</v>
      </c>
      <c r="AP193" s="20">
        <f t="shared" si="80"/>
        <v>0</v>
      </c>
      <c r="AQ193" s="12">
        <f t="shared" si="81"/>
        <v>0</v>
      </c>
      <c r="AS193" s="26"/>
    </row>
    <row r="194" spans="1:45" x14ac:dyDescent="0.3">
      <c r="A194" s="1">
        <v>42740</v>
      </c>
      <c r="B194" s="1">
        <v>42744</v>
      </c>
      <c r="C194" s="1" t="s">
        <v>44</v>
      </c>
      <c r="D194" s="3">
        <v>530</v>
      </c>
      <c r="E194" s="3">
        <v>-200</v>
      </c>
      <c r="F194" s="3">
        <f t="shared" si="55"/>
        <v>330</v>
      </c>
      <c r="G194" s="20">
        <f t="shared" si="56"/>
        <v>4</v>
      </c>
      <c r="H194" s="3" t="s">
        <v>38</v>
      </c>
      <c r="I194" s="20">
        <v>1</v>
      </c>
      <c r="J194" s="20">
        <v>16</v>
      </c>
      <c r="L194" s="20">
        <f t="shared" si="57"/>
        <v>1</v>
      </c>
      <c r="M194" s="20" t="s">
        <v>20</v>
      </c>
      <c r="N194" s="20">
        <v>7</v>
      </c>
      <c r="O194" s="20">
        <v>117350</v>
      </c>
      <c r="P194" s="20">
        <f t="shared" si="58"/>
        <v>117350</v>
      </c>
      <c r="Q194" s="20">
        <f t="shared" si="59"/>
        <v>117345</v>
      </c>
      <c r="R194" s="20">
        <v>117525</v>
      </c>
      <c r="S194" s="20">
        <v>115191</v>
      </c>
      <c r="T194" s="12">
        <f t="shared" si="60"/>
        <v>18.7</v>
      </c>
      <c r="U194" s="20">
        <f t="shared" si="61"/>
        <v>1</v>
      </c>
      <c r="V194" s="7">
        <f t="shared" si="62"/>
        <v>0</v>
      </c>
      <c r="W194" s="12">
        <f t="shared" si="63"/>
        <v>18.7</v>
      </c>
      <c r="X194" s="12">
        <f t="shared" si="64"/>
        <v>214.7</v>
      </c>
      <c r="Y194" s="12">
        <f t="shared" si="76"/>
        <v>9.5</v>
      </c>
      <c r="Z194" s="12">
        <f t="shared" si="77"/>
        <v>19.5</v>
      </c>
      <c r="AA194" s="12">
        <f t="shared" si="65"/>
        <v>14.5</v>
      </c>
      <c r="AB194" s="12">
        <f t="shared" si="66"/>
        <v>267.45</v>
      </c>
      <c r="AC194" s="12">
        <f t="shared" si="67"/>
        <v>9.5</v>
      </c>
      <c r="AD194" s="12">
        <f t="shared" si="68"/>
        <v>0</v>
      </c>
      <c r="AE194" s="12">
        <f t="shared" si="69"/>
        <v>0</v>
      </c>
      <c r="AF194" s="12">
        <f t="shared" si="70"/>
        <v>531.10000000000025</v>
      </c>
      <c r="AH194" s="12">
        <f t="shared" si="71"/>
        <v>5139.8300000000008</v>
      </c>
      <c r="AI194" s="12">
        <f t="shared" si="72"/>
        <v>250</v>
      </c>
      <c r="AJ194" s="12">
        <f t="shared" si="73"/>
        <v>0</v>
      </c>
      <c r="AK194" s="12">
        <f t="shared" si="74"/>
        <v>51398.3</v>
      </c>
      <c r="AL194" s="12">
        <f>MAX(AK$4:AK194)</f>
        <v>55280.500000000007</v>
      </c>
      <c r="AM194" s="8">
        <f t="shared" si="75"/>
        <v>-7.0227295339224574E-2</v>
      </c>
      <c r="AN194" s="20">
        <f t="shared" si="78"/>
        <v>0</v>
      </c>
      <c r="AO194" s="20">
        <f t="shared" si="79"/>
        <v>0</v>
      </c>
      <c r="AP194" s="20">
        <f t="shared" si="80"/>
        <v>0</v>
      </c>
      <c r="AQ194" s="12">
        <f t="shared" si="81"/>
        <v>0</v>
      </c>
      <c r="AS194" s="26"/>
    </row>
    <row r="195" spans="1:45" x14ac:dyDescent="0.3">
      <c r="A195" s="1">
        <v>42744</v>
      </c>
      <c r="B195" s="1">
        <v>42744</v>
      </c>
      <c r="C195" s="1" t="s">
        <v>44</v>
      </c>
      <c r="D195" s="3">
        <v>1520</v>
      </c>
      <c r="E195" s="3">
        <v>-200</v>
      </c>
      <c r="F195" s="3">
        <f t="shared" si="55"/>
        <v>1320</v>
      </c>
      <c r="G195" s="20">
        <f t="shared" si="56"/>
        <v>0</v>
      </c>
      <c r="H195" s="3" t="s">
        <v>38</v>
      </c>
      <c r="L195" s="20">
        <f t="shared" si="57"/>
        <v>1</v>
      </c>
      <c r="M195" s="20" t="s">
        <v>21</v>
      </c>
      <c r="N195" s="20">
        <v>7</v>
      </c>
      <c r="O195" s="20">
        <v>116490</v>
      </c>
      <c r="P195" s="20">
        <f t="shared" si="58"/>
        <v>116497</v>
      </c>
      <c r="Q195" s="20">
        <f t="shared" si="59"/>
        <v>116502</v>
      </c>
      <c r="R195" s="20">
        <v>116405</v>
      </c>
      <c r="S195" s="20">
        <v>116606</v>
      </c>
      <c r="T195" s="12">
        <f t="shared" si="60"/>
        <v>10.4</v>
      </c>
      <c r="U195" s="20">
        <f t="shared" si="61"/>
        <v>1</v>
      </c>
      <c r="V195" s="7">
        <f t="shared" si="62"/>
        <v>1</v>
      </c>
      <c r="W195" s="12">
        <f t="shared" si="63"/>
        <v>10.4</v>
      </c>
      <c r="X195" s="12">
        <f t="shared" si="64"/>
        <v>9.6999999999999993</v>
      </c>
      <c r="Y195" s="12">
        <f t="shared" si="76"/>
        <v>9.5</v>
      </c>
      <c r="Z195" s="12">
        <f t="shared" si="77"/>
        <v>-10.4</v>
      </c>
      <c r="AA195" s="12">
        <f t="shared" si="65"/>
        <v>-0.45000000000000018</v>
      </c>
      <c r="AB195" s="12">
        <f t="shared" si="66"/>
        <v>267</v>
      </c>
      <c r="AC195" s="12">
        <f t="shared" si="67"/>
        <v>0</v>
      </c>
      <c r="AD195" s="12">
        <f t="shared" si="68"/>
        <v>0</v>
      </c>
      <c r="AE195" s="12">
        <f t="shared" si="69"/>
        <v>-0.45000000000000018</v>
      </c>
      <c r="AF195" s="12">
        <f t="shared" si="70"/>
        <v>530.6500000000002</v>
      </c>
      <c r="AH195" s="12">
        <f t="shared" si="71"/>
        <v>5139.8300000000008</v>
      </c>
      <c r="AI195" s="12">
        <f t="shared" si="72"/>
        <v>250</v>
      </c>
      <c r="AJ195" s="12">
        <f t="shared" si="73"/>
        <v>-112.50000000000004</v>
      </c>
      <c r="AK195" s="12">
        <f t="shared" si="74"/>
        <v>51285.8</v>
      </c>
      <c r="AL195" s="12">
        <f>MAX(AK$4:AK195)</f>
        <v>55280.500000000007</v>
      </c>
      <c r="AM195" s="8">
        <f t="shared" si="75"/>
        <v>-7.2262370998815204E-2</v>
      </c>
      <c r="AN195" s="20">
        <f t="shared" si="78"/>
        <v>0</v>
      </c>
      <c r="AO195" s="20">
        <f t="shared" si="79"/>
        <v>0</v>
      </c>
      <c r="AP195" s="20">
        <f t="shared" si="80"/>
        <v>1</v>
      </c>
      <c r="AQ195" s="12">
        <f t="shared" si="81"/>
        <v>-0.45000000000000018</v>
      </c>
      <c r="AS195" s="26"/>
    </row>
    <row r="196" spans="1:45" x14ac:dyDescent="0.3">
      <c r="A196" s="1">
        <v>42744</v>
      </c>
      <c r="B196" s="1">
        <v>42744</v>
      </c>
      <c r="C196" s="1" t="s">
        <v>44</v>
      </c>
      <c r="D196" s="3">
        <v>1745</v>
      </c>
      <c r="E196" s="3">
        <v>-200</v>
      </c>
      <c r="F196" s="3">
        <f t="shared" si="55"/>
        <v>1545</v>
      </c>
      <c r="G196" s="20">
        <f t="shared" si="56"/>
        <v>0</v>
      </c>
      <c r="H196" s="3" t="s">
        <v>43</v>
      </c>
      <c r="L196" s="20">
        <f t="shared" si="57"/>
        <v>1</v>
      </c>
      <c r="M196" s="20" t="s">
        <v>21</v>
      </c>
      <c r="N196" s="20">
        <v>10</v>
      </c>
      <c r="O196" s="20">
        <v>132150</v>
      </c>
      <c r="P196" s="20">
        <f t="shared" si="58"/>
        <v>132160</v>
      </c>
      <c r="Q196" s="20">
        <f t="shared" si="59"/>
        <v>132165</v>
      </c>
      <c r="R196" s="20">
        <v>132060</v>
      </c>
      <c r="S196" s="20">
        <v>132203</v>
      </c>
      <c r="T196" s="12">
        <f t="shared" si="60"/>
        <v>11.5</v>
      </c>
      <c r="U196" s="20">
        <f t="shared" si="61"/>
        <v>1</v>
      </c>
      <c r="V196" s="7">
        <f t="shared" si="62"/>
        <v>1</v>
      </c>
      <c r="W196" s="12">
        <f t="shared" si="63"/>
        <v>11.5</v>
      </c>
      <c r="X196" s="12">
        <f t="shared" si="64"/>
        <v>2.8</v>
      </c>
      <c r="Y196" s="12">
        <f t="shared" si="76"/>
        <v>-11.5</v>
      </c>
      <c r="Z196" s="12">
        <f t="shared" si="77"/>
        <v>-11.5</v>
      </c>
      <c r="AA196" s="12">
        <f t="shared" si="65"/>
        <v>-11.5</v>
      </c>
      <c r="AB196" s="12">
        <f t="shared" si="66"/>
        <v>255.5</v>
      </c>
      <c r="AC196" s="12">
        <f t="shared" si="67"/>
        <v>0</v>
      </c>
      <c r="AD196" s="12">
        <f t="shared" si="68"/>
        <v>0</v>
      </c>
      <c r="AE196" s="12">
        <f t="shared" si="69"/>
        <v>-11.5</v>
      </c>
      <c r="AF196" s="12">
        <f t="shared" si="70"/>
        <v>519.1500000000002</v>
      </c>
      <c r="AH196" s="12">
        <f t="shared" si="71"/>
        <v>5139.8300000000008</v>
      </c>
      <c r="AI196" s="12">
        <f t="shared" si="72"/>
        <v>250</v>
      </c>
      <c r="AJ196" s="12">
        <f t="shared" si="73"/>
        <v>-2875</v>
      </c>
      <c r="AK196" s="12">
        <f t="shared" si="74"/>
        <v>48410.8</v>
      </c>
      <c r="AL196" s="12">
        <f>MAX(AK$4:AK196)</f>
        <v>55280.500000000007</v>
      </c>
      <c r="AM196" s="8">
        <f t="shared" si="75"/>
        <v>-0.12426986007724249</v>
      </c>
      <c r="AN196" s="20">
        <f t="shared" si="78"/>
        <v>0</v>
      </c>
      <c r="AO196" s="20">
        <f t="shared" si="79"/>
        <v>0</v>
      </c>
      <c r="AP196" s="20">
        <f t="shared" si="80"/>
        <v>1</v>
      </c>
      <c r="AQ196" s="12">
        <f t="shared" si="81"/>
        <v>-11.5</v>
      </c>
      <c r="AS196" s="26"/>
    </row>
    <row r="197" spans="1:45" x14ac:dyDescent="0.3">
      <c r="A197" s="1">
        <v>42744</v>
      </c>
      <c r="B197" s="1">
        <v>42744</v>
      </c>
      <c r="C197" s="1" t="s">
        <v>44</v>
      </c>
      <c r="D197" s="3">
        <v>1840</v>
      </c>
      <c r="E197" s="3">
        <v>-200</v>
      </c>
      <c r="F197" s="3">
        <f t="shared" ref="F197:F260" si="82">D197+E197</f>
        <v>1640</v>
      </c>
      <c r="G197" s="20">
        <f t="shared" ref="G197:G260" si="83">B197-A197</f>
        <v>0</v>
      </c>
      <c r="H197" s="3" t="s">
        <v>38</v>
      </c>
      <c r="I197" s="20">
        <v>1</v>
      </c>
      <c r="J197" s="20">
        <v>40</v>
      </c>
      <c r="L197" s="20">
        <f t="shared" ref="L197:L260" si="84">IF(AND(F197&gt;=L$3,F197&lt;=L$4),0,1)</f>
        <v>1</v>
      </c>
      <c r="M197" s="20" t="s">
        <v>21</v>
      </c>
      <c r="N197" s="20">
        <v>7</v>
      </c>
      <c r="O197" s="20">
        <v>116090</v>
      </c>
      <c r="P197" s="20">
        <f t="shared" ref="P197:P260" si="85">IF(M197="short",O197,O197+N197)</f>
        <v>116097</v>
      </c>
      <c r="Q197" s="20">
        <f t="shared" ref="Q197:Q260" si="86">IF(M197="short",P197+Q$3,P197-Q$3)</f>
        <v>116102</v>
      </c>
      <c r="R197" s="20">
        <v>115947</v>
      </c>
      <c r="S197" s="20">
        <v>116284</v>
      </c>
      <c r="T197" s="12">
        <f t="shared" ref="T197:T260" si="87">IF(M197="long",((Q197-R197)+N197)/10,((R197-Q197)+N197)/10)</f>
        <v>16.2</v>
      </c>
      <c r="U197" s="20">
        <f t="shared" ref="U197:U260" si="88">IF(T197&gt;=(N197/10),1, )</f>
        <v>1</v>
      </c>
      <c r="V197" s="7">
        <f t="shared" ref="V197:V260" si="89">IF(OR(I197=1,K197=1),0,L197*U197)</f>
        <v>0</v>
      </c>
      <c r="W197" s="12">
        <f t="shared" ref="W197:W260" si="90">IF(T197&gt;W$3,W$3,T197*U197)</f>
        <v>16.2</v>
      </c>
      <c r="X197" s="12">
        <f t="shared" ref="X197:X260" si="91">IF(M197="long",((S197-Q197)-N197)/10*U197,((Q197-S197)-N197)/10*U197)</f>
        <v>17.5</v>
      </c>
      <c r="Y197" s="12">
        <f t="shared" si="76"/>
        <v>9.5</v>
      </c>
      <c r="Z197" s="12">
        <f t="shared" si="77"/>
        <v>-16.2</v>
      </c>
      <c r="AA197" s="12">
        <f t="shared" ref="AA197:AA260" si="92">SUM(Y197:Z197)/AA$2</f>
        <v>-3.3499999999999996</v>
      </c>
      <c r="AB197" s="12">
        <f t="shared" ref="AB197:AB260" si="93">AB196+AA197</f>
        <v>252.15</v>
      </c>
      <c r="AC197" s="12">
        <f t="shared" ref="AC197:AC260" si="94">Y197*I197</f>
        <v>9.5</v>
      </c>
      <c r="AD197" s="12">
        <f t="shared" ref="AD197:AD260" si="95">K197*Y197</f>
        <v>0</v>
      </c>
      <c r="AE197" s="12">
        <f t="shared" ref="AE197:AE260" si="96">V197*AA197</f>
        <v>0</v>
      </c>
      <c r="AF197" s="12">
        <f t="shared" ref="AF197:AF260" si="97">AF196+AE197</f>
        <v>519.1500000000002</v>
      </c>
      <c r="AH197" s="12">
        <f t="shared" ref="AH197:AH260" si="98">IF(B197=B196,AH196,AK196*AH$3)</f>
        <v>5139.8300000000008</v>
      </c>
      <c r="AI197" s="12">
        <f t="shared" ref="AI197:AI260" si="99">INT(AH197/AI$3)</f>
        <v>250</v>
      </c>
      <c r="AJ197" s="12">
        <f t="shared" ref="AJ197:AJ260" si="100">AE197*AI197</f>
        <v>0</v>
      </c>
      <c r="AK197" s="12">
        <f t="shared" ref="AK197:AK260" si="101">AK196+AJ197</f>
        <v>48410.8</v>
      </c>
      <c r="AL197" s="12">
        <f>MAX(AK$4:AK197)</f>
        <v>55280.500000000007</v>
      </c>
      <c r="AM197" s="8">
        <f t="shared" ref="AM197:AM260" si="102">(AK197-AL197)/AL197</f>
        <v>-0.12426986007724249</v>
      </c>
      <c r="AN197" s="20">
        <f t="shared" si="78"/>
        <v>0</v>
      </c>
      <c r="AO197" s="20">
        <f t="shared" si="79"/>
        <v>0</v>
      </c>
      <c r="AP197" s="20">
        <f t="shared" si="80"/>
        <v>0</v>
      </c>
      <c r="AQ197" s="12">
        <f t="shared" si="81"/>
        <v>0</v>
      </c>
      <c r="AS197" s="26"/>
    </row>
    <row r="198" spans="1:45" x14ac:dyDescent="0.3">
      <c r="A198" s="1">
        <v>42745</v>
      </c>
      <c r="B198" s="1">
        <v>42745</v>
      </c>
      <c r="C198" s="1" t="s">
        <v>45</v>
      </c>
      <c r="D198" s="3">
        <v>1200</v>
      </c>
      <c r="E198" s="3">
        <v>0</v>
      </c>
      <c r="F198" s="3">
        <f t="shared" si="82"/>
        <v>1200</v>
      </c>
      <c r="G198" s="20">
        <f t="shared" si="83"/>
        <v>0</v>
      </c>
      <c r="H198" s="3" t="s">
        <v>17</v>
      </c>
      <c r="L198" s="20">
        <f t="shared" si="84"/>
        <v>1</v>
      </c>
      <c r="M198" s="20" t="s">
        <v>21</v>
      </c>
      <c r="N198" s="20">
        <v>7</v>
      </c>
      <c r="O198" s="20">
        <v>105680</v>
      </c>
      <c r="P198" s="20">
        <f t="shared" si="85"/>
        <v>105687</v>
      </c>
      <c r="Q198" s="20">
        <f t="shared" si="86"/>
        <v>105692</v>
      </c>
      <c r="R198" s="20">
        <v>105673</v>
      </c>
      <c r="S198" s="20">
        <v>105842</v>
      </c>
      <c r="T198" s="12">
        <f t="shared" si="87"/>
        <v>2.6</v>
      </c>
      <c r="U198" s="20">
        <f t="shared" si="88"/>
        <v>1</v>
      </c>
      <c r="V198" s="7">
        <f t="shared" si="89"/>
        <v>1</v>
      </c>
      <c r="W198" s="12">
        <f t="shared" si="90"/>
        <v>2.6</v>
      </c>
      <c r="X198" s="12">
        <f t="shared" si="91"/>
        <v>14.3</v>
      </c>
      <c r="Y198" s="12">
        <f t="shared" ref="Y198:Y261" si="103">IF(AND(W198&lt;W$3,X198&gt;Y$3),Y$3,-W198)</f>
        <v>9.5</v>
      </c>
      <c r="Z198" s="12">
        <f t="shared" ref="Z198:Z261" si="104">IF(AND($W198&lt;$W$3,$X198&gt;Z$3),Z$3,-$W198)</f>
        <v>-2.6</v>
      </c>
      <c r="AA198" s="12">
        <f t="shared" si="92"/>
        <v>3.45</v>
      </c>
      <c r="AB198" s="12">
        <f t="shared" si="93"/>
        <v>255.6</v>
      </c>
      <c r="AC198" s="12">
        <f t="shared" si="94"/>
        <v>0</v>
      </c>
      <c r="AD198" s="12">
        <f t="shared" si="95"/>
        <v>0</v>
      </c>
      <c r="AE198" s="12">
        <f t="shared" si="96"/>
        <v>3.45</v>
      </c>
      <c r="AF198" s="12">
        <f t="shared" si="97"/>
        <v>522.60000000000025</v>
      </c>
      <c r="AH198" s="12">
        <f t="shared" si="98"/>
        <v>4841.0800000000008</v>
      </c>
      <c r="AI198" s="12">
        <f t="shared" si="99"/>
        <v>236</v>
      </c>
      <c r="AJ198" s="12">
        <f t="shared" si="100"/>
        <v>814.2</v>
      </c>
      <c r="AK198" s="12">
        <f t="shared" si="101"/>
        <v>49225</v>
      </c>
      <c r="AL198" s="12">
        <f>MAX(AK$4:AK198)</f>
        <v>55280.500000000007</v>
      </c>
      <c r="AM198" s="8">
        <f t="shared" si="102"/>
        <v>-0.10954133917023194</v>
      </c>
      <c r="AN198" s="20">
        <f t="shared" ref="AN198:AN261" si="105">IF(AJ198&gt;0,1, )</f>
        <v>1</v>
      </c>
      <c r="AO198" s="20">
        <f t="shared" ref="AO198:AO261" si="106">IF(AJ198&gt;0,AE198, )</f>
        <v>3.45</v>
      </c>
      <c r="AP198" s="20">
        <f t="shared" ref="AP198:AP261" si="107">IF(AJ198&lt;0,1, )</f>
        <v>0</v>
      </c>
      <c r="AQ198" s="12">
        <f t="shared" ref="AQ198:AQ261" si="108">IF(AJ198&lt;0,AE198, )</f>
        <v>0</v>
      </c>
      <c r="AS198" s="26"/>
    </row>
    <row r="199" spans="1:45" x14ac:dyDescent="0.3">
      <c r="A199" s="1">
        <v>42745</v>
      </c>
      <c r="B199" s="1">
        <v>42746</v>
      </c>
      <c r="C199" s="1" t="s">
        <v>44</v>
      </c>
      <c r="D199" s="3">
        <v>435</v>
      </c>
      <c r="E199" s="3">
        <v>-200</v>
      </c>
      <c r="F199" s="3">
        <f t="shared" si="82"/>
        <v>235</v>
      </c>
      <c r="G199" s="20">
        <f t="shared" si="83"/>
        <v>1</v>
      </c>
      <c r="H199" s="3" t="s">
        <v>43</v>
      </c>
      <c r="L199" s="20">
        <f t="shared" si="84"/>
        <v>1</v>
      </c>
      <c r="M199" s="20" t="s">
        <v>20</v>
      </c>
      <c r="N199" s="20">
        <v>10</v>
      </c>
      <c r="O199" s="20">
        <v>132510</v>
      </c>
      <c r="P199" s="20">
        <f t="shared" si="85"/>
        <v>132510</v>
      </c>
      <c r="Q199" s="20">
        <f t="shared" si="86"/>
        <v>132505</v>
      </c>
      <c r="R199" s="20">
        <v>132534</v>
      </c>
      <c r="S199" s="20">
        <v>132145</v>
      </c>
      <c r="T199" s="12">
        <f t="shared" si="87"/>
        <v>3.9</v>
      </c>
      <c r="U199" s="20">
        <f t="shared" si="88"/>
        <v>1</v>
      </c>
      <c r="V199" s="7">
        <f t="shared" si="89"/>
        <v>1</v>
      </c>
      <c r="W199" s="12">
        <f t="shared" si="90"/>
        <v>3.9</v>
      </c>
      <c r="X199" s="12">
        <f t="shared" si="91"/>
        <v>35</v>
      </c>
      <c r="Y199" s="12">
        <f t="shared" si="103"/>
        <v>9.5</v>
      </c>
      <c r="Z199" s="12">
        <f t="shared" si="104"/>
        <v>19.5</v>
      </c>
      <c r="AA199" s="12">
        <f t="shared" si="92"/>
        <v>14.5</v>
      </c>
      <c r="AB199" s="12">
        <f t="shared" si="93"/>
        <v>270.10000000000002</v>
      </c>
      <c r="AC199" s="12">
        <f t="shared" si="94"/>
        <v>0</v>
      </c>
      <c r="AD199" s="12">
        <f t="shared" si="95"/>
        <v>0</v>
      </c>
      <c r="AE199" s="12">
        <f t="shared" si="96"/>
        <v>14.5</v>
      </c>
      <c r="AF199" s="12">
        <f t="shared" si="97"/>
        <v>537.10000000000025</v>
      </c>
      <c r="AH199" s="12">
        <f t="shared" si="98"/>
        <v>4922.5</v>
      </c>
      <c r="AI199" s="12">
        <f t="shared" si="99"/>
        <v>240</v>
      </c>
      <c r="AJ199" s="12">
        <f t="shared" si="100"/>
        <v>3480</v>
      </c>
      <c r="AK199" s="12">
        <f t="shared" si="101"/>
        <v>52705</v>
      </c>
      <c r="AL199" s="12">
        <f>MAX(AK$4:AK199)</f>
        <v>55280.500000000007</v>
      </c>
      <c r="AM199" s="8">
        <f t="shared" si="102"/>
        <v>-4.6589665433561689E-2</v>
      </c>
      <c r="AN199" s="20">
        <f t="shared" si="105"/>
        <v>1</v>
      </c>
      <c r="AO199" s="20">
        <f t="shared" si="106"/>
        <v>14.5</v>
      </c>
      <c r="AP199" s="20">
        <f t="shared" si="107"/>
        <v>0</v>
      </c>
      <c r="AQ199" s="12">
        <f t="shared" si="108"/>
        <v>0</v>
      </c>
      <c r="AS199" s="26"/>
    </row>
    <row r="200" spans="1:45" x14ac:dyDescent="0.3">
      <c r="A200" s="1">
        <v>42745</v>
      </c>
      <c r="B200" s="1">
        <v>42746</v>
      </c>
      <c r="C200" s="1" t="s">
        <v>45</v>
      </c>
      <c r="D200" s="3">
        <v>310</v>
      </c>
      <c r="E200" s="3">
        <v>0</v>
      </c>
      <c r="F200" s="3">
        <f t="shared" si="82"/>
        <v>310</v>
      </c>
      <c r="G200" s="20">
        <f t="shared" si="83"/>
        <v>1</v>
      </c>
      <c r="H200" s="3" t="s">
        <v>17</v>
      </c>
      <c r="I200" s="20">
        <v>1</v>
      </c>
      <c r="J200" s="20">
        <v>31</v>
      </c>
      <c r="L200" s="20">
        <f t="shared" si="84"/>
        <v>1</v>
      </c>
      <c r="M200" s="20" t="s">
        <v>21</v>
      </c>
      <c r="N200" s="20">
        <v>7</v>
      </c>
      <c r="O200" s="20">
        <v>105370</v>
      </c>
      <c r="P200" s="20">
        <f t="shared" si="85"/>
        <v>105377</v>
      </c>
      <c r="Q200" s="20">
        <f t="shared" si="86"/>
        <v>105382</v>
      </c>
      <c r="R200" s="20">
        <v>105355</v>
      </c>
      <c r="S200" s="20">
        <v>105662</v>
      </c>
      <c r="T200" s="12">
        <f t="shared" si="87"/>
        <v>3.4</v>
      </c>
      <c r="U200" s="20">
        <f t="shared" si="88"/>
        <v>1</v>
      </c>
      <c r="V200" s="7">
        <f t="shared" si="89"/>
        <v>0</v>
      </c>
      <c r="W200" s="12">
        <f t="shared" si="90"/>
        <v>3.4</v>
      </c>
      <c r="X200" s="12">
        <f t="shared" si="91"/>
        <v>27.3</v>
      </c>
      <c r="Y200" s="12">
        <f t="shared" si="103"/>
        <v>9.5</v>
      </c>
      <c r="Z200" s="12">
        <f t="shared" si="104"/>
        <v>19.5</v>
      </c>
      <c r="AA200" s="12">
        <f t="shared" si="92"/>
        <v>14.5</v>
      </c>
      <c r="AB200" s="12">
        <f t="shared" si="93"/>
        <v>284.60000000000002</v>
      </c>
      <c r="AC200" s="12">
        <f t="shared" si="94"/>
        <v>9.5</v>
      </c>
      <c r="AD200" s="12">
        <f t="shared" si="95"/>
        <v>0</v>
      </c>
      <c r="AE200" s="12">
        <f t="shared" si="96"/>
        <v>0</v>
      </c>
      <c r="AF200" s="12">
        <f t="shared" si="97"/>
        <v>537.10000000000025</v>
      </c>
      <c r="AH200" s="12">
        <f t="shared" si="98"/>
        <v>4922.5</v>
      </c>
      <c r="AI200" s="12">
        <f t="shared" si="99"/>
        <v>240</v>
      </c>
      <c r="AJ200" s="12">
        <f t="shared" si="100"/>
        <v>0</v>
      </c>
      <c r="AK200" s="12">
        <f t="shared" si="101"/>
        <v>52705</v>
      </c>
      <c r="AL200" s="12">
        <f>MAX(AK$4:AK200)</f>
        <v>55280.500000000007</v>
      </c>
      <c r="AM200" s="8">
        <f t="shared" si="102"/>
        <v>-4.6589665433561689E-2</v>
      </c>
      <c r="AN200" s="20">
        <f t="shared" si="105"/>
        <v>0</v>
      </c>
      <c r="AO200" s="20">
        <f t="shared" si="106"/>
        <v>0</v>
      </c>
      <c r="AP200" s="20">
        <f t="shared" si="107"/>
        <v>0</v>
      </c>
      <c r="AQ200" s="12">
        <f t="shared" si="108"/>
        <v>0</v>
      </c>
      <c r="AS200" s="26"/>
    </row>
    <row r="201" spans="1:45" x14ac:dyDescent="0.3">
      <c r="A201" s="1">
        <v>42746</v>
      </c>
      <c r="B201" s="1">
        <v>42746</v>
      </c>
      <c r="C201" s="1" t="s">
        <v>44</v>
      </c>
      <c r="D201" s="3">
        <v>1240</v>
      </c>
      <c r="E201" s="3">
        <v>-200</v>
      </c>
      <c r="F201" s="3">
        <f t="shared" si="82"/>
        <v>1040</v>
      </c>
      <c r="G201" s="20">
        <f t="shared" si="83"/>
        <v>0</v>
      </c>
      <c r="H201" s="3" t="s">
        <v>38</v>
      </c>
      <c r="L201" s="20">
        <f t="shared" si="84"/>
        <v>1</v>
      </c>
      <c r="M201" s="20" t="s">
        <v>20</v>
      </c>
      <c r="N201" s="20">
        <v>7</v>
      </c>
      <c r="O201" s="20">
        <v>116460</v>
      </c>
      <c r="P201" s="20">
        <f t="shared" si="85"/>
        <v>116460</v>
      </c>
      <c r="Q201" s="20">
        <f t="shared" si="86"/>
        <v>116455</v>
      </c>
      <c r="R201" s="20">
        <v>116455</v>
      </c>
      <c r="S201" s="20">
        <v>116053</v>
      </c>
      <c r="T201" s="12">
        <f t="shared" si="87"/>
        <v>0.7</v>
      </c>
      <c r="U201" s="20">
        <f t="shared" si="88"/>
        <v>1</v>
      </c>
      <c r="V201" s="7">
        <f t="shared" si="89"/>
        <v>1</v>
      </c>
      <c r="W201" s="12">
        <f t="shared" si="90"/>
        <v>0.7</v>
      </c>
      <c r="X201" s="12">
        <f t="shared" si="91"/>
        <v>39.5</v>
      </c>
      <c r="Y201" s="12">
        <f t="shared" si="103"/>
        <v>9.5</v>
      </c>
      <c r="Z201" s="12">
        <f t="shared" si="104"/>
        <v>19.5</v>
      </c>
      <c r="AA201" s="12">
        <f t="shared" si="92"/>
        <v>14.5</v>
      </c>
      <c r="AB201" s="12">
        <f t="shared" si="93"/>
        <v>299.10000000000002</v>
      </c>
      <c r="AC201" s="12">
        <f t="shared" si="94"/>
        <v>0</v>
      </c>
      <c r="AD201" s="12">
        <f t="shared" si="95"/>
        <v>0</v>
      </c>
      <c r="AE201" s="12">
        <f t="shared" si="96"/>
        <v>14.5</v>
      </c>
      <c r="AF201" s="12">
        <f t="shared" si="97"/>
        <v>551.60000000000025</v>
      </c>
      <c r="AH201" s="12">
        <f t="shared" si="98"/>
        <v>4922.5</v>
      </c>
      <c r="AI201" s="12">
        <f t="shared" si="99"/>
        <v>240</v>
      </c>
      <c r="AJ201" s="12">
        <f t="shared" si="100"/>
        <v>3480</v>
      </c>
      <c r="AK201" s="12">
        <f t="shared" si="101"/>
        <v>56185</v>
      </c>
      <c r="AL201" s="12">
        <f>MAX(AK$4:AK201)</f>
        <v>56185</v>
      </c>
      <c r="AM201" s="8">
        <f t="shared" si="102"/>
        <v>0</v>
      </c>
      <c r="AN201" s="20">
        <f t="shared" si="105"/>
        <v>1</v>
      </c>
      <c r="AO201" s="20">
        <f t="shared" si="106"/>
        <v>14.5</v>
      </c>
      <c r="AP201" s="20">
        <f t="shared" si="107"/>
        <v>0</v>
      </c>
      <c r="AQ201" s="12">
        <f t="shared" si="108"/>
        <v>0</v>
      </c>
      <c r="AS201" s="26"/>
    </row>
    <row r="202" spans="1:45" x14ac:dyDescent="0.3">
      <c r="A202" s="1">
        <v>42746</v>
      </c>
      <c r="B202" s="1">
        <v>42746</v>
      </c>
      <c r="C202" s="1" t="s">
        <v>44</v>
      </c>
      <c r="D202" s="3">
        <v>1700</v>
      </c>
      <c r="E202" s="3">
        <v>-200</v>
      </c>
      <c r="F202" s="3">
        <f t="shared" si="82"/>
        <v>1500</v>
      </c>
      <c r="G202" s="20">
        <f t="shared" si="83"/>
        <v>0</v>
      </c>
      <c r="H202" s="3" t="s">
        <v>37</v>
      </c>
      <c r="I202" s="20">
        <v>1</v>
      </c>
      <c r="J202" s="20">
        <v>19</v>
      </c>
      <c r="L202" s="20">
        <f t="shared" si="84"/>
        <v>1</v>
      </c>
      <c r="M202" s="20" t="s">
        <v>21</v>
      </c>
      <c r="N202" s="20">
        <v>8</v>
      </c>
      <c r="O202" s="20">
        <v>73670</v>
      </c>
      <c r="P202" s="20">
        <f t="shared" si="85"/>
        <v>73678</v>
      </c>
      <c r="Q202" s="20">
        <f t="shared" si="86"/>
        <v>73683</v>
      </c>
      <c r="R202" s="20">
        <v>73513</v>
      </c>
      <c r="S202" s="20">
        <v>74710</v>
      </c>
      <c r="T202" s="12">
        <f t="shared" si="87"/>
        <v>17.8</v>
      </c>
      <c r="U202" s="20">
        <f t="shared" si="88"/>
        <v>1</v>
      </c>
      <c r="V202" s="7">
        <f t="shared" si="89"/>
        <v>0</v>
      </c>
      <c r="W202" s="12">
        <f t="shared" si="90"/>
        <v>17.8</v>
      </c>
      <c r="X202" s="12">
        <f t="shared" si="91"/>
        <v>101.9</v>
      </c>
      <c r="Y202" s="12">
        <f t="shared" si="103"/>
        <v>9.5</v>
      </c>
      <c r="Z202" s="12">
        <f t="shared" si="104"/>
        <v>19.5</v>
      </c>
      <c r="AA202" s="12">
        <f t="shared" si="92"/>
        <v>14.5</v>
      </c>
      <c r="AB202" s="12">
        <f t="shared" si="93"/>
        <v>313.60000000000002</v>
      </c>
      <c r="AC202" s="12">
        <f t="shared" si="94"/>
        <v>9.5</v>
      </c>
      <c r="AD202" s="12">
        <f t="shared" si="95"/>
        <v>0</v>
      </c>
      <c r="AE202" s="12">
        <f t="shared" si="96"/>
        <v>0</v>
      </c>
      <c r="AF202" s="12">
        <f t="shared" si="97"/>
        <v>551.60000000000025</v>
      </c>
      <c r="AH202" s="12">
        <f t="shared" si="98"/>
        <v>4922.5</v>
      </c>
      <c r="AI202" s="12">
        <f t="shared" si="99"/>
        <v>240</v>
      </c>
      <c r="AJ202" s="12">
        <f t="shared" si="100"/>
        <v>0</v>
      </c>
      <c r="AK202" s="12">
        <f t="shared" si="101"/>
        <v>56185</v>
      </c>
      <c r="AL202" s="12">
        <f>MAX(AK$4:AK202)</f>
        <v>56185</v>
      </c>
      <c r="AM202" s="8">
        <f t="shared" si="102"/>
        <v>0</v>
      </c>
      <c r="AN202" s="20">
        <f t="shared" si="105"/>
        <v>0</v>
      </c>
      <c r="AO202" s="20">
        <f t="shared" si="106"/>
        <v>0</v>
      </c>
      <c r="AP202" s="20">
        <f t="shared" si="107"/>
        <v>0</v>
      </c>
      <c r="AQ202" s="12">
        <f t="shared" si="108"/>
        <v>0</v>
      </c>
      <c r="AS202" s="26"/>
    </row>
    <row r="203" spans="1:45" x14ac:dyDescent="0.3">
      <c r="A203" s="1">
        <v>42745</v>
      </c>
      <c r="B203" s="1">
        <v>42746</v>
      </c>
      <c r="C203" s="1" t="s">
        <v>45</v>
      </c>
      <c r="D203" s="3">
        <v>1515</v>
      </c>
      <c r="E203" s="3">
        <v>0</v>
      </c>
      <c r="F203" s="3">
        <f t="shared" si="82"/>
        <v>1515</v>
      </c>
      <c r="G203" s="20">
        <f t="shared" si="83"/>
        <v>1</v>
      </c>
      <c r="H203" s="3" t="s">
        <v>17</v>
      </c>
      <c r="L203" s="20">
        <f t="shared" si="84"/>
        <v>1</v>
      </c>
      <c r="M203" s="20" t="s">
        <v>21</v>
      </c>
      <c r="N203" s="20">
        <v>7</v>
      </c>
      <c r="O203" s="20">
        <v>104670</v>
      </c>
      <c r="P203" s="20">
        <f t="shared" si="85"/>
        <v>104677</v>
      </c>
      <c r="Q203" s="20">
        <f t="shared" si="86"/>
        <v>104682</v>
      </c>
      <c r="R203" s="20">
        <v>104530</v>
      </c>
      <c r="S203" s="20">
        <v>106222</v>
      </c>
      <c r="T203" s="12">
        <f t="shared" si="87"/>
        <v>15.9</v>
      </c>
      <c r="U203" s="20">
        <f t="shared" si="88"/>
        <v>1</v>
      </c>
      <c r="V203" s="7">
        <f t="shared" si="89"/>
        <v>1</v>
      </c>
      <c r="W203" s="12">
        <f t="shared" si="90"/>
        <v>15.9</v>
      </c>
      <c r="X203" s="12">
        <f t="shared" si="91"/>
        <v>153.30000000000001</v>
      </c>
      <c r="Y203" s="12">
        <f t="shared" si="103"/>
        <v>9.5</v>
      </c>
      <c r="Z203" s="12">
        <f t="shared" si="104"/>
        <v>19.5</v>
      </c>
      <c r="AA203" s="12">
        <f t="shared" si="92"/>
        <v>14.5</v>
      </c>
      <c r="AB203" s="12">
        <f t="shared" si="93"/>
        <v>328.1</v>
      </c>
      <c r="AC203" s="12">
        <f t="shared" si="94"/>
        <v>0</v>
      </c>
      <c r="AD203" s="12">
        <f t="shared" si="95"/>
        <v>0</v>
      </c>
      <c r="AE203" s="12">
        <f t="shared" si="96"/>
        <v>14.5</v>
      </c>
      <c r="AF203" s="12">
        <f t="shared" si="97"/>
        <v>566.10000000000025</v>
      </c>
      <c r="AH203" s="12">
        <f t="shared" si="98"/>
        <v>4922.5</v>
      </c>
      <c r="AI203" s="12">
        <f t="shared" si="99"/>
        <v>240</v>
      </c>
      <c r="AJ203" s="12">
        <f t="shared" si="100"/>
        <v>3480</v>
      </c>
      <c r="AK203" s="12">
        <f t="shared" si="101"/>
        <v>59665</v>
      </c>
      <c r="AL203" s="12">
        <f>MAX(AK$4:AK203)</f>
        <v>59665</v>
      </c>
      <c r="AM203" s="8">
        <f t="shared" si="102"/>
        <v>0</v>
      </c>
      <c r="AN203" s="20">
        <f t="shared" si="105"/>
        <v>1</v>
      </c>
      <c r="AO203" s="20">
        <f t="shared" si="106"/>
        <v>14.5</v>
      </c>
      <c r="AP203" s="20">
        <f t="shared" si="107"/>
        <v>0</v>
      </c>
      <c r="AQ203" s="12">
        <f t="shared" si="108"/>
        <v>0</v>
      </c>
      <c r="AS203" s="26"/>
    </row>
    <row r="204" spans="1:45" x14ac:dyDescent="0.3">
      <c r="A204" s="1">
        <v>42746</v>
      </c>
      <c r="B204" s="1">
        <v>42746</v>
      </c>
      <c r="C204" s="1" t="s">
        <v>44</v>
      </c>
      <c r="D204" s="3">
        <v>1730</v>
      </c>
      <c r="E204" s="3">
        <v>-200</v>
      </c>
      <c r="F204" s="3">
        <f t="shared" si="82"/>
        <v>1530</v>
      </c>
      <c r="G204" s="20">
        <f t="shared" si="83"/>
        <v>0</v>
      </c>
      <c r="H204" s="3" t="s">
        <v>43</v>
      </c>
      <c r="K204" s="20">
        <v>1</v>
      </c>
      <c r="L204" s="20">
        <f t="shared" si="84"/>
        <v>1</v>
      </c>
      <c r="M204" s="20" t="s">
        <v>20</v>
      </c>
      <c r="N204" s="20">
        <v>10</v>
      </c>
      <c r="O204" s="20">
        <v>132940</v>
      </c>
      <c r="P204" s="20">
        <f t="shared" si="85"/>
        <v>132940</v>
      </c>
      <c r="Q204" s="20">
        <f t="shared" si="86"/>
        <v>132935</v>
      </c>
      <c r="R204" s="20">
        <v>132933</v>
      </c>
      <c r="S204" s="20">
        <v>131185</v>
      </c>
      <c r="T204" s="12">
        <f t="shared" si="87"/>
        <v>0.8</v>
      </c>
      <c r="U204" s="20">
        <f t="shared" si="88"/>
        <v>0</v>
      </c>
      <c r="V204" s="7">
        <f t="shared" si="89"/>
        <v>0</v>
      </c>
      <c r="W204" s="12">
        <f t="shared" si="90"/>
        <v>0</v>
      </c>
      <c r="X204" s="12">
        <f t="shared" si="91"/>
        <v>0</v>
      </c>
      <c r="Y204" s="12">
        <f t="shared" si="103"/>
        <v>0</v>
      </c>
      <c r="Z204" s="12">
        <f t="shared" si="104"/>
        <v>0</v>
      </c>
      <c r="AA204" s="12">
        <f t="shared" si="92"/>
        <v>0</v>
      </c>
      <c r="AB204" s="12">
        <f t="shared" si="93"/>
        <v>328.1</v>
      </c>
      <c r="AC204" s="12">
        <f t="shared" si="94"/>
        <v>0</v>
      </c>
      <c r="AD204" s="12">
        <f t="shared" si="95"/>
        <v>0</v>
      </c>
      <c r="AE204" s="12">
        <f t="shared" si="96"/>
        <v>0</v>
      </c>
      <c r="AF204" s="12">
        <f t="shared" si="97"/>
        <v>566.10000000000025</v>
      </c>
      <c r="AH204" s="12">
        <f t="shared" si="98"/>
        <v>4922.5</v>
      </c>
      <c r="AI204" s="12">
        <f t="shared" si="99"/>
        <v>240</v>
      </c>
      <c r="AJ204" s="12">
        <f t="shared" si="100"/>
        <v>0</v>
      </c>
      <c r="AK204" s="12">
        <f t="shared" si="101"/>
        <v>59665</v>
      </c>
      <c r="AL204" s="12">
        <f>MAX(AK$4:AK204)</f>
        <v>59665</v>
      </c>
      <c r="AM204" s="8">
        <f t="shared" si="102"/>
        <v>0</v>
      </c>
      <c r="AN204" s="20">
        <f t="shared" si="105"/>
        <v>0</v>
      </c>
      <c r="AO204" s="20">
        <f t="shared" si="106"/>
        <v>0</v>
      </c>
      <c r="AP204" s="20">
        <f t="shared" si="107"/>
        <v>0</v>
      </c>
      <c r="AQ204" s="12">
        <f t="shared" si="108"/>
        <v>0</v>
      </c>
      <c r="AS204" s="26"/>
    </row>
    <row r="205" spans="1:45" x14ac:dyDescent="0.3">
      <c r="A205" s="1">
        <v>42747</v>
      </c>
      <c r="B205" s="1">
        <v>42748</v>
      </c>
      <c r="C205" s="1" t="s">
        <v>44</v>
      </c>
      <c r="D205" s="3">
        <v>255</v>
      </c>
      <c r="E205" s="3">
        <v>-200</v>
      </c>
      <c r="F205" s="3">
        <f t="shared" si="82"/>
        <v>55</v>
      </c>
      <c r="G205" s="20">
        <f t="shared" si="83"/>
        <v>1</v>
      </c>
      <c r="H205" s="3" t="s">
        <v>38</v>
      </c>
      <c r="K205" s="20">
        <v>1</v>
      </c>
      <c r="L205" s="20">
        <f t="shared" si="84"/>
        <v>1</v>
      </c>
      <c r="M205" s="20" t="s">
        <v>20</v>
      </c>
      <c r="N205" s="20">
        <v>7</v>
      </c>
      <c r="O205" s="20">
        <v>115060</v>
      </c>
      <c r="P205" s="20">
        <f t="shared" si="85"/>
        <v>115060</v>
      </c>
      <c r="Q205" s="20">
        <f t="shared" si="86"/>
        <v>115055</v>
      </c>
      <c r="R205" s="20">
        <v>115108</v>
      </c>
      <c r="S205" s="20">
        <v>114809</v>
      </c>
      <c r="T205" s="12">
        <f t="shared" si="87"/>
        <v>6</v>
      </c>
      <c r="U205" s="20">
        <f t="shared" si="88"/>
        <v>1</v>
      </c>
      <c r="V205" s="7">
        <f t="shared" si="89"/>
        <v>0</v>
      </c>
      <c r="W205" s="12">
        <f t="shared" si="90"/>
        <v>6</v>
      </c>
      <c r="X205" s="12">
        <f t="shared" si="91"/>
        <v>23.9</v>
      </c>
      <c r="Y205" s="12">
        <f t="shared" si="103"/>
        <v>9.5</v>
      </c>
      <c r="Z205" s="12">
        <f t="shared" si="104"/>
        <v>19.5</v>
      </c>
      <c r="AA205" s="12">
        <f t="shared" si="92"/>
        <v>14.5</v>
      </c>
      <c r="AB205" s="12">
        <f t="shared" si="93"/>
        <v>342.6</v>
      </c>
      <c r="AC205" s="12">
        <f t="shared" si="94"/>
        <v>0</v>
      </c>
      <c r="AD205" s="12">
        <f t="shared" si="95"/>
        <v>9.5</v>
      </c>
      <c r="AE205" s="12">
        <f t="shared" si="96"/>
        <v>0</v>
      </c>
      <c r="AF205" s="12">
        <f t="shared" si="97"/>
        <v>566.10000000000025</v>
      </c>
      <c r="AH205" s="12">
        <f t="shared" si="98"/>
        <v>5966.5</v>
      </c>
      <c r="AI205" s="12">
        <f t="shared" si="99"/>
        <v>291</v>
      </c>
      <c r="AJ205" s="12">
        <f t="shared" si="100"/>
        <v>0</v>
      </c>
      <c r="AK205" s="12">
        <f t="shared" si="101"/>
        <v>59665</v>
      </c>
      <c r="AL205" s="12">
        <f>MAX(AK$4:AK205)</f>
        <v>59665</v>
      </c>
      <c r="AM205" s="8">
        <f t="shared" si="102"/>
        <v>0</v>
      </c>
      <c r="AN205" s="20">
        <f t="shared" si="105"/>
        <v>0</v>
      </c>
      <c r="AO205" s="20">
        <f t="shared" si="106"/>
        <v>0</v>
      </c>
      <c r="AP205" s="20">
        <f t="shared" si="107"/>
        <v>0</v>
      </c>
      <c r="AQ205" s="12">
        <f t="shared" si="108"/>
        <v>0</v>
      </c>
      <c r="AS205" s="26"/>
    </row>
    <row r="206" spans="1:45" x14ac:dyDescent="0.3">
      <c r="A206" s="1">
        <v>42747</v>
      </c>
      <c r="B206" s="1">
        <v>42748</v>
      </c>
      <c r="C206" s="1" t="s">
        <v>45</v>
      </c>
      <c r="D206" s="3">
        <v>255</v>
      </c>
      <c r="E206" s="3">
        <v>0</v>
      </c>
      <c r="F206" s="3">
        <f t="shared" si="82"/>
        <v>255</v>
      </c>
      <c r="G206" s="20">
        <f t="shared" si="83"/>
        <v>1</v>
      </c>
      <c r="H206" s="3" t="s">
        <v>17</v>
      </c>
      <c r="I206" s="20">
        <v>1</v>
      </c>
      <c r="J206" s="20">
        <v>66</v>
      </c>
      <c r="L206" s="20">
        <f t="shared" si="84"/>
        <v>1</v>
      </c>
      <c r="M206" s="20" t="s">
        <v>21</v>
      </c>
      <c r="N206" s="20">
        <v>7</v>
      </c>
      <c r="O206" s="20">
        <v>106030</v>
      </c>
      <c r="P206" s="20">
        <f t="shared" si="85"/>
        <v>106037</v>
      </c>
      <c r="Q206" s="20">
        <f t="shared" si="86"/>
        <v>106042</v>
      </c>
      <c r="R206" s="20">
        <v>106030</v>
      </c>
      <c r="S206" s="20">
        <v>106729</v>
      </c>
      <c r="T206" s="12">
        <f t="shared" si="87"/>
        <v>1.9</v>
      </c>
      <c r="U206" s="20">
        <f t="shared" si="88"/>
        <v>1</v>
      </c>
      <c r="V206" s="7">
        <f t="shared" si="89"/>
        <v>0</v>
      </c>
      <c r="W206" s="12">
        <f t="shared" si="90"/>
        <v>1.9</v>
      </c>
      <c r="X206" s="12">
        <f t="shared" si="91"/>
        <v>68</v>
      </c>
      <c r="Y206" s="12">
        <f t="shared" si="103"/>
        <v>9.5</v>
      </c>
      <c r="Z206" s="12">
        <f t="shared" si="104"/>
        <v>19.5</v>
      </c>
      <c r="AA206" s="12">
        <f t="shared" si="92"/>
        <v>14.5</v>
      </c>
      <c r="AB206" s="12">
        <f t="shared" si="93"/>
        <v>357.1</v>
      </c>
      <c r="AC206" s="12">
        <f t="shared" si="94"/>
        <v>9.5</v>
      </c>
      <c r="AD206" s="12">
        <f t="shared" si="95"/>
        <v>0</v>
      </c>
      <c r="AE206" s="12">
        <f t="shared" si="96"/>
        <v>0</v>
      </c>
      <c r="AF206" s="12">
        <f t="shared" si="97"/>
        <v>566.10000000000025</v>
      </c>
      <c r="AH206" s="12">
        <f t="shared" si="98"/>
        <v>5966.5</v>
      </c>
      <c r="AI206" s="12">
        <f t="shared" si="99"/>
        <v>291</v>
      </c>
      <c r="AJ206" s="12">
        <f t="shared" si="100"/>
        <v>0</v>
      </c>
      <c r="AK206" s="12">
        <f t="shared" si="101"/>
        <v>59665</v>
      </c>
      <c r="AL206" s="12">
        <f>MAX(AK$4:AK206)</f>
        <v>59665</v>
      </c>
      <c r="AM206" s="8">
        <f t="shared" si="102"/>
        <v>0</v>
      </c>
      <c r="AN206" s="20">
        <f t="shared" si="105"/>
        <v>0</v>
      </c>
      <c r="AO206" s="20">
        <f t="shared" si="106"/>
        <v>0</v>
      </c>
      <c r="AP206" s="20">
        <f t="shared" si="107"/>
        <v>0</v>
      </c>
      <c r="AQ206" s="12">
        <f t="shared" si="108"/>
        <v>0</v>
      </c>
      <c r="AS206" s="26"/>
    </row>
    <row r="207" spans="1:45" x14ac:dyDescent="0.3">
      <c r="A207" s="1">
        <v>42748</v>
      </c>
      <c r="B207" s="1">
        <v>42748</v>
      </c>
      <c r="C207" s="1" t="s">
        <v>45</v>
      </c>
      <c r="D207" s="3">
        <v>1120</v>
      </c>
      <c r="E207" s="3">
        <v>0</v>
      </c>
      <c r="F207" s="3">
        <f t="shared" si="82"/>
        <v>1120</v>
      </c>
      <c r="G207" s="20">
        <f t="shared" si="83"/>
        <v>0</v>
      </c>
      <c r="H207" s="3" t="s">
        <v>17</v>
      </c>
      <c r="I207" s="20">
        <v>1</v>
      </c>
      <c r="J207" s="20">
        <v>11</v>
      </c>
      <c r="L207" s="20">
        <f t="shared" si="84"/>
        <v>1</v>
      </c>
      <c r="M207" s="20" t="s">
        <v>20</v>
      </c>
      <c r="N207" s="20">
        <v>7</v>
      </c>
      <c r="O207" s="20">
        <v>106590</v>
      </c>
      <c r="P207" s="20">
        <f t="shared" si="85"/>
        <v>106590</v>
      </c>
      <c r="Q207" s="20">
        <f t="shared" si="86"/>
        <v>106585</v>
      </c>
      <c r="R207" s="20">
        <v>106729</v>
      </c>
      <c r="S207" s="20">
        <v>105955</v>
      </c>
      <c r="T207" s="12">
        <f t="shared" si="87"/>
        <v>15.1</v>
      </c>
      <c r="U207" s="20">
        <f t="shared" si="88"/>
        <v>1</v>
      </c>
      <c r="V207" s="7">
        <f t="shared" si="89"/>
        <v>0</v>
      </c>
      <c r="W207" s="12">
        <f t="shared" si="90"/>
        <v>15.1</v>
      </c>
      <c r="X207" s="12">
        <f t="shared" si="91"/>
        <v>62.3</v>
      </c>
      <c r="Y207" s="12">
        <f t="shared" si="103"/>
        <v>9.5</v>
      </c>
      <c r="Z207" s="12">
        <f t="shared" si="104"/>
        <v>19.5</v>
      </c>
      <c r="AA207" s="12">
        <f t="shared" si="92"/>
        <v>14.5</v>
      </c>
      <c r="AB207" s="12">
        <f t="shared" si="93"/>
        <v>371.6</v>
      </c>
      <c r="AC207" s="12">
        <f t="shared" si="94"/>
        <v>9.5</v>
      </c>
      <c r="AD207" s="12">
        <f t="shared" si="95"/>
        <v>0</v>
      </c>
      <c r="AE207" s="12">
        <f t="shared" si="96"/>
        <v>0</v>
      </c>
      <c r="AF207" s="12">
        <f t="shared" si="97"/>
        <v>566.10000000000025</v>
      </c>
      <c r="AH207" s="12">
        <f t="shared" si="98"/>
        <v>5966.5</v>
      </c>
      <c r="AI207" s="12">
        <f t="shared" si="99"/>
        <v>291</v>
      </c>
      <c r="AJ207" s="12">
        <f t="shared" si="100"/>
        <v>0</v>
      </c>
      <c r="AK207" s="12">
        <f t="shared" si="101"/>
        <v>59665</v>
      </c>
      <c r="AL207" s="12">
        <f>MAX(AK$4:AK207)</f>
        <v>59665</v>
      </c>
      <c r="AM207" s="8">
        <f t="shared" si="102"/>
        <v>0</v>
      </c>
      <c r="AN207" s="20">
        <f t="shared" si="105"/>
        <v>0</v>
      </c>
      <c r="AO207" s="20">
        <f t="shared" si="106"/>
        <v>0</v>
      </c>
      <c r="AP207" s="20">
        <f t="shared" si="107"/>
        <v>0</v>
      </c>
      <c r="AQ207" s="12">
        <f t="shared" si="108"/>
        <v>0</v>
      </c>
      <c r="AS207" s="26"/>
    </row>
    <row r="208" spans="1:45" x14ac:dyDescent="0.3">
      <c r="A208" s="1">
        <v>42748</v>
      </c>
      <c r="B208" s="1">
        <v>42748</v>
      </c>
      <c r="C208" s="1" t="s">
        <v>44</v>
      </c>
      <c r="D208" s="3">
        <v>1520</v>
      </c>
      <c r="E208" s="3">
        <v>-200</v>
      </c>
      <c r="F208" s="3">
        <f t="shared" si="82"/>
        <v>1320</v>
      </c>
      <c r="G208" s="20">
        <f t="shared" si="83"/>
        <v>0</v>
      </c>
      <c r="H208" s="3" t="s">
        <v>38</v>
      </c>
      <c r="K208" s="20">
        <v>1</v>
      </c>
      <c r="L208" s="20">
        <f t="shared" si="84"/>
        <v>1</v>
      </c>
      <c r="M208" s="20" t="s">
        <v>21</v>
      </c>
      <c r="N208" s="20">
        <v>7</v>
      </c>
      <c r="O208" s="20">
        <v>114280</v>
      </c>
      <c r="P208" s="20">
        <f t="shared" si="85"/>
        <v>114287</v>
      </c>
      <c r="Q208" s="20">
        <f t="shared" si="86"/>
        <v>114292</v>
      </c>
      <c r="R208" s="20">
        <v>114256</v>
      </c>
      <c r="S208" s="20">
        <v>114412</v>
      </c>
      <c r="T208" s="12">
        <f t="shared" si="87"/>
        <v>4.3</v>
      </c>
      <c r="U208" s="20">
        <f t="shared" si="88"/>
        <v>1</v>
      </c>
      <c r="V208" s="7">
        <f t="shared" si="89"/>
        <v>0</v>
      </c>
      <c r="W208" s="12">
        <f t="shared" si="90"/>
        <v>4.3</v>
      </c>
      <c r="X208" s="12">
        <f t="shared" si="91"/>
        <v>11.3</v>
      </c>
      <c r="Y208" s="12">
        <f t="shared" si="103"/>
        <v>9.5</v>
      </c>
      <c r="Z208" s="12">
        <f t="shared" si="104"/>
        <v>-4.3</v>
      </c>
      <c r="AA208" s="12">
        <f t="shared" si="92"/>
        <v>2.6</v>
      </c>
      <c r="AB208" s="12">
        <f t="shared" si="93"/>
        <v>374.20000000000005</v>
      </c>
      <c r="AC208" s="12">
        <f t="shared" si="94"/>
        <v>0</v>
      </c>
      <c r="AD208" s="12">
        <f t="shared" si="95"/>
        <v>9.5</v>
      </c>
      <c r="AE208" s="12">
        <f t="shared" si="96"/>
        <v>0</v>
      </c>
      <c r="AF208" s="12">
        <f t="shared" si="97"/>
        <v>566.10000000000025</v>
      </c>
      <c r="AH208" s="12">
        <f t="shared" si="98"/>
        <v>5966.5</v>
      </c>
      <c r="AI208" s="12">
        <f t="shared" si="99"/>
        <v>291</v>
      </c>
      <c r="AJ208" s="12">
        <f t="shared" si="100"/>
        <v>0</v>
      </c>
      <c r="AK208" s="12">
        <f t="shared" si="101"/>
        <v>59665</v>
      </c>
      <c r="AL208" s="12">
        <f>MAX(AK$4:AK208)</f>
        <v>59665</v>
      </c>
      <c r="AM208" s="8">
        <f t="shared" si="102"/>
        <v>0</v>
      </c>
      <c r="AN208" s="20">
        <f t="shared" si="105"/>
        <v>0</v>
      </c>
      <c r="AO208" s="20">
        <f t="shared" si="106"/>
        <v>0</v>
      </c>
      <c r="AP208" s="20">
        <f t="shared" si="107"/>
        <v>0</v>
      </c>
      <c r="AQ208" s="12">
        <f t="shared" si="108"/>
        <v>0</v>
      </c>
      <c r="AS208" s="26"/>
    </row>
    <row r="209" spans="1:45" x14ac:dyDescent="0.3">
      <c r="A209" s="1">
        <v>42748</v>
      </c>
      <c r="B209" s="1">
        <v>42748</v>
      </c>
      <c r="C209" s="1" t="s">
        <v>44</v>
      </c>
      <c r="D209" s="3">
        <v>1615</v>
      </c>
      <c r="E209" s="3">
        <v>-200</v>
      </c>
      <c r="F209" s="3">
        <f t="shared" si="82"/>
        <v>1415</v>
      </c>
      <c r="G209" s="20">
        <f t="shared" si="83"/>
        <v>0</v>
      </c>
      <c r="H209" s="3" t="s">
        <v>37</v>
      </c>
      <c r="L209" s="20">
        <f t="shared" si="84"/>
        <v>1</v>
      </c>
      <c r="M209" s="20" t="s">
        <v>21</v>
      </c>
      <c r="N209" s="20">
        <v>8</v>
      </c>
      <c r="O209" s="20">
        <v>74630</v>
      </c>
      <c r="P209" s="20">
        <f t="shared" si="85"/>
        <v>74638</v>
      </c>
      <c r="Q209" s="20">
        <f t="shared" si="86"/>
        <v>74643</v>
      </c>
      <c r="R209" s="20">
        <v>74615</v>
      </c>
      <c r="S209" s="20">
        <v>74679</v>
      </c>
      <c r="T209" s="12">
        <f t="shared" si="87"/>
        <v>3.6</v>
      </c>
      <c r="U209" s="20">
        <f t="shared" si="88"/>
        <v>1</v>
      </c>
      <c r="V209" s="7">
        <f t="shared" si="89"/>
        <v>1</v>
      </c>
      <c r="W209" s="12">
        <f t="shared" si="90"/>
        <v>3.6</v>
      </c>
      <c r="X209" s="12">
        <f t="shared" si="91"/>
        <v>2.8</v>
      </c>
      <c r="Y209" s="12">
        <f t="shared" si="103"/>
        <v>-3.6</v>
      </c>
      <c r="Z209" s="12">
        <f t="shared" si="104"/>
        <v>-3.6</v>
      </c>
      <c r="AA209" s="12">
        <f t="shared" si="92"/>
        <v>-3.6</v>
      </c>
      <c r="AB209" s="12">
        <f t="shared" si="93"/>
        <v>370.6</v>
      </c>
      <c r="AC209" s="12">
        <f t="shared" si="94"/>
        <v>0</v>
      </c>
      <c r="AD209" s="12">
        <f t="shared" si="95"/>
        <v>0</v>
      </c>
      <c r="AE209" s="12">
        <f t="shared" si="96"/>
        <v>-3.6</v>
      </c>
      <c r="AF209" s="12">
        <f t="shared" si="97"/>
        <v>562.50000000000023</v>
      </c>
      <c r="AH209" s="12">
        <f t="shared" si="98"/>
        <v>5966.5</v>
      </c>
      <c r="AI209" s="12">
        <f t="shared" si="99"/>
        <v>291</v>
      </c>
      <c r="AJ209" s="12">
        <f t="shared" si="100"/>
        <v>-1047.6000000000001</v>
      </c>
      <c r="AK209" s="12">
        <f t="shared" si="101"/>
        <v>58617.4</v>
      </c>
      <c r="AL209" s="12">
        <f>MAX(AK$4:AK209)</f>
        <v>59665</v>
      </c>
      <c r="AM209" s="8">
        <f t="shared" si="102"/>
        <v>-1.7558032347272247E-2</v>
      </c>
      <c r="AN209" s="20">
        <f t="shared" si="105"/>
        <v>0</v>
      </c>
      <c r="AO209" s="20">
        <f t="shared" si="106"/>
        <v>0</v>
      </c>
      <c r="AP209" s="20">
        <f t="shared" si="107"/>
        <v>1</v>
      </c>
      <c r="AQ209" s="12">
        <f t="shared" si="108"/>
        <v>-3.6</v>
      </c>
      <c r="AS209" s="26"/>
    </row>
    <row r="210" spans="1:45" x14ac:dyDescent="0.3">
      <c r="A210" s="1">
        <v>42748</v>
      </c>
      <c r="B210" s="1">
        <v>42751</v>
      </c>
      <c r="C210" s="1" t="s">
        <v>44</v>
      </c>
      <c r="D210" s="3">
        <v>430</v>
      </c>
      <c r="E210" s="3">
        <v>-200</v>
      </c>
      <c r="F210" s="3">
        <f t="shared" si="82"/>
        <v>230</v>
      </c>
      <c r="G210" s="20">
        <f t="shared" si="83"/>
        <v>3</v>
      </c>
      <c r="H210" s="3" t="s">
        <v>38</v>
      </c>
      <c r="I210" s="20">
        <v>1</v>
      </c>
      <c r="J210" s="20">
        <v>35</v>
      </c>
      <c r="L210" s="20">
        <f t="shared" si="84"/>
        <v>1</v>
      </c>
      <c r="M210" s="20" t="s">
        <v>21</v>
      </c>
      <c r="N210" s="20">
        <v>7</v>
      </c>
      <c r="O210" s="20">
        <v>114030</v>
      </c>
      <c r="P210" s="20">
        <f t="shared" si="85"/>
        <v>114037</v>
      </c>
      <c r="Q210" s="20">
        <f t="shared" si="86"/>
        <v>114042</v>
      </c>
      <c r="R210" s="20">
        <v>113966</v>
      </c>
      <c r="S210" s="20">
        <v>114310</v>
      </c>
      <c r="T210" s="12">
        <f t="shared" si="87"/>
        <v>8.3000000000000007</v>
      </c>
      <c r="U210" s="20">
        <f t="shared" si="88"/>
        <v>1</v>
      </c>
      <c r="V210" s="7">
        <f t="shared" si="89"/>
        <v>0</v>
      </c>
      <c r="W210" s="12">
        <f t="shared" si="90"/>
        <v>8.3000000000000007</v>
      </c>
      <c r="X210" s="12">
        <f t="shared" si="91"/>
        <v>26.1</v>
      </c>
      <c r="Y210" s="12">
        <f t="shared" si="103"/>
        <v>9.5</v>
      </c>
      <c r="Z210" s="12">
        <f t="shared" si="104"/>
        <v>19.5</v>
      </c>
      <c r="AA210" s="12">
        <f t="shared" si="92"/>
        <v>14.5</v>
      </c>
      <c r="AB210" s="12">
        <f t="shared" si="93"/>
        <v>385.1</v>
      </c>
      <c r="AC210" s="12">
        <f t="shared" si="94"/>
        <v>9.5</v>
      </c>
      <c r="AD210" s="12">
        <f t="shared" si="95"/>
        <v>0</v>
      </c>
      <c r="AE210" s="12">
        <f t="shared" si="96"/>
        <v>0</v>
      </c>
      <c r="AF210" s="12">
        <f t="shared" si="97"/>
        <v>562.50000000000023</v>
      </c>
      <c r="AH210" s="12">
        <f t="shared" si="98"/>
        <v>5861.7400000000007</v>
      </c>
      <c r="AI210" s="12">
        <f t="shared" si="99"/>
        <v>285</v>
      </c>
      <c r="AJ210" s="12">
        <f t="shared" si="100"/>
        <v>0</v>
      </c>
      <c r="AK210" s="12">
        <f t="shared" si="101"/>
        <v>58617.4</v>
      </c>
      <c r="AL210" s="12">
        <f>MAX(AK$4:AK210)</f>
        <v>59665</v>
      </c>
      <c r="AM210" s="8">
        <f t="shared" si="102"/>
        <v>-1.7558032347272247E-2</v>
      </c>
      <c r="AN210" s="20">
        <f t="shared" si="105"/>
        <v>0</v>
      </c>
      <c r="AO210" s="20">
        <f t="shared" si="106"/>
        <v>0</v>
      </c>
      <c r="AP210" s="20">
        <f t="shared" si="107"/>
        <v>0</v>
      </c>
      <c r="AQ210" s="12">
        <f t="shared" si="108"/>
        <v>0</v>
      </c>
      <c r="AS210" s="26"/>
    </row>
    <row r="211" spans="1:45" x14ac:dyDescent="0.3">
      <c r="A211" s="1">
        <v>42748</v>
      </c>
      <c r="B211" s="1">
        <v>42751</v>
      </c>
      <c r="C211" s="1" t="s">
        <v>44</v>
      </c>
      <c r="D211" s="3">
        <v>1055</v>
      </c>
      <c r="E211" s="3">
        <v>-200</v>
      </c>
      <c r="F211" s="3">
        <f t="shared" si="82"/>
        <v>855</v>
      </c>
      <c r="G211" s="20">
        <f t="shared" si="83"/>
        <v>3</v>
      </c>
      <c r="H211" s="3" t="s">
        <v>17</v>
      </c>
      <c r="L211" s="20">
        <f t="shared" si="84"/>
        <v>1</v>
      </c>
      <c r="M211" s="20" t="s">
        <v>21</v>
      </c>
      <c r="N211" s="20">
        <v>7</v>
      </c>
      <c r="O211" s="20">
        <v>105860</v>
      </c>
      <c r="P211" s="20">
        <f t="shared" si="85"/>
        <v>105867</v>
      </c>
      <c r="Q211" s="20">
        <f t="shared" si="86"/>
        <v>105872</v>
      </c>
      <c r="R211" s="20">
        <v>105789</v>
      </c>
      <c r="S211" s="20">
        <v>105972</v>
      </c>
      <c r="T211" s="12">
        <f t="shared" si="87"/>
        <v>9</v>
      </c>
      <c r="U211" s="20">
        <f t="shared" si="88"/>
        <v>1</v>
      </c>
      <c r="V211" s="7">
        <f t="shared" si="89"/>
        <v>1</v>
      </c>
      <c r="W211" s="12">
        <f t="shared" si="90"/>
        <v>9</v>
      </c>
      <c r="X211" s="12">
        <f t="shared" si="91"/>
        <v>9.3000000000000007</v>
      </c>
      <c r="Y211" s="12">
        <f t="shared" si="103"/>
        <v>-9</v>
      </c>
      <c r="Z211" s="12">
        <f t="shared" si="104"/>
        <v>-9</v>
      </c>
      <c r="AA211" s="12">
        <f t="shared" si="92"/>
        <v>-9</v>
      </c>
      <c r="AB211" s="12">
        <f t="shared" si="93"/>
        <v>376.1</v>
      </c>
      <c r="AC211" s="12">
        <f t="shared" si="94"/>
        <v>0</v>
      </c>
      <c r="AD211" s="12">
        <f t="shared" si="95"/>
        <v>0</v>
      </c>
      <c r="AE211" s="12">
        <f t="shared" si="96"/>
        <v>-9</v>
      </c>
      <c r="AF211" s="12">
        <f t="shared" si="97"/>
        <v>553.50000000000023</v>
      </c>
      <c r="AH211" s="12">
        <f t="shared" si="98"/>
        <v>5861.7400000000007</v>
      </c>
      <c r="AI211" s="12">
        <f t="shared" si="99"/>
        <v>285</v>
      </c>
      <c r="AJ211" s="12">
        <f t="shared" si="100"/>
        <v>-2565</v>
      </c>
      <c r="AK211" s="12">
        <f t="shared" si="101"/>
        <v>56052.4</v>
      </c>
      <c r="AL211" s="12">
        <f>MAX(AK$4:AK211)</f>
        <v>59665</v>
      </c>
      <c r="AM211" s="8">
        <f t="shared" si="102"/>
        <v>-6.0548060001676E-2</v>
      </c>
      <c r="AN211" s="20">
        <f t="shared" si="105"/>
        <v>0</v>
      </c>
      <c r="AO211" s="20">
        <f t="shared" si="106"/>
        <v>0</v>
      </c>
      <c r="AP211" s="20">
        <f t="shared" si="107"/>
        <v>1</v>
      </c>
      <c r="AQ211" s="12">
        <f t="shared" si="108"/>
        <v>-9</v>
      </c>
      <c r="AS211" s="26"/>
    </row>
    <row r="212" spans="1:45" x14ac:dyDescent="0.3">
      <c r="A212" s="1">
        <v>42748</v>
      </c>
      <c r="B212" s="1">
        <v>42751</v>
      </c>
      <c r="C212" s="1" t="s">
        <v>44</v>
      </c>
      <c r="D212" s="3">
        <v>2200</v>
      </c>
      <c r="E212" s="3">
        <v>-200</v>
      </c>
      <c r="F212" s="3">
        <f t="shared" si="82"/>
        <v>2000</v>
      </c>
      <c r="G212" s="20">
        <f t="shared" si="83"/>
        <v>3</v>
      </c>
      <c r="H212" s="3" t="s">
        <v>43</v>
      </c>
      <c r="I212" s="20">
        <v>1</v>
      </c>
      <c r="J212" s="20">
        <v>26</v>
      </c>
      <c r="L212" s="20">
        <f t="shared" si="84"/>
        <v>1</v>
      </c>
      <c r="M212" s="20" t="s">
        <v>20</v>
      </c>
      <c r="N212" s="20">
        <v>10</v>
      </c>
      <c r="O212" s="20">
        <v>131780</v>
      </c>
      <c r="P212" s="20">
        <f t="shared" si="85"/>
        <v>131780</v>
      </c>
      <c r="Q212" s="20">
        <f t="shared" si="86"/>
        <v>131775</v>
      </c>
      <c r="R212" s="20">
        <v>131873</v>
      </c>
      <c r="S212" s="20">
        <v>131623</v>
      </c>
      <c r="T212" s="12">
        <f t="shared" si="87"/>
        <v>10.8</v>
      </c>
      <c r="U212" s="20">
        <f t="shared" si="88"/>
        <v>1</v>
      </c>
      <c r="V212" s="7">
        <f t="shared" si="89"/>
        <v>0</v>
      </c>
      <c r="W212" s="12">
        <f t="shared" si="90"/>
        <v>10.8</v>
      </c>
      <c r="X212" s="12">
        <f t="shared" si="91"/>
        <v>14.2</v>
      </c>
      <c r="Y212" s="12">
        <f t="shared" si="103"/>
        <v>9.5</v>
      </c>
      <c r="Z212" s="12">
        <f t="shared" si="104"/>
        <v>-10.8</v>
      </c>
      <c r="AA212" s="12">
        <f t="shared" si="92"/>
        <v>-0.65000000000000036</v>
      </c>
      <c r="AB212" s="12">
        <f t="shared" si="93"/>
        <v>375.45000000000005</v>
      </c>
      <c r="AC212" s="12">
        <f t="shared" si="94"/>
        <v>9.5</v>
      </c>
      <c r="AD212" s="12">
        <f t="shared" si="95"/>
        <v>0</v>
      </c>
      <c r="AE212" s="12">
        <f t="shared" si="96"/>
        <v>0</v>
      </c>
      <c r="AF212" s="12">
        <f t="shared" si="97"/>
        <v>553.50000000000023</v>
      </c>
      <c r="AH212" s="12">
        <f t="shared" si="98"/>
        <v>5861.7400000000007</v>
      </c>
      <c r="AI212" s="12">
        <f t="shared" si="99"/>
        <v>285</v>
      </c>
      <c r="AJ212" s="12">
        <f t="shared" si="100"/>
        <v>0</v>
      </c>
      <c r="AK212" s="12">
        <f t="shared" si="101"/>
        <v>56052.4</v>
      </c>
      <c r="AL212" s="12">
        <f>MAX(AK$4:AK212)</f>
        <v>59665</v>
      </c>
      <c r="AM212" s="8">
        <f t="shared" si="102"/>
        <v>-6.0548060001676E-2</v>
      </c>
      <c r="AN212" s="20">
        <f t="shared" si="105"/>
        <v>0</v>
      </c>
      <c r="AO212" s="20">
        <f t="shared" si="106"/>
        <v>0</v>
      </c>
      <c r="AP212" s="20">
        <f t="shared" si="107"/>
        <v>0</v>
      </c>
      <c r="AQ212" s="12">
        <f t="shared" si="108"/>
        <v>0</v>
      </c>
      <c r="AS212" s="26"/>
    </row>
    <row r="213" spans="1:45" x14ac:dyDescent="0.3">
      <c r="A213" s="1">
        <v>42752</v>
      </c>
      <c r="B213" s="1">
        <v>42752</v>
      </c>
      <c r="C213" s="1" t="s">
        <v>44</v>
      </c>
      <c r="D213" s="3">
        <v>800</v>
      </c>
      <c r="E213" s="3">
        <v>-200</v>
      </c>
      <c r="F213" s="3">
        <f t="shared" si="82"/>
        <v>600</v>
      </c>
      <c r="G213" s="20">
        <f t="shared" si="83"/>
        <v>0</v>
      </c>
      <c r="H213" s="3" t="s">
        <v>17</v>
      </c>
      <c r="L213" s="20">
        <f t="shared" si="84"/>
        <v>1</v>
      </c>
      <c r="M213" s="20" t="s">
        <v>20</v>
      </c>
      <c r="N213" s="20">
        <v>7</v>
      </c>
      <c r="O213" s="20">
        <v>106590</v>
      </c>
      <c r="P213" s="20">
        <f t="shared" si="85"/>
        <v>106590</v>
      </c>
      <c r="Q213" s="20">
        <f t="shared" si="86"/>
        <v>106585</v>
      </c>
      <c r="R213" s="20">
        <v>106650</v>
      </c>
      <c r="S213" s="20">
        <v>106395</v>
      </c>
      <c r="T213" s="12">
        <f t="shared" si="87"/>
        <v>7.2</v>
      </c>
      <c r="U213" s="20">
        <f t="shared" si="88"/>
        <v>1</v>
      </c>
      <c r="V213" s="7">
        <f t="shared" si="89"/>
        <v>1</v>
      </c>
      <c r="W213" s="12">
        <f t="shared" si="90"/>
        <v>7.2</v>
      </c>
      <c r="X213" s="12">
        <f t="shared" si="91"/>
        <v>18.3</v>
      </c>
      <c r="Y213" s="12">
        <f t="shared" si="103"/>
        <v>9.5</v>
      </c>
      <c r="Z213" s="12">
        <f t="shared" si="104"/>
        <v>-7.2</v>
      </c>
      <c r="AA213" s="12">
        <f t="shared" si="92"/>
        <v>1.1499999999999999</v>
      </c>
      <c r="AB213" s="12">
        <f t="shared" si="93"/>
        <v>376.6</v>
      </c>
      <c r="AC213" s="12">
        <f t="shared" si="94"/>
        <v>0</v>
      </c>
      <c r="AD213" s="12">
        <f t="shared" si="95"/>
        <v>0</v>
      </c>
      <c r="AE213" s="12">
        <f t="shared" si="96"/>
        <v>1.1499999999999999</v>
      </c>
      <c r="AF213" s="12">
        <f t="shared" si="97"/>
        <v>554.6500000000002</v>
      </c>
      <c r="AH213" s="12">
        <f t="shared" si="98"/>
        <v>5605.2400000000007</v>
      </c>
      <c r="AI213" s="12">
        <f t="shared" si="99"/>
        <v>273</v>
      </c>
      <c r="AJ213" s="12">
        <f t="shared" si="100"/>
        <v>313.95</v>
      </c>
      <c r="AK213" s="12">
        <f t="shared" si="101"/>
        <v>56366.35</v>
      </c>
      <c r="AL213" s="12">
        <f>MAX(AK$4:AK213)</f>
        <v>59665</v>
      </c>
      <c r="AM213" s="8">
        <f t="shared" si="102"/>
        <v>-5.5286181178245228E-2</v>
      </c>
      <c r="AN213" s="20">
        <f t="shared" si="105"/>
        <v>1</v>
      </c>
      <c r="AO213" s="20">
        <f t="shared" si="106"/>
        <v>1.1499999999999999</v>
      </c>
      <c r="AP213" s="20">
        <f t="shared" si="107"/>
        <v>0</v>
      </c>
      <c r="AQ213" s="12">
        <f t="shared" si="108"/>
        <v>0</v>
      </c>
      <c r="AS213" s="26"/>
    </row>
    <row r="214" spans="1:45" x14ac:dyDescent="0.3">
      <c r="A214" s="1">
        <v>42748</v>
      </c>
      <c r="B214" s="1">
        <v>42752</v>
      </c>
      <c r="C214" s="1" t="s">
        <v>44</v>
      </c>
      <c r="D214" s="3">
        <v>955</v>
      </c>
      <c r="E214" s="3">
        <v>-200</v>
      </c>
      <c r="F214" s="3">
        <f t="shared" si="82"/>
        <v>755</v>
      </c>
      <c r="G214" s="20">
        <f t="shared" si="83"/>
        <v>4</v>
      </c>
      <c r="H214" s="3" t="s">
        <v>43</v>
      </c>
      <c r="I214" s="20">
        <v>1</v>
      </c>
      <c r="J214" s="20">
        <v>15</v>
      </c>
      <c r="L214" s="20">
        <f t="shared" si="84"/>
        <v>1</v>
      </c>
      <c r="M214" s="20" t="s">
        <v>21</v>
      </c>
      <c r="N214" s="20">
        <v>10</v>
      </c>
      <c r="O214" s="20">
        <v>130930</v>
      </c>
      <c r="P214" s="20">
        <f t="shared" si="85"/>
        <v>130940</v>
      </c>
      <c r="Q214" s="20">
        <f t="shared" si="86"/>
        <v>130945</v>
      </c>
      <c r="R214" s="20">
        <v>130177</v>
      </c>
      <c r="S214" s="20">
        <v>133525</v>
      </c>
      <c r="T214" s="12">
        <f t="shared" si="87"/>
        <v>77.8</v>
      </c>
      <c r="U214" s="20">
        <f t="shared" si="88"/>
        <v>1</v>
      </c>
      <c r="V214" s="7">
        <f t="shared" si="89"/>
        <v>0</v>
      </c>
      <c r="W214" s="12">
        <f t="shared" si="90"/>
        <v>20.5</v>
      </c>
      <c r="X214" s="12">
        <f t="shared" si="91"/>
        <v>257</v>
      </c>
      <c r="Y214" s="12">
        <f t="shared" si="103"/>
        <v>-20.5</v>
      </c>
      <c r="Z214" s="12">
        <f t="shared" si="104"/>
        <v>-20.5</v>
      </c>
      <c r="AA214" s="12">
        <f t="shared" si="92"/>
        <v>-20.5</v>
      </c>
      <c r="AB214" s="12">
        <f t="shared" si="93"/>
        <v>356.1</v>
      </c>
      <c r="AC214" s="12">
        <f t="shared" si="94"/>
        <v>-20.5</v>
      </c>
      <c r="AD214" s="12">
        <f t="shared" si="95"/>
        <v>0</v>
      </c>
      <c r="AE214" s="12">
        <f t="shared" si="96"/>
        <v>0</v>
      </c>
      <c r="AF214" s="12">
        <f t="shared" si="97"/>
        <v>554.6500000000002</v>
      </c>
      <c r="AH214" s="12">
        <f t="shared" si="98"/>
        <v>5605.2400000000007</v>
      </c>
      <c r="AI214" s="12">
        <f t="shared" si="99"/>
        <v>273</v>
      </c>
      <c r="AJ214" s="12">
        <f t="shared" si="100"/>
        <v>0</v>
      </c>
      <c r="AK214" s="12">
        <f t="shared" si="101"/>
        <v>56366.35</v>
      </c>
      <c r="AL214" s="12">
        <f>MAX(AK$4:AK214)</f>
        <v>59665</v>
      </c>
      <c r="AM214" s="8">
        <f t="shared" si="102"/>
        <v>-5.5286181178245228E-2</v>
      </c>
      <c r="AN214" s="20">
        <f t="shared" si="105"/>
        <v>0</v>
      </c>
      <c r="AO214" s="20">
        <f t="shared" si="106"/>
        <v>0</v>
      </c>
      <c r="AP214" s="20">
        <f t="shared" si="107"/>
        <v>0</v>
      </c>
      <c r="AQ214" s="12">
        <f t="shared" si="108"/>
        <v>0</v>
      </c>
      <c r="AS214" s="26"/>
    </row>
    <row r="215" spans="1:45" x14ac:dyDescent="0.3">
      <c r="A215" s="1">
        <v>42748</v>
      </c>
      <c r="B215" s="1">
        <v>42752</v>
      </c>
      <c r="C215" s="1" t="s">
        <v>44</v>
      </c>
      <c r="D215" s="3">
        <v>1050</v>
      </c>
      <c r="E215" s="3">
        <v>-200</v>
      </c>
      <c r="F215" s="3">
        <f t="shared" si="82"/>
        <v>850</v>
      </c>
      <c r="G215" s="20">
        <f t="shared" si="83"/>
        <v>4</v>
      </c>
      <c r="H215" s="3" t="s">
        <v>43</v>
      </c>
      <c r="I215" s="20">
        <v>1</v>
      </c>
      <c r="J215" s="20">
        <v>11</v>
      </c>
      <c r="L215" s="20">
        <f t="shared" si="84"/>
        <v>1</v>
      </c>
      <c r="M215" s="20" t="s">
        <v>21</v>
      </c>
      <c r="N215" s="20">
        <v>10</v>
      </c>
      <c r="O215" s="20">
        <v>130630</v>
      </c>
      <c r="P215" s="20">
        <f t="shared" si="85"/>
        <v>130640</v>
      </c>
      <c r="Q215" s="20">
        <f t="shared" si="86"/>
        <v>130645</v>
      </c>
      <c r="R215" s="20">
        <v>130621</v>
      </c>
      <c r="S215" s="20">
        <v>130854</v>
      </c>
      <c r="T215" s="12">
        <f t="shared" si="87"/>
        <v>3.4</v>
      </c>
      <c r="U215" s="20">
        <f t="shared" si="88"/>
        <v>1</v>
      </c>
      <c r="V215" s="7">
        <f t="shared" si="89"/>
        <v>0</v>
      </c>
      <c r="W215" s="12">
        <f t="shared" si="90"/>
        <v>3.4</v>
      </c>
      <c r="X215" s="12">
        <f t="shared" si="91"/>
        <v>19.899999999999999</v>
      </c>
      <c r="Y215" s="12">
        <f t="shared" si="103"/>
        <v>9.5</v>
      </c>
      <c r="Z215" s="12">
        <f t="shared" si="104"/>
        <v>19.5</v>
      </c>
      <c r="AA215" s="12">
        <f t="shared" si="92"/>
        <v>14.5</v>
      </c>
      <c r="AB215" s="12">
        <f t="shared" si="93"/>
        <v>370.6</v>
      </c>
      <c r="AC215" s="12">
        <f t="shared" si="94"/>
        <v>9.5</v>
      </c>
      <c r="AD215" s="12">
        <f t="shared" si="95"/>
        <v>0</v>
      </c>
      <c r="AE215" s="12">
        <f t="shared" si="96"/>
        <v>0</v>
      </c>
      <c r="AF215" s="12">
        <f t="shared" si="97"/>
        <v>554.6500000000002</v>
      </c>
      <c r="AH215" s="12">
        <f t="shared" si="98"/>
        <v>5605.2400000000007</v>
      </c>
      <c r="AI215" s="12">
        <f t="shared" si="99"/>
        <v>273</v>
      </c>
      <c r="AJ215" s="12">
        <f t="shared" si="100"/>
        <v>0</v>
      </c>
      <c r="AK215" s="12">
        <f t="shared" si="101"/>
        <v>56366.35</v>
      </c>
      <c r="AL215" s="12">
        <f>MAX(AK$4:AK215)</f>
        <v>59665</v>
      </c>
      <c r="AM215" s="8">
        <f t="shared" si="102"/>
        <v>-5.5286181178245228E-2</v>
      </c>
      <c r="AN215" s="20">
        <f t="shared" si="105"/>
        <v>0</v>
      </c>
      <c r="AO215" s="20">
        <f t="shared" si="106"/>
        <v>0</v>
      </c>
      <c r="AP215" s="20">
        <f t="shared" si="107"/>
        <v>0</v>
      </c>
      <c r="AQ215" s="12">
        <f t="shared" si="108"/>
        <v>0</v>
      </c>
      <c r="AS215" s="26"/>
    </row>
    <row r="216" spans="1:45" x14ac:dyDescent="0.3">
      <c r="A216" s="1">
        <v>42753</v>
      </c>
      <c r="B216" s="1">
        <v>42753</v>
      </c>
      <c r="C216" s="1" t="s">
        <v>44</v>
      </c>
      <c r="D216" s="3">
        <v>1500</v>
      </c>
      <c r="E216" s="3">
        <v>-200</v>
      </c>
      <c r="F216" s="3">
        <f t="shared" si="82"/>
        <v>1300</v>
      </c>
      <c r="G216" s="20">
        <f t="shared" si="83"/>
        <v>0</v>
      </c>
      <c r="H216" s="3" t="s">
        <v>17</v>
      </c>
      <c r="K216" s="20">
        <v>1</v>
      </c>
      <c r="L216" s="20">
        <f t="shared" si="84"/>
        <v>1</v>
      </c>
      <c r="M216" s="20" t="s">
        <v>21</v>
      </c>
      <c r="N216" s="20">
        <v>7</v>
      </c>
      <c r="O216" s="20">
        <v>106640</v>
      </c>
      <c r="P216" s="20">
        <f t="shared" si="85"/>
        <v>106647</v>
      </c>
      <c r="Q216" s="20">
        <f t="shared" si="86"/>
        <v>106652</v>
      </c>
      <c r="R216" s="20">
        <v>106548</v>
      </c>
      <c r="S216" s="20">
        <v>107022</v>
      </c>
      <c r="T216" s="12">
        <f t="shared" si="87"/>
        <v>11.1</v>
      </c>
      <c r="U216" s="20">
        <f t="shared" si="88"/>
        <v>1</v>
      </c>
      <c r="V216" s="7">
        <f t="shared" si="89"/>
        <v>0</v>
      </c>
      <c r="W216" s="12">
        <f t="shared" si="90"/>
        <v>11.1</v>
      </c>
      <c r="X216" s="12">
        <f t="shared" si="91"/>
        <v>36.299999999999997</v>
      </c>
      <c r="Y216" s="12">
        <f t="shared" si="103"/>
        <v>9.5</v>
      </c>
      <c r="Z216" s="12">
        <f t="shared" si="104"/>
        <v>19.5</v>
      </c>
      <c r="AA216" s="12">
        <f t="shared" si="92"/>
        <v>14.5</v>
      </c>
      <c r="AB216" s="12">
        <f t="shared" si="93"/>
        <v>385.1</v>
      </c>
      <c r="AC216" s="12">
        <f t="shared" si="94"/>
        <v>0</v>
      </c>
      <c r="AD216" s="12">
        <f t="shared" si="95"/>
        <v>9.5</v>
      </c>
      <c r="AE216" s="12">
        <f t="shared" si="96"/>
        <v>0</v>
      </c>
      <c r="AF216" s="12">
        <f t="shared" si="97"/>
        <v>554.6500000000002</v>
      </c>
      <c r="AH216" s="12">
        <f t="shared" si="98"/>
        <v>5636.6350000000002</v>
      </c>
      <c r="AI216" s="12">
        <f t="shared" si="99"/>
        <v>274</v>
      </c>
      <c r="AJ216" s="12">
        <f t="shared" si="100"/>
        <v>0</v>
      </c>
      <c r="AK216" s="12">
        <f t="shared" si="101"/>
        <v>56366.35</v>
      </c>
      <c r="AL216" s="12">
        <f>MAX(AK$4:AK216)</f>
        <v>59665</v>
      </c>
      <c r="AM216" s="8">
        <f t="shared" si="102"/>
        <v>-5.5286181178245228E-2</v>
      </c>
      <c r="AN216" s="20">
        <f t="shared" si="105"/>
        <v>0</v>
      </c>
      <c r="AO216" s="20">
        <f t="shared" si="106"/>
        <v>0</v>
      </c>
      <c r="AP216" s="20">
        <f t="shared" si="107"/>
        <v>0</v>
      </c>
      <c r="AQ216" s="12">
        <f t="shared" si="108"/>
        <v>0</v>
      </c>
      <c r="AS216" s="26"/>
    </row>
    <row r="217" spans="1:45" x14ac:dyDescent="0.3">
      <c r="A217" s="1">
        <v>42753</v>
      </c>
      <c r="B217" s="1">
        <v>42753</v>
      </c>
      <c r="C217" s="1" t="s">
        <v>44</v>
      </c>
      <c r="D217" s="3">
        <v>1510</v>
      </c>
      <c r="E217" s="3">
        <v>-200</v>
      </c>
      <c r="F217" s="3">
        <f t="shared" si="82"/>
        <v>1310</v>
      </c>
      <c r="G217" s="20">
        <f t="shared" si="83"/>
        <v>0</v>
      </c>
      <c r="H217" s="3" t="s">
        <v>43</v>
      </c>
      <c r="I217" s="20">
        <v>1</v>
      </c>
      <c r="J217" s="20">
        <v>16</v>
      </c>
      <c r="K217" s="20">
        <v>1</v>
      </c>
      <c r="L217" s="20">
        <f t="shared" si="84"/>
        <v>1</v>
      </c>
      <c r="M217" s="20" t="s">
        <v>20</v>
      </c>
      <c r="N217" s="20">
        <v>10</v>
      </c>
      <c r="O217" s="20">
        <v>131130</v>
      </c>
      <c r="P217" s="20">
        <f t="shared" si="85"/>
        <v>131130</v>
      </c>
      <c r="Q217" s="20">
        <f t="shared" si="86"/>
        <v>131125</v>
      </c>
      <c r="R217" s="20">
        <v>131160</v>
      </c>
      <c r="S217" s="20">
        <v>131194</v>
      </c>
      <c r="T217" s="12">
        <f t="shared" si="87"/>
        <v>4.5</v>
      </c>
      <c r="U217" s="20">
        <f t="shared" si="88"/>
        <v>1</v>
      </c>
      <c r="V217" s="7">
        <f t="shared" si="89"/>
        <v>0</v>
      </c>
      <c r="W217" s="12">
        <f t="shared" si="90"/>
        <v>4.5</v>
      </c>
      <c r="X217" s="12">
        <f t="shared" si="91"/>
        <v>-7.9</v>
      </c>
      <c r="Y217" s="12">
        <f t="shared" si="103"/>
        <v>-4.5</v>
      </c>
      <c r="Z217" s="12">
        <f t="shared" si="104"/>
        <v>-4.5</v>
      </c>
      <c r="AA217" s="12">
        <f t="shared" si="92"/>
        <v>-4.5</v>
      </c>
      <c r="AB217" s="12">
        <f t="shared" si="93"/>
        <v>380.6</v>
      </c>
      <c r="AC217" s="12">
        <f t="shared" si="94"/>
        <v>-4.5</v>
      </c>
      <c r="AD217" s="12">
        <f t="shared" si="95"/>
        <v>-4.5</v>
      </c>
      <c r="AE217" s="12">
        <f t="shared" si="96"/>
        <v>0</v>
      </c>
      <c r="AF217" s="12">
        <f t="shared" si="97"/>
        <v>554.6500000000002</v>
      </c>
      <c r="AH217" s="12">
        <f t="shared" si="98"/>
        <v>5636.6350000000002</v>
      </c>
      <c r="AI217" s="12">
        <f t="shared" si="99"/>
        <v>274</v>
      </c>
      <c r="AJ217" s="12">
        <f t="shared" si="100"/>
        <v>0</v>
      </c>
      <c r="AK217" s="12">
        <f t="shared" si="101"/>
        <v>56366.35</v>
      </c>
      <c r="AL217" s="12">
        <f>MAX(AK$4:AK217)</f>
        <v>59665</v>
      </c>
      <c r="AM217" s="8">
        <f t="shared" si="102"/>
        <v>-5.5286181178245228E-2</v>
      </c>
      <c r="AN217" s="20">
        <f t="shared" si="105"/>
        <v>0</v>
      </c>
      <c r="AO217" s="20">
        <f t="shared" si="106"/>
        <v>0</v>
      </c>
      <c r="AP217" s="20">
        <f t="shared" si="107"/>
        <v>0</v>
      </c>
      <c r="AQ217" s="12">
        <f t="shared" si="108"/>
        <v>0</v>
      </c>
      <c r="AS217" s="26"/>
    </row>
    <row r="218" spans="1:45" x14ac:dyDescent="0.3">
      <c r="A218" s="1">
        <v>42753</v>
      </c>
      <c r="B218" s="1">
        <v>42753</v>
      </c>
      <c r="C218" s="1" t="s">
        <v>44</v>
      </c>
      <c r="D218" s="3">
        <v>1935</v>
      </c>
      <c r="E218" s="3">
        <v>-200</v>
      </c>
      <c r="F218" s="3">
        <f t="shared" si="82"/>
        <v>1735</v>
      </c>
      <c r="G218" s="20">
        <f t="shared" si="83"/>
        <v>0</v>
      </c>
      <c r="H218" s="3" t="s">
        <v>43</v>
      </c>
      <c r="I218" s="20">
        <v>1</v>
      </c>
      <c r="J218" s="20">
        <v>11</v>
      </c>
      <c r="K218" s="20">
        <v>1</v>
      </c>
      <c r="L218" s="20">
        <f t="shared" si="84"/>
        <v>1</v>
      </c>
      <c r="M218" s="20" t="s">
        <v>20</v>
      </c>
      <c r="N218" s="20">
        <v>10</v>
      </c>
      <c r="O218" s="20">
        <v>132150</v>
      </c>
      <c r="P218" s="20">
        <f t="shared" si="85"/>
        <v>132150</v>
      </c>
      <c r="Q218" s="20">
        <f t="shared" si="86"/>
        <v>132145</v>
      </c>
      <c r="R218" s="20">
        <v>132345</v>
      </c>
      <c r="S218" s="20">
        <v>132069</v>
      </c>
      <c r="T218" s="12">
        <f t="shared" si="87"/>
        <v>21</v>
      </c>
      <c r="U218" s="20">
        <f t="shared" si="88"/>
        <v>1</v>
      </c>
      <c r="V218" s="7">
        <f t="shared" si="89"/>
        <v>0</v>
      </c>
      <c r="W218" s="12">
        <f t="shared" si="90"/>
        <v>20.5</v>
      </c>
      <c r="X218" s="12">
        <f t="shared" si="91"/>
        <v>6.6</v>
      </c>
      <c r="Y218" s="12">
        <f t="shared" si="103"/>
        <v>-20.5</v>
      </c>
      <c r="Z218" s="12">
        <f t="shared" si="104"/>
        <v>-20.5</v>
      </c>
      <c r="AA218" s="12">
        <f t="shared" si="92"/>
        <v>-20.5</v>
      </c>
      <c r="AB218" s="12">
        <f t="shared" si="93"/>
        <v>360.1</v>
      </c>
      <c r="AC218" s="12">
        <f t="shared" si="94"/>
        <v>-20.5</v>
      </c>
      <c r="AD218" s="12">
        <f t="shared" si="95"/>
        <v>-20.5</v>
      </c>
      <c r="AE218" s="12">
        <f t="shared" si="96"/>
        <v>0</v>
      </c>
      <c r="AF218" s="12">
        <f t="shared" si="97"/>
        <v>554.6500000000002</v>
      </c>
      <c r="AH218" s="12">
        <f t="shared" si="98"/>
        <v>5636.6350000000002</v>
      </c>
      <c r="AI218" s="12">
        <f t="shared" si="99"/>
        <v>274</v>
      </c>
      <c r="AJ218" s="12">
        <f t="shared" si="100"/>
        <v>0</v>
      </c>
      <c r="AK218" s="12">
        <f t="shared" si="101"/>
        <v>56366.35</v>
      </c>
      <c r="AL218" s="12">
        <f>MAX(AK$4:AK218)</f>
        <v>59665</v>
      </c>
      <c r="AM218" s="8">
        <f t="shared" si="102"/>
        <v>-5.5286181178245228E-2</v>
      </c>
      <c r="AN218" s="20">
        <f t="shared" si="105"/>
        <v>0</v>
      </c>
      <c r="AO218" s="20">
        <f t="shared" si="106"/>
        <v>0</v>
      </c>
      <c r="AP218" s="20">
        <f t="shared" si="107"/>
        <v>0</v>
      </c>
      <c r="AQ218" s="12">
        <f t="shared" si="108"/>
        <v>0</v>
      </c>
      <c r="AS218" s="26"/>
    </row>
    <row r="219" spans="1:45" x14ac:dyDescent="0.3">
      <c r="A219" s="1">
        <v>42753</v>
      </c>
      <c r="B219" s="1">
        <v>42753</v>
      </c>
      <c r="C219" s="1" t="s">
        <v>44</v>
      </c>
      <c r="D219" s="3">
        <v>2205</v>
      </c>
      <c r="E219" s="3">
        <v>-200</v>
      </c>
      <c r="F219" s="3">
        <f t="shared" si="82"/>
        <v>2005</v>
      </c>
      <c r="G219" s="20">
        <f t="shared" si="83"/>
        <v>0</v>
      </c>
      <c r="H219" s="3" t="s">
        <v>17</v>
      </c>
      <c r="K219" s="20">
        <v>1</v>
      </c>
      <c r="L219" s="20">
        <f t="shared" si="84"/>
        <v>1</v>
      </c>
      <c r="M219" s="20" t="s">
        <v>21</v>
      </c>
      <c r="N219" s="20">
        <v>7</v>
      </c>
      <c r="O219" s="20">
        <v>106450</v>
      </c>
      <c r="P219" s="20">
        <f t="shared" si="85"/>
        <v>106457</v>
      </c>
      <c r="Q219" s="20">
        <f t="shared" si="86"/>
        <v>106462</v>
      </c>
      <c r="R219" s="20">
        <v>106390</v>
      </c>
      <c r="S219" s="20">
        <v>106561</v>
      </c>
      <c r="T219" s="12">
        <f t="shared" si="87"/>
        <v>7.9</v>
      </c>
      <c r="U219" s="20">
        <f t="shared" si="88"/>
        <v>1</v>
      </c>
      <c r="V219" s="7">
        <f t="shared" si="89"/>
        <v>0</v>
      </c>
      <c r="W219" s="12">
        <f t="shared" si="90"/>
        <v>7.9</v>
      </c>
      <c r="X219" s="12">
        <f t="shared" si="91"/>
        <v>9.1999999999999993</v>
      </c>
      <c r="Y219" s="12">
        <f t="shared" si="103"/>
        <v>-7.9</v>
      </c>
      <c r="Z219" s="12">
        <f t="shared" si="104"/>
        <v>-7.9</v>
      </c>
      <c r="AA219" s="12">
        <f t="shared" si="92"/>
        <v>-7.9</v>
      </c>
      <c r="AB219" s="12">
        <f t="shared" si="93"/>
        <v>352.20000000000005</v>
      </c>
      <c r="AC219" s="12">
        <f t="shared" si="94"/>
        <v>0</v>
      </c>
      <c r="AD219" s="12">
        <f t="shared" si="95"/>
        <v>-7.9</v>
      </c>
      <c r="AE219" s="12">
        <f t="shared" si="96"/>
        <v>0</v>
      </c>
      <c r="AF219" s="12">
        <f t="shared" si="97"/>
        <v>554.6500000000002</v>
      </c>
      <c r="AH219" s="12">
        <f t="shared" si="98"/>
        <v>5636.6350000000002</v>
      </c>
      <c r="AI219" s="12">
        <f t="shared" si="99"/>
        <v>274</v>
      </c>
      <c r="AJ219" s="12">
        <f t="shared" si="100"/>
        <v>0</v>
      </c>
      <c r="AK219" s="12">
        <f t="shared" si="101"/>
        <v>56366.35</v>
      </c>
      <c r="AL219" s="12">
        <f>MAX(AK$4:AK219)</f>
        <v>59665</v>
      </c>
      <c r="AM219" s="8">
        <f t="shared" si="102"/>
        <v>-5.5286181178245228E-2</v>
      </c>
      <c r="AN219" s="20">
        <f t="shared" si="105"/>
        <v>0</v>
      </c>
      <c r="AO219" s="20">
        <f t="shared" si="106"/>
        <v>0</v>
      </c>
      <c r="AP219" s="20">
        <f t="shared" si="107"/>
        <v>0</v>
      </c>
      <c r="AQ219" s="12">
        <f t="shared" si="108"/>
        <v>0</v>
      </c>
      <c r="AS219" s="26"/>
    </row>
    <row r="220" spans="1:45" x14ac:dyDescent="0.3">
      <c r="A220" s="1">
        <v>42753</v>
      </c>
      <c r="B220" s="1">
        <v>42753</v>
      </c>
      <c r="C220" s="1" t="s">
        <v>44</v>
      </c>
      <c r="D220" s="3">
        <v>2205</v>
      </c>
      <c r="E220" s="3">
        <v>-200</v>
      </c>
      <c r="F220" s="3">
        <f t="shared" si="82"/>
        <v>2005</v>
      </c>
      <c r="G220" s="20">
        <f t="shared" si="83"/>
        <v>0</v>
      </c>
      <c r="H220" s="3" t="s">
        <v>38</v>
      </c>
      <c r="K220" s="20">
        <v>1</v>
      </c>
      <c r="L220" s="20">
        <f t="shared" si="84"/>
        <v>1</v>
      </c>
      <c r="M220" s="20" t="s">
        <v>20</v>
      </c>
      <c r="N220" s="20">
        <v>7</v>
      </c>
      <c r="O220" s="20">
        <v>114060</v>
      </c>
      <c r="P220" s="20">
        <f t="shared" si="85"/>
        <v>114060</v>
      </c>
      <c r="Q220" s="20">
        <f t="shared" si="86"/>
        <v>114055</v>
      </c>
      <c r="R220" s="20">
        <v>114114</v>
      </c>
      <c r="S220" s="20">
        <v>113902</v>
      </c>
      <c r="T220" s="12">
        <f t="shared" si="87"/>
        <v>6.6</v>
      </c>
      <c r="U220" s="20">
        <f t="shared" si="88"/>
        <v>1</v>
      </c>
      <c r="V220" s="7">
        <f t="shared" si="89"/>
        <v>0</v>
      </c>
      <c r="W220" s="12">
        <f t="shared" si="90"/>
        <v>6.6</v>
      </c>
      <c r="X220" s="12">
        <f t="shared" si="91"/>
        <v>14.6</v>
      </c>
      <c r="Y220" s="12">
        <f t="shared" si="103"/>
        <v>9.5</v>
      </c>
      <c r="Z220" s="12">
        <f t="shared" si="104"/>
        <v>-6.6</v>
      </c>
      <c r="AA220" s="12">
        <f t="shared" si="92"/>
        <v>1.4500000000000002</v>
      </c>
      <c r="AB220" s="12">
        <f t="shared" si="93"/>
        <v>353.65000000000003</v>
      </c>
      <c r="AC220" s="12">
        <f t="shared" si="94"/>
        <v>0</v>
      </c>
      <c r="AD220" s="12">
        <f t="shared" si="95"/>
        <v>9.5</v>
      </c>
      <c r="AE220" s="12">
        <f t="shared" si="96"/>
        <v>0</v>
      </c>
      <c r="AF220" s="12">
        <f t="shared" si="97"/>
        <v>554.6500000000002</v>
      </c>
      <c r="AH220" s="12">
        <f t="shared" si="98"/>
        <v>5636.6350000000002</v>
      </c>
      <c r="AI220" s="12">
        <f t="shared" si="99"/>
        <v>274</v>
      </c>
      <c r="AJ220" s="12">
        <f t="shared" si="100"/>
        <v>0</v>
      </c>
      <c r="AK220" s="12">
        <f t="shared" si="101"/>
        <v>56366.35</v>
      </c>
      <c r="AL220" s="12">
        <f>MAX(AK$4:AK220)</f>
        <v>59665</v>
      </c>
      <c r="AM220" s="8">
        <f t="shared" si="102"/>
        <v>-5.5286181178245228E-2</v>
      </c>
      <c r="AN220" s="20">
        <f t="shared" si="105"/>
        <v>0</v>
      </c>
      <c r="AO220" s="20">
        <f t="shared" si="106"/>
        <v>0</v>
      </c>
      <c r="AP220" s="20">
        <f t="shared" si="107"/>
        <v>0</v>
      </c>
      <c r="AQ220" s="12">
        <f t="shared" si="108"/>
        <v>0</v>
      </c>
      <c r="AS220" s="26"/>
    </row>
    <row r="221" spans="1:45" x14ac:dyDescent="0.3">
      <c r="A221" s="1">
        <v>42753</v>
      </c>
      <c r="B221" s="1">
        <v>42754</v>
      </c>
      <c r="C221" s="1" t="s">
        <v>44</v>
      </c>
      <c r="D221" s="3">
        <v>245</v>
      </c>
      <c r="E221" s="3">
        <v>-200</v>
      </c>
      <c r="F221" s="3">
        <f t="shared" si="82"/>
        <v>45</v>
      </c>
      <c r="G221" s="20">
        <f t="shared" si="83"/>
        <v>1</v>
      </c>
      <c r="H221" s="3" t="s">
        <v>37</v>
      </c>
      <c r="I221" s="20">
        <v>1</v>
      </c>
      <c r="J221" s="20">
        <v>13</v>
      </c>
      <c r="K221" s="20">
        <v>1</v>
      </c>
      <c r="L221" s="20">
        <f t="shared" si="84"/>
        <v>1</v>
      </c>
      <c r="M221" s="20" t="s">
        <v>21</v>
      </c>
      <c r="N221" s="20">
        <v>8</v>
      </c>
      <c r="O221" s="20">
        <v>74990</v>
      </c>
      <c r="P221" s="20">
        <f t="shared" si="85"/>
        <v>74998</v>
      </c>
      <c r="Q221" s="20">
        <f t="shared" si="86"/>
        <v>75003</v>
      </c>
      <c r="R221" s="20">
        <v>74928</v>
      </c>
      <c r="S221" s="20">
        <v>75735</v>
      </c>
      <c r="T221" s="12">
        <f t="shared" si="87"/>
        <v>8.3000000000000007</v>
      </c>
      <c r="U221" s="20">
        <f t="shared" si="88"/>
        <v>1</v>
      </c>
      <c r="V221" s="7">
        <f t="shared" si="89"/>
        <v>0</v>
      </c>
      <c r="W221" s="12">
        <f t="shared" si="90"/>
        <v>8.3000000000000007</v>
      </c>
      <c r="X221" s="12">
        <f t="shared" si="91"/>
        <v>72.400000000000006</v>
      </c>
      <c r="Y221" s="12">
        <f t="shared" si="103"/>
        <v>9.5</v>
      </c>
      <c r="Z221" s="12">
        <f t="shared" si="104"/>
        <v>19.5</v>
      </c>
      <c r="AA221" s="12">
        <f t="shared" si="92"/>
        <v>14.5</v>
      </c>
      <c r="AB221" s="12">
        <f t="shared" si="93"/>
        <v>368.15000000000003</v>
      </c>
      <c r="AC221" s="12">
        <f t="shared" si="94"/>
        <v>9.5</v>
      </c>
      <c r="AD221" s="12">
        <f t="shared" si="95"/>
        <v>9.5</v>
      </c>
      <c r="AE221" s="12">
        <f t="shared" si="96"/>
        <v>0</v>
      </c>
      <c r="AF221" s="12">
        <f t="shared" si="97"/>
        <v>554.6500000000002</v>
      </c>
      <c r="AH221" s="12">
        <f t="shared" si="98"/>
        <v>5636.6350000000002</v>
      </c>
      <c r="AI221" s="12">
        <f t="shared" si="99"/>
        <v>274</v>
      </c>
      <c r="AJ221" s="12">
        <f t="shared" si="100"/>
        <v>0</v>
      </c>
      <c r="AK221" s="12">
        <f t="shared" si="101"/>
        <v>56366.35</v>
      </c>
      <c r="AL221" s="12">
        <f>MAX(AK$4:AK221)</f>
        <v>59665</v>
      </c>
      <c r="AM221" s="8">
        <f t="shared" si="102"/>
        <v>-5.5286181178245228E-2</v>
      </c>
      <c r="AN221" s="20">
        <f t="shared" si="105"/>
        <v>0</v>
      </c>
      <c r="AO221" s="20">
        <f t="shared" si="106"/>
        <v>0</v>
      </c>
      <c r="AP221" s="20">
        <f t="shared" si="107"/>
        <v>0</v>
      </c>
      <c r="AQ221" s="12">
        <f t="shared" si="108"/>
        <v>0</v>
      </c>
      <c r="AS221" s="26"/>
    </row>
    <row r="222" spans="1:45" x14ac:dyDescent="0.3">
      <c r="A222" s="1">
        <v>42753</v>
      </c>
      <c r="B222" s="1">
        <v>42754</v>
      </c>
      <c r="C222" s="1" t="s">
        <v>44</v>
      </c>
      <c r="D222" s="3">
        <v>1530</v>
      </c>
      <c r="E222" s="3">
        <v>-200</v>
      </c>
      <c r="F222" s="3">
        <f t="shared" si="82"/>
        <v>1330</v>
      </c>
      <c r="G222" s="20">
        <f t="shared" si="83"/>
        <v>1</v>
      </c>
      <c r="H222" s="3" t="s">
        <v>38</v>
      </c>
      <c r="I222" s="20">
        <v>1</v>
      </c>
      <c r="J222" s="20">
        <v>56</v>
      </c>
      <c r="K222" s="20">
        <v>1</v>
      </c>
      <c r="L222" s="20">
        <f t="shared" si="84"/>
        <v>1</v>
      </c>
      <c r="M222" s="20" t="s">
        <v>20</v>
      </c>
      <c r="N222" s="20">
        <v>7</v>
      </c>
      <c r="O222" s="20">
        <v>115000</v>
      </c>
      <c r="P222" s="20">
        <f t="shared" si="85"/>
        <v>115000</v>
      </c>
      <c r="Q222" s="20">
        <f t="shared" si="86"/>
        <v>114995</v>
      </c>
      <c r="R222" s="20">
        <v>115076</v>
      </c>
      <c r="S222" s="20">
        <v>114672</v>
      </c>
      <c r="T222" s="12">
        <f t="shared" si="87"/>
        <v>8.8000000000000007</v>
      </c>
      <c r="U222" s="20">
        <f t="shared" si="88"/>
        <v>1</v>
      </c>
      <c r="V222" s="7">
        <f t="shared" si="89"/>
        <v>0</v>
      </c>
      <c r="W222" s="12">
        <f t="shared" si="90"/>
        <v>8.8000000000000007</v>
      </c>
      <c r="X222" s="12">
        <f t="shared" si="91"/>
        <v>31.6</v>
      </c>
      <c r="Y222" s="12">
        <f t="shared" si="103"/>
        <v>9.5</v>
      </c>
      <c r="Z222" s="12">
        <f t="shared" si="104"/>
        <v>19.5</v>
      </c>
      <c r="AA222" s="12">
        <f t="shared" si="92"/>
        <v>14.5</v>
      </c>
      <c r="AB222" s="12">
        <f t="shared" si="93"/>
        <v>382.65000000000003</v>
      </c>
      <c r="AC222" s="12">
        <f t="shared" si="94"/>
        <v>9.5</v>
      </c>
      <c r="AD222" s="12">
        <f t="shared" si="95"/>
        <v>9.5</v>
      </c>
      <c r="AE222" s="12">
        <f t="shared" si="96"/>
        <v>0</v>
      </c>
      <c r="AF222" s="12">
        <f t="shared" si="97"/>
        <v>554.6500000000002</v>
      </c>
      <c r="AH222" s="12">
        <f t="shared" si="98"/>
        <v>5636.6350000000002</v>
      </c>
      <c r="AI222" s="12">
        <f t="shared" si="99"/>
        <v>274</v>
      </c>
      <c r="AJ222" s="12">
        <f t="shared" si="100"/>
        <v>0</v>
      </c>
      <c r="AK222" s="12">
        <f t="shared" si="101"/>
        <v>56366.35</v>
      </c>
      <c r="AL222" s="12">
        <f>MAX(AK$4:AK222)</f>
        <v>59665</v>
      </c>
      <c r="AM222" s="8">
        <f t="shared" si="102"/>
        <v>-5.5286181178245228E-2</v>
      </c>
      <c r="AN222" s="20">
        <f t="shared" si="105"/>
        <v>0</v>
      </c>
      <c r="AO222" s="20">
        <f t="shared" si="106"/>
        <v>0</v>
      </c>
      <c r="AP222" s="20">
        <f t="shared" si="107"/>
        <v>0</v>
      </c>
      <c r="AQ222" s="12">
        <f t="shared" si="108"/>
        <v>0</v>
      </c>
      <c r="AS222" s="26"/>
    </row>
    <row r="223" spans="1:45" x14ac:dyDescent="0.3">
      <c r="A223" s="1">
        <v>42755</v>
      </c>
      <c r="B223" s="1">
        <v>42755</v>
      </c>
      <c r="C223" s="1" t="s">
        <v>44</v>
      </c>
      <c r="D223" s="3">
        <v>1050</v>
      </c>
      <c r="E223" s="3">
        <v>-200</v>
      </c>
      <c r="F223" s="3">
        <f t="shared" si="82"/>
        <v>850</v>
      </c>
      <c r="G223" s="20">
        <f t="shared" si="83"/>
        <v>0</v>
      </c>
      <c r="H223" s="3" t="s">
        <v>37</v>
      </c>
      <c r="I223" s="20">
        <v>1</v>
      </c>
      <c r="J223" s="20">
        <v>15</v>
      </c>
      <c r="L223" s="20">
        <f t="shared" si="84"/>
        <v>1</v>
      </c>
      <c r="M223" s="20" t="s">
        <v>21</v>
      </c>
      <c r="N223" s="20">
        <v>8</v>
      </c>
      <c r="O223" s="20">
        <v>75430</v>
      </c>
      <c r="P223" s="20">
        <f t="shared" si="85"/>
        <v>75438</v>
      </c>
      <c r="Q223" s="20">
        <f t="shared" si="86"/>
        <v>75443</v>
      </c>
      <c r="R223" s="20">
        <v>75165</v>
      </c>
      <c r="S223" s="20">
        <v>75871</v>
      </c>
      <c r="T223" s="12">
        <f t="shared" si="87"/>
        <v>28.6</v>
      </c>
      <c r="U223" s="20">
        <f t="shared" si="88"/>
        <v>1</v>
      </c>
      <c r="V223" s="7">
        <f t="shared" si="89"/>
        <v>0</v>
      </c>
      <c r="W223" s="12">
        <f t="shared" si="90"/>
        <v>20.5</v>
      </c>
      <c r="X223" s="12">
        <f t="shared" si="91"/>
        <v>42</v>
      </c>
      <c r="Y223" s="12">
        <f t="shared" si="103"/>
        <v>-20.5</v>
      </c>
      <c r="Z223" s="12">
        <f t="shared" si="104"/>
        <v>-20.5</v>
      </c>
      <c r="AA223" s="12">
        <f t="shared" si="92"/>
        <v>-20.5</v>
      </c>
      <c r="AB223" s="12">
        <f t="shared" si="93"/>
        <v>362.15000000000003</v>
      </c>
      <c r="AC223" s="12">
        <f t="shared" si="94"/>
        <v>-20.5</v>
      </c>
      <c r="AD223" s="12">
        <f t="shared" si="95"/>
        <v>0</v>
      </c>
      <c r="AE223" s="12">
        <f t="shared" si="96"/>
        <v>0</v>
      </c>
      <c r="AF223" s="12">
        <f t="shared" si="97"/>
        <v>554.6500000000002</v>
      </c>
      <c r="AH223" s="12">
        <f t="shared" si="98"/>
        <v>5636.6350000000002</v>
      </c>
      <c r="AI223" s="12">
        <f t="shared" si="99"/>
        <v>274</v>
      </c>
      <c r="AJ223" s="12">
        <f t="shared" si="100"/>
        <v>0</v>
      </c>
      <c r="AK223" s="12">
        <f t="shared" si="101"/>
        <v>56366.35</v>
      </c>
      <c r="AL223" s="12">
        <f>MAX(AK$4:AK223)</f>
        <v>59665</v>
      </c>
      <c r="AM223" s="8">
        <f t="shared" si="102"/>
        <v>-5.5286181178245228E-2</v>
      </c>
      <c r="AN223" s="20">
        <f t="shared" si="105"/>
        <v>0</v>
      </c>
      <c r="AO223" s="20">
        <f t="shared" si="106"/>
        <v>0</v>
      </c>
      <c r="AP223" s="20">
        <f t="shared" si="107"/>
        <v>0</v>
      </c>
      <c r="AQ223" s="12">
        <f t="shared" si="108"/>
        <v>0</v>
      </c>
      <c r="AS223" s="26"/>
    </row>
    <row r="224" spans="1:45" x14ac:dyDescent="0.3">
      <c r="A224" s="1">
        <v>42755</v>
      </c>
      <c r="B224" s="1">
        <v>42755</v>
      </c>
      <c r="C224" s="1" t="s">
        <v>44</v>
      </c>
      <c r="D224" s="3">
        <v>1115</v>
      </c>
      <c r="E224" s="3">
        <v>-200</v>
      </c>
      <c r="F224" s="3">
        <f t="shared" si="82"/>
        <v>915</v>
      </c>
      <c r="G224" s="20">
        <f t="shared" si="83"/>
        <v>0</v>
      </c>
      <c r="H224" s="3" t="s">
        <v>17</v>
      </c>
      <c r="L224" s="20">
        <f t="shared" si="84"/>
        <v>1</v>
      </c>
      <c r="M224" s="20" t="s">
        <v>21</v>
      </c>
      <c r="N224" s="20">
        <v>7</v>
      </c>
      <c r="O224" s="20">
        <v>106590</v>
      </c>
      <c r="P224" s="20">
        <f t="shared" si="85"/>
        <v>106597</v>
      </c>
      <c r="Q224" s="20">
        <f t="shared" si="86"/>
        <v>106602</v>
      </c>
      <c r="R224" s="20">
        <v>106245</v>
      </c>
      <c r="S224" s="20">
        <v>107542</v>
      </c>
      <c r="T224" s="12">
        <f t="shared" si="87"/>
        <v>36.4</v>
      </c>
      <c r="U224" s="20">
        <f t="shared" si="88"/>
        <v>1</v>
      </c>
      <c r="V224" s="7">
        <f t="shared" si="89"/>
        <v>1</v>
      </c>
      <c r="W224" s="12">
        <f t="shared" si="90"/>
        <v>20.5</v>
      </c>
      <c r="X224" s="12">
        <f t="shared" si="91"/>
        <v>93.3</v>
      </c>
      <c r="Y224" s="12">
        <f t="shared" si="103"/>
        <v>-20.5</v>
      </c>
      <c r="Z224" s="12">
        <f t="shared" si="104"/>
        <v>-20.5</v>
      </c>
      <c r="AA224" s="12">
        <f t="shared" si="92"/>
        <v>-20.5</v>
      </c>
      <c r="AB224" s="12">
        <f t="shared" si="93"/>
        <v>341.65000000000003</v>
      </c>
      <c r="AC224" s="12">
        <f t="shared" si="94"/>
        <v>0</v>
      </c>
      <c r="AD224" s="12">
        <f t="shared" si="95"/>
        <v>0</v>
      </c>
      <c r="AE224" s="12">
        <f t="shared" si="96"/>
        <v>-20.5</v>
      </c>
      <c r="AF224" s="12">
        <f t="shared" si="97"/>
        <v>534.1500000000002</v>
      </c>
      <c r="AH224" s="12">
        <f t="shared" si="98"/>
        <v>5636.6350000000002</v>
      </c>
      <c r="AI224" s="12">
        <f t="shared" si="99"/>
        <v>274</v>
      </c>
      <c r="AJ224" s="12">
        <f t="shared" si="100"/>
        <v>-5617</v>
      </c>
      <c r="AK224" s="12">
        <f t="shared" si="101"/>
        <v>50749.35</v>
      </c>
      <c r="AL224" s="12">
        <f>MAX(AK$4:AK224)</f>
        <v>59665</v>
      </c>
      <c r="AM224" s="8">
        <f t="shared" si="102"/>
        <v>-0.1494284756557446</v>
      </c>
      <c r="AN224" s="20">
        <f t="shared" si="105"/>
        <v>0</v>
      </c>
      <c r="AO224" s="20">
        <f t="shared" si="106"/>
        <v>0</v>
      </c>
      <c r="AP224" s="20">
        <f t="shared" si="107"/>
        <v>1</v>
      </c>
      <c r="AQ224" s="12">
        <f t="shared" si="108"/>
        <v>-20.5</v>
      </c>
      <c r="AS224" s="26"/>
    </row>
    <row r="225" spans="1:45" x14ac:dyDescent="0.3">
      <c r="A225" s="1">
        <v>42755</v>
      </c>
      <c r="B225" s="1">
        <v>42755</v>
      </c>
      <c r="C225" s="1" t="s">
        <v>44</v>
      </c>
      <c r="D225" s="3">
        <v>1225</v>
      </c>
      <c r="E225" s="3">
        <v>-200</v>
      </c>
      <c r="F225" s="3">
        <f t="shared" si="82"/>
        <v>1025</v>
      </c>
      <c r="G225" s="20">
        <f t="shared" si="83"/>
        <v>0</v>
      </c>
      <c r="H225" s="3" t="s">
        <v>38</v>
      </c>
      <c r="L225" s="20">
        <f t="shared" si="84"/>
        <v>1</v>
      </c>
      <c r="M225" s="20" t="s">
        <v>20</v>
      </c>
      <c r="N225" s="20">
        <v>7</v>
      </c>
      <c r="O225" s="20">
        <v>115290</v>
      </c>
      <c r="P225" s="20">
        <f t="shared" si="85"/>
        <v>115290</v>
      </c>
      <c r="Q225" s="20">
        <f t="shared" si="86"/>
        <v>115285</v>
      </c>
      <c r="R225" s="20">
        <v>115289</v>
      </c>
      <c r="S225" s="20">
        <v>115134</v>
      </c>
      <c r="T225" s="12">
        <f t="shared" si="87"/>
        <v>1.1000000000000001</v>
      </c>
      <c r="U225" s="20">
        <f t="shared" si="88"/>
        <v>1</v>
      </c>
      <c r="V225" s="7">
        <f t="shared" si="89"/>
        <v>1</v>
      </c>
      <c r="W225" s="12">
        <f t="shared" si="90"/>
        <v>1.1000000000000001</v>
      </c>
      <c r="X225" s="12">
        <f t="shared" si="91"/>
        <v>14.4</v>
      </c>
      <c r="Y225" s="12">
        <f t="shared" si="103"/>
        <v>9.5</v>
      </c>
      <c r="Z225" s="12">
        <f t="shared" si="104"/>
        <v>-1.1000000000000001</v>
      </c>
      <c r="AA225" s="12">
        <f t="shared" si="92"/>
        <v>4.2</v>
      </c>
      <c r="AB225" s="12">
        <f t="shared" si="93"/>
        <v>345.85</v>
      </c>
      <c r="AC225" s="12">
        <f t="shared" si="94"/>
        <v>0</v>
      </c>
      <c r="AD225" s="12">
        <f t="shared" si="95"/>
        <v>0</v>
      </c>
      <c r="AE225" s="12">
        <f t="shared" si="96"/>
        <v>4.2</v>
      </c>
      <c r="AF225" s="12">
        <f t="shared" si="97"/>
        <v>538.35000000000025</v>
      </c>
      <c r="AH225" s="12">
        <f t="shared" si="98"/>
        <v>5636.6350000000002</v>
      </c>
      <c r="AI225" s="12">
        <f t="shared" si="99"/>
        <v>274</v>
      </c>
      <c r="AJ225" s="12">
        <f t="shared" si="100"/>
        <v>1150.8</v>
      </c>
      <c r="AK225" s="12">
        <f t="shared" si="101"/>
        <v>51900.15</v>
      </c>
      <c r="AL225" s="12">
        <f>MAX(AK$4:AK225)</f>
        <v>59665</v>
      </c>
      <c r="AM225" s="8">
        <f t="shared" si="102"/>
        <v>-0.13014078605547638</v>
      </c>
      <c r="AN225" s="20">
        <f t="shared" si="105"/>
        <v>1</v>
      </c>
      <c r="AO225" s="20">
        <f t="shared" si="106"/>
        <v>4.2</v>
      </c>
      <c r="AP225" s="20">
        <f t="shared" si="107"/>
        <v>0</v>
      </c>
      <c r="AQ225" s="12">
        <f t="shared" si="108"/>
        <v>0</v>
      </c>
      <c r="AS225" s="26"/>
    </row>
    <row r="226" spans="1:45" x14ac:dyDescent="0.3">
      <c r="A226" s="1">
        <v>42755</v>
      </c>
      <c r="B226" s="1">
        <v>42755</v>
      </c>
      <c r="C226" s="1" t="s">
        <v>44</v>
      </c>
      <c r="D226" s="3">
        <v>1240</v>
      </c>
      <c r="E226" s="3">
        <v>-200</v>
      </c>
      <c r="F226" s="3">
        <f t="shared" si="82"/>
        <v>1040</v>
      </c>
      <c r="G226" s="20">
        <f t="shared" si="83"/>
        <v>0</v>
      </c>
      <c r="H226" s="3" t="s">
        <v>17</v>
      </c>
      <c r="L226" s="20">
        <f t="shared" si="84"/>
        <v>1</v>
      </c>
      <c r="M226" s="20" t="s">
        <v>21</v>
      </c>
      <c r="N226" s="20">
        <v>7</v>
      </c>
      <c r="O226" s="20">
        <v>106300</v>
      </c>
      <c r="P226" s="20">
        <f t="shared" si="85"/>
        <v>106307</v>
      </c>
      <c r="Q226" s="20">
        <f t="shared" si="86"/>
        <v>106312</v>
      </c>
      <c r="R226" s="20">
        <v>106270</v>
      </c>
      <c r="S226" s="20">
        <v>106458</v>
      </c>
      <c r="T226" s="12">
        <f t="shared" si="87"/>
        <v>4.9000000000000004</v>
      </c>
      <c r="U226" s="20">
        <f t="shared" si="88"/>
        <v>1</v>
      </c>
      <c r="V226" s="7">
        <f t="shared" si="89"/>
        <v>1</v>
      </c>
      <c r="W226" s="12">
        <f t="shared" si="90"/>
        <v>4.9000000000000004</v>
      </c>
      <c r="X226" s="12">
        <f t="shared" si="91"/>
        <v>13.9</v>
      </c>
      <c r="Y226" s="12">
        <f t="shared" si="103"/>
        <v>9.5</v>
      </c>
      <c r="Z226" s="12">
        <f t="shared" si="104"/>
        <v>-4.9000000000000004</v>
      </c>
      <c r="AA226" s="12">
        <f t="shared" si="92"/>
        <v>2.2999999999999998</v>
      </c>
      <c r="AB226" s="12">
        <f t="shared" si="93"/>
        <v>348.15000000000003</v>
      </c>
      <c r="AC226" s="12">
        <f t="shared" si="94"/>
        <v>0</v>
      </c>
      <c r="AD226" s="12">
        <f t="shared" si="95"/>
        <v>0</v>
      </c>
      <c r="AE226" s="12">
        <f t="shared" si="96"/>
        <v>2.2999999999999998</v>
      </c>
      <c r="AF226" s="12">
        <f t="shared" si="97"/>
        <v>540.6500000000002</v>
      </c>
      <c r="AH226" s="12">
        <f t="shared" si="98"/>
        <v>5636.6350000000002</v>
      </c>
      <c r="AI226" s="12">
        <f t="shared" si="99"/>
        <v>274</v>
      </c>
      <c r="AJ226" s="12">
        <f t="shared" si="100"/>
        <v>630.19999999999993</v>
      </c>
      <c r="AK226" s="12">
        <f t="shared" si="101"/>
        <v>52530.35</v>
      </c>
      <c r="AL226" s="12">
        <f>MAX(AK$4:AK226)</f>
        <v>59665</v>
      </c>
      <c r="AM226" s="8">
        <f t="shared" si="102"/>
        <v>-0.11957847984580577</v>
      </c>
      <c r="AN226" s="20">
        <f t="shared" si="105"/>
        <v>1</v>
      </c>
      <c r="AO226" s="20">
        <f t="shared" si="106"/>
        <v>2.2999999999999998</v>
      </c>
      <c r="AP226" s="20">
        <f t="shared" si="107"/>
        <v>0</v>
      </c>
      <c r="AQ226" s="12">
        <f t="shared" si="108"/>
        <v>0</v>
      </c>
      <c r="AS226" s="26"/>
    </row>
    <row r="227" spans="1:45" x14ac:dyDescent="0.3">
      <c r="A227" s="1">
        <v>42758</v>
      </c>
      <c r="B227" s="1">
        <v>42758</v>
      </c>
      <c r="C227" s="1" t="s">
        <v>44</v>
      </c>
      <c r="D227" s="3">
        <v>1305</v>
      </c>
      <c r="E227" s="3">
        <v>-200</v>
      </c>
      <c r="F227" s="3">
        <f t="shared" si="82"/>
        <v>1105</v>
      </c>
      <c r="G227" s="20">
        <f t="shared" si="83"/>
        <v>0</v>
      </c>
      <c r="H227" s="3" t="s">
        <v>17</v>
      </c>
      <c r="L227" s="20">
        <f t="shared" si="84"/>
        <v>1</v>
      </c>
      <c r="M227" s="20" t="s">
        <v>21</v>
      </c>
      <c r="N227" s="20">
        <v>7</v>
      </c>
      <c r="O227" s="20">
        <v>107110</v>
      </c>
      <c r="P227" s="20">
        <f t="shared" si="85"/>
        <v>107117</v>
      </c>
      <c r="Q227" s="20">
        <f t="shared" si="86"/>
        <v>107122</v>
      </c>
      <c r="R227" s="20">
        <v>107087</v>
      </c>
      <c r="S227" s="20">
        <v>107371</v>
      </c>
      <c r="T227" s="12">
        <f t="shared" si="87"/>
        <v>4.2</v>
      </c>
      <c r="U227" s="20">
        <f t="shared" si="88"/>
        <v>1</v>
      </c>
      <c r="V227" s="7">
        <f t="shared" si="89"/>
        <v>1</v>
      </c>
      <c r="W227" s="12">
        <f t="shared" si="90"/>
        <v>4.2</v>
      </c>
      <c r="X227" s="12">
        <f t="shared" si="91"/>
        <v>24.2</v>
      </c>
      <c r="Y227" s="12">
        <f t="shared" si="103"/>
        <v>9.5</v>
      </c>
      <c r="Z227" s="12">
        <f t="shared" si="104"/>
        <v>19.5</v>
      </c>
      <c r="AA227" s="12">
        <f t="shared" si="92"/>
        <v>14.5</v>
      </c>
      <c r="AB227" s="12">
        <f t="shared" si="93"/>
        <v>362.65000000000003</v>
      </c>
      <c r="AC227" s="12">
        <f t="shared" si="94"/>
        <v>0</v>
      </c>
      <c r="AD227" s="12">
        <f t="shared" si="95"/>
        <v>0</v>
      </c>
      <c r="AE227" s="12">
        <f t="shared" si="96"/>
        <v>14.5</v>
      </c>
      <c r="AF227" s="12">
        <f t="shared" si="97"/>
        <v>555.1500000000002</v>
      </c>
      <c r="AH227" s="12">
        <f t="shared" si="98"/>
        <v>5253.0349999999999</v>
      </c>
      <c r="AI227" s="12">
        <f t="shared" si="99"/>
        <v>256</v>
      </c>
      <c r="AJ227" s="12">
        <f t="shared" si="100"/>
        <v>3712</v>
      </c>
      <c r="AK227" s="12">
        <f t="shared" si="101"/>
        <v>56242.35</v>
      </c>
      <c r="AL227" s="12">
        <f>MAX(AK$4:AK227)</f>
        <v>59665</v>
      </c>
      <c r="AM227" s="8">
        <f t="shared" si="102"/>
        <v>-5.7364451520992232E-2</v>
      </c>
      <c r="AN227" s="20">
        <f t="shared" si="105"/>
        <v>1</v>
      </c>
      <c r="AO227" s="20">
        <f t="shared" si="106"/>
        <v>14.5</v>
      </c>
      <c r="AP227" s="20">
        <f t="shared" si="107"/>
        <v>0</v>
      </c>
      <c r="AQ227" s="12">
        <f t="shared" si="108"/>
        <v>0</v>
      </c>
      <c r="AS227" s="26"/>
    </row>
    <row r="228" spans="1:45" x14ac:dyDescent="0.3">
      <c r="A228" s="1">
        <v>42758</v>
      </c>
      <c r="B228" s="1">
        <v>42758</v>
      </c>
      <c r="C228" s="1" t="s">
        <v>45</v>
      </c>
      <c r="D228" s="3">
        <v>2140</v>
      </c>
      <c r="E228" s="3">
        <v>0</v>
      </c>
      <c r="F228" s="3">
        <f t="shared" si="82"/>
        <v>2140</v>
      </c>
      <c r="G228" s="20">
        <f t="shared" si="83"/>
        <v>0</v>
      </c>
      <c r="H228" s="3" t="s">
        <v>43</v>
      </c>
      <c r="L228" s="20">
        <f t="shared" si="84"/>
        <v>1</v>
      </c>
      <c r="M228" s="20" t="s">
        <v>21</v>
      </c>
      <c r="N228" s="20">
        <v>10</v>
      </c>
      <c r="O228" s="20">
        <v>132190</v>
      </c>
      <c r="P228" s="20">
        <f t="shared" si="85"/>
        <v>132200</v>
      </c>
      <c r="Q228" s="20">
        <f t="shared" si="86"/>
        <v>132205</v>
      </c>
      <c r="R228" s="20">
        <v>132200</v>
      </c>
      <c r="S228" s="20">
        <v>132433</v>
      </c>
      <c r="T228" s="12">
        <f t="shared" si="87"/>
        <v>1.5</v>
      </c>
      <c r="U228" s="20">
        <f t="shared" si="88"/>
        <v>1</v>
      </c>
      <c r="V228" s="7">
        <f t="shared" si="89"/>
        <v>1</v>
      </c>
      <c r="W228" s="12">
        <f t="shared" si="90"/>
        <v>1.5</v>
      </c>
      <c r="X228" s="12">
        <f t="shared" si="91"/>
        <v>21.8</v>
      </c>
      <c r="Y228" s="12">
        <f t="shared" si="103"/>
        <v>9.5</v>
      </c>
      <c r="Z228" s="12">
        <f t="shared" si="104"/>
        <v>19.5</v>
      </c>
      <c r="AA228" s="12">
        <f t="shared" si="92"/>
        <v>14.5</v>
      </c>
      <c r="AB228" s="12">
        <f t="shared" si="93"/>
        <v>377.15000000000003</v>
      </c>
      <c r="AC228" s="12">
        <f t="shared" si="94"/>
        <v>0</v>
      </c>
      <c r="AD228" s="12">
        <f t="shared" si="95"/>
        <v>0</v>
      </c>
      <c r="AE228" s="12">
        <f t="shared" si="96"/>
        <v>14.5</v>
      </c>
      <c r="AF228" s="12">
        <f t="shared" si="97"/>
        <v>569.6500000000002</v>
      </c>
      <c r="AH228" s="12">
        <f t="shared" si="98"/>
        <v>5253.0349999999999</v>
      </c>
      <c r="AI228" s="12">
        <f t="shared" si="99"/>
        <v>256</v>
      </c>
      <c r="AJ228" s="12">
        <f t="shared" si="100"/>
        <v>3712</v>
      </c>
      <c r="AK228" s="12">
        <f t="shared" si="101"/>
        <v>59954.35</v>
      </c>
      <c r="AL228" s="12">
        <f>MAX(AK$4:AK228)</f>
        <v>59954.35</v>
      </c>
      <c r="AM228" s="8">
        <f t="shared" si="102"/>
        <v>0</v>
      </c>
      <c r="AN228" s="20">
        <f t="shared" si="105"/>
        <v>1</v>
      </c>
      <c r="AO228" s="20">
        <f t="shared" si="106"/>
        <v>14.5</v>
      </c>
      <c r="AP228" s="20">
        <f t="shared" si="107"/>
        <v>0</v>
      </c>
      <c r="AQ228" s="12">
        <f t="shared" si="108"/>
        <v>0</v>
      </c>
      <c r="AS228" s="26"/>
    </row>
    <row r="229" spans="1:45" x14ac:dyDescent="0.3">
      <c r="A229" s="1">
        <v>42759</v>
      </c>
      <c r="B229" s="1">
        <v>42759</v>
      </c>
      <c r="C229" s="1" t="s">
        <v>45</v>
      </c>
      <c r="D229" s="3">
        <v>1500</v>
      </c>
      <c r="E229" s="3">
        <v>0</v>
      </c>
      <c r="F229" s="3">
        <f t="shared" si="82"/>
        <v>1500</v>
      </c>
      <c r="G229" s="20">
        <f t="shared" si="83"/>
        <v>0</v>
      </c>
      <c r="H229" s="3" t="s">
        <v>43</v>
      </c>
      <c r="L229" s="20">
        <f t="shared" si="84"/>
        <v>1</v>
      </c>
      <c r="M229" s="20" t="s">
        <v>21</v>
      </c>
      <c r="N229" s="20">
        <v>10</v>
      </c>
      <c r="O229" s="20">
        <v>131780</v>
      </c>
      <c r="P229" s="20">
        <f t="shared" si="85"/>
        <v>131790</v>
      </c>
      <c r="Q229" s="20">
        <f t="shared" si="86"/>
        <v>131795</v>
      </c>
      <c r="R229" s="20">
        <v>131419</v>
      </c>
      <c r="S229" s="20">
        <v>131817</v>
      </c>
      <c r="T229" s="12">
        <f t="shared" si="87"/>
        <v>38.6</v>
      </c>
      <c r="U229" s="20">
        <f t="shared" si="88"/>
        <v>1</v>
      </c>
      <c r="V229" s="7">
        <f t="shared" si="89"/>
        <v>1</v>
      </c>
      <c r="W229" s="12">
        <f t="shared" si="90"/>
        <v>20.5</v>
      </c>
      <c r="X229" s="12">
        <f t="shared" si="91"/>
        <v>1.2</v>
      </c>
      <c r="Y229" s="12">
        <f t="shared" si="103"/>
        <v>-20.5</v>
      </c>
      <c r="Z229" s="12">
        <f t="shared" si="104"/>
        <v>-20.5</v>
      </c>
      <c r="AA229" s="12">
        <f t="shared" si="92"/>
        <v>-20.5</v>
      </c>
      <c r="AB229" s="12">
        <f t="shared" si="93"/>
        <v>356.65000000000003</v>
      </c>
      <c r="AC229" s="12">
        <f t="shared" si="94"/>
        <v>0</v>
      </c>
      <c r="AD229" s="12">
        <f t="shared" si="95"/>
        <v>0</v>
      </c>
      <c r="AE229" s="12">
        <f t="shared" si="96"/>
        <v>-20.5</v>
      </c>
      <c r="AF229" s="12">
        <f t="shared" si="97"/>
        <v>549.1500000000002</v>
      </c>
      <c r="AH229" s="12">
        <f t="shared" si="98"/>
        <v>5995.4350000000004</v>
      </c>
      <c r="AI229" s="12">
        <f t="shared" si="99"/>
        <v>292</v>
      </c>
      <c r="AJ229" s="12">
        <f t="shared" si="100"/>
        <v>-5986</v>
      </c>
      <c r="AK229" s="12">
        <f t="shared" si="101"/>
        <v>53968.35</v>
      </c>
      <c r="AL229" s="12">
        <f>MAX(AK$4:AK229)</f>
        <v>59954.35</v>
      </c>
      <c r="AM229" s="8">
        <f t="shared" si="102"/>
        <v>-9.9842630267862137E-2</v>
      </c>
      <c r="AN229" s="20">
        <f t="shared" si="105"/>
        <v>0</v>
      </c>
      <c r="AO229" s="20">
        <f t="shared" si="106"/>
        <v>0</v>
      </c>
      <c r="AP229" s="20">
        <f t="shared" si="107"/>
        <v>1</v>
      </c>
      <c r="AQ229" s="12">
        <f t="shared" si="108"/>
        <v>-20.5</v>
      </c>
      <c r="AS229" s="26"/>
    </row>
    <row r="230" spans="1:45" x14ac:dyDescent="0.3">
      <c r="A230" s="1">
        <v>42759</v>
      </c>
      <c r="B230" s="1">
        <v>42759</v>
      </c>
      <c r="C230" s="1" t="s">
        <v>45</v>
      </c>
      <c r="D230" s="3">
        <v>1700</v>
      </c>
      <c r="E230" s="3">
        <v>0</v>
      </c>
      <c r="F230" s="3">
        <f t="shared" si="82"/>
        <v>1700</v>
      </c>
      <c r="G230" s="20">
        <f t="shared" si="83"/>
        <v>0</v>
      </c>
      <c r="H230" s="3" t="s">
        <v>38</v>
      </c>
      <c r="I230" s="20">
        <v>1</v>
      </c>
      <c r="J230" s="20">
        <v>10</v>
      </c>
      <c r="L230" s="20">
        <f t="shared" si="84"/>
        <v>1</v>
      </c>
      <c r="M230" s="20" t="s">
        <v>20</v>
      </c>
      <c r="N230" s="20">
        <v>7</v>
      </c>
      <c r="O230" s="20">
        <v>113580</v>
      </c>
      <c r="P230" s="20">
        <f t="shared" si="85"/>
        <v>113580</v>
      </c>
      <c r="Q230" s="20">
        <f t="shared" si="86"/>
        <v>113575</v>
      </c>
      <c r="R230" s="20">
        <v>113653</v>
      </c>
      <c r="S230" s="20">
        <v>113478</v>
      </c>
      <c r="T230" s="12">
        <f t="shared" si="87"/>
        <v>8.5</v>
      </c>
      <c r="U230" s="20">
        <f t="shared" si="88"/>
        <v>1</v>
      </c>
      <c r="V230" s="7">
        <f t="shared" si="89"/>
        <v>0</v>
      </c>
      <c r="W230" s="12">
        <f t="shared" si="90"/>
        <v>8.5</v>
      </c>
      <c r="X230" s="12">
        <f t="shared" si="91"/>
        <v>9</v>
      </c>
      <c r="Y230" s="12">
        <f t="shared" si="103"/>
        <v>-8.5</v>
      </c>
      <c r="Z230" s="12">
        <f t="shared" si="104"/>
        <v>-8.5</v>
      </c>
      <c r="AA230" s="12">
        <f t="shared" si="92"/>
        <v>-8.5</v>
      </c>
      <c r="AB230" s="12">
        <f t="shared" si="93"/>
        <v>348.15000000000003</v>
      </c>
      <c r="AC230" s="12">
        <f t="shared" si="94"/>
        <v>-8.5</v>
      </c>
      <c r="AD230" s="12">
        <f t="shared" si="95"/>
        <v>0</v>
      </c>
      <c r="AE230" s="12">
        <f t="shared" si="96"/>
        <v>0</v>
      </c>
      <c r="AF230" s="12">
        <f t="shared" si="97"/>
        <v>549.1500000000002</v>
      </c>
      <c r="AH230" s="12">
        <f t="shared" si="98"/>
        <v>5995.4350000000004</v>
      </c>
      <c r="AI230" s="12">
        <f t="shared" si="99"/>
        <v>292</v>
      </c>
      <c r="AJ230" s="12">
        <f t="shared" si="100"/>
        <v>0</v>
      </c>
      <c r="AK230" s="12">
        <f t="shared" si="101"/>
        <v>53968.35</v>
      </c>
      <c r="AL230" s="12">
        <f>MAX(AK$4:AK230)</f>
        <v>59954.35</v>
      </c>
      <c r="AM230" s="8">
        <f t="shared" si="102"/>
        <v>-9.9842630267862137E-2</v>
      </c>
      <c r="AN230" s="20">
        <f t="shared" si="105"/>
        <v>0</v>
      </c>
      <c r="AO230" s="20">
        <f t="shared" si="106"/>
        <v>0</v>
      </c>
      <c r="AP230" s="20">
        <f t="shared" si="107"/>
        <v>0</v>
      </c>
      <c r="AQ230" s="12">
        <f t="shared" si="108"/>
        <v>0</v>
      </c>
      <c r="AS230" s="26"/>
    </row>
    <row r="231" spans="1:45" x14ac:dyDescent="0.3">
      <c r="A231" s="1">
        <v>42759</v>
      </c>
      <c r="B231" s="1">
        <v>42759</v>
      </c>
      <c r="C231" s="1" t="s">
        <v>45</v>
      </c>
      <c r="D231" s="3">
        <v>2300</v>
      </c>
      <c r="E231" s="3">
        <v>0</v>
      </c>
      <c r="F231" s="3">
        <f t="shared" si="82"/>
        <v>2300</v>
      </c>
      <c r="G231" s="20">
        <f t="shared" si="83"/>
        <v>0</v>
      </c>
      <c r="H231" s="3" t="s">
        <v>38</v>
      </c>
      <c r="I231" s="20">
        <v>1</v>
      </c>
      <c r="J231" s="20">
        <v>11</v>
      </c>
      <c r="L231" s="20">
        <f t="shared" si="84"/>
        <v>1</v>
      </c>
      <c r="M231" s="20" t="s">
        <v>20</v>
      </c>
      <c r="N231" s="20">
        <v>7</v>
      </c>
      <c r="O231" s="20">
        <v>113900</v>
      </c>
      <c r="P231" s="20">
        <f t="shared" si="85"/>
        <v>113900</v>
      </c>
      <c r="Q231" s="20">
        <f t="shared" si="86"/>
        <v>113895</v>
      </c>
      <c r="R231" s="20">
        <v>113983</v>
      </c>
      <c r="S231" s="20">
        <v>113375</v>
      </c>
      <c r="T231" s="12">
        <f t="shared" si="87"/>
        <v>9.5</v>
      </c>
      <c r="U231" s="20">
        <f t="shared" si="88"/>
        <v>1</v>
      </c>
      <c r="V231" s="7">
        <f t="shared" si="89"/>
        <v>0</v>
      </c>
      <c r="W231" s="12">
        <f t="shared" si="90"/>
        <v>9.5</v>
      </c>
      <c r="X231" s="12">
        <f t="shared" si="91"/>
        <v>51.3</v>
      </c>
      <c r="Y231" s="12">
        <f t="shared" si="103"/>
        <v>9.5</v>
      </c>
      <c r="Z231" s="12">
        <f t="shared" si="104"/>
        <v>19.5</v>
      </c>
      <c r="AA231" s="12">
        <f t="shared" si="92"/>
        <v>14.5</v>
      </c>
      <c r="AB231" s="12">
        <f t="shared" si="93"/>
        <v>362.65000000000003</v>
      </c>
      <c r="AC231" s="12">
        <f t="shared" si="94"/>
        <v>9.5</v>
      </c>
      <c r="AD231" s="12">
        <f t="shared" si="95"/>
        <v>0</v>
      </c>
      <c r="AE231" s="12">
        <f t="shared" si="96"/>
        <v>0</v>
      </c>
      <c r="AF231" s="12">
        <f t="shared" si="97"/>
        <v>549.1500000000002</v>
      </c>
      <c r="AH231" s="12">
        <f t="shared" si="98"/>
        <v>5995.4350000000004</v>
      </c>
      <c r="AI231" s="12">
        <f t="shared" si="99"/>
        <v>292</v>
      </c>
      <c r="AJ231" s="12">
        <f t="shared" si="100"/>
        <v>0</v>
      </c>
      <c r="AK231" s="12">
        <f t="shared" si="101"/>
        <v>53968.35</v>
      </c>
      <c r="AL231" s="12">
        <f>MAX(AK$4:AK231)</f>
        <v>59954.35</v>
      </c>
      <c r="AM231" s="8">
        <f t="shared" si="102"/>
        <v>-9.9842630267862137E-2</v>
      </c>
      <c r="AN231" s="20">
        <f t="shared" si="105"/>
        <v>0</v>
      </c>
      <c r="AO231" s="20">
        <f t="shared" si="106"/>
        <v>0</v>
      </c>
      <c r="AP231" s="20">
        <f t="shared" si="107"/>
        <v>0</v>
      </c>
      <c r="AQ231" s="12">
        <f t="shared" si="108"/>
        <v>0</v>
      </c>
      <c r="AS231" s="26"/>
    </row>
    <row r="232" spans="1:45" x14ac:dyDescent="0.3">
      <c r="A232" s="1">
        <v>42759</v>
      </c>
      <c r="B232" s="1">
        <v>42760</v>
      </c>
      <c r="C232" s="1" t="s">
        <v>45</v>
      </c>
      <c r="D232" s="3">
        <v>100</v>
      </c>
      <c r="E232" s="3">
        <v>0</v>
      </c>
      <c r="F232" s="3">
        <f t="shared" si="82"/>
        <v>100</v>
      </c>
      <c r="G232" s="20">
        <f t="shared" si="83"/>
        <v>1</v>
      </c>
      <c r="H232" s="3" t="s">
        <v>37</v>
      </c>
      <c r="K232" s="20">
        <v>1</v>
      </c>
      <c r="L232" s="20">
        <f t="shared" si="84"/>
        <v>1</v>
      </c>
      <c r="M232" s="20" t="s">
        <v>21</v>
      </c>
      <c r="N232" s="20">
        <v>8</v>
      </c>
      <c r="O232" s="20">
        <v>75390</v>
      </c>
      <c r="P232" s="20">
        <f t="shared" si="85"/>
        <v>75398</v>
      </c>
      <c r="Q232" s="20">
        <f t="shared" si="86"/>
        <v>75403</v>
      </c>
      <c r="R232" s="20">
        <v>75337</v>
      </c>
      <c r="S232" s="20">
        <v>75514</v>
      </c>
      <c r="T232" s="12">
        <f t="shared" si="87"/>
        <v>7.4</v>
      </c>
      <c r="U232" s="20">
        <f t="shared" si="88"/>
        <v>1</v>
      </c>
      <c r="V232" s="7">
        <f t="shared" si="89"/>
        <v>0</v>
      </c>
      <c r="W232" s="12">
        <f t="shared" si="90"/>
        <v>7.4</v>
      </c>
      <c r="X232" s="12">
        <f t="shared" si="91"/>
        <v>10.3</v>
      </c>
      <c r="Y232" s="12">
        <f t="shared" si="103"/>
        <v>9.5</v>
      </c>
      <c r="Z232" s="12">
        <f t="shared" si="104"/>
        <v>-7.4</v>
      </c>
      <c r="AA232" s="12">
        <f t="shared" si="92"/>
        <v>1.0499999999999998</v>
      </c>
      <c r="AB232" s="12">
        <f t="shared" si="93"/>
        <v>363.70000000000005</v>
      </c>
      <c r="AC232" s="12">
        <f t="shared" si="94"/>
        <v>0</v>
      </c>
      <c r="AD232" s="12">
        <f t="shared" si="95"/>
        <v>9.5</v>
      </c>
      <c r="AE232" s="12">
        <f t="shared" si="96"/>
        <v>0</v>
      </c>
      <c r="AF232" s="12">
        <f t="shared" si="97"/>
        <v>549.1500000000002</v>
      </c>
      <c r="AH232" s="12">
        <f t="shared" si="98"/>
        <v>5396.835</v>
      </c>
      <c r="AI232" s="12">
        <f t="shared" si="99"/>
        <v>263</v>
      </c>
      <c r="AJ232" s="12">
        <f t="shared" si="100"/>
        <v>0</v>
      </c>
      <c r="AK232" s="12">
        <f t="shared" si="101"/>
        <v>53968.35</v>
      </c>
      <c r="AL232" s="12">
        <f>MAX(AK$4:AK232)</f>
        <v>59954.35</v>
      </c>
      <c r="AM232" s="8">
        <f t="shared" si="102"/>
        <v>-9.9842630267862137E-2</v>
      </c>
      <c r="AN232" s="20">
        <f t="shared" si="105"/>
        <v>0</v>
      </c>
      <c r="AO232" s="20">
        <f t="shared" si="106"/>
        <v>0</v>
      </c>
      <c r="AP232" s="20">
        <f t="shared" si="107"/>
        <v>0</v>
      </c>
      <c r="AQ232" s="12">
        <f t="shared" si="108"/>
        <v>0</v>
      </c>
      <c r="AS232" s="26"/>
    </row>
    <row r="233" spans="1:45" x14ac:dyDescent="0.3">
      <c r="A233" s="1">
        <v>42760</v>
      </c>
      <c r="B233" s="1">
        <v>42760</v>
      </c>
      <c r="C233" s="1" t="s">
        <v>45</v>
      </c>
      <c r="D233" s="3">
        <v>950</v>
      </c>
      <c r="E233" s="3">
        <v>0</v>
      </c>
      <c r="F233" s="3">
        <f t="shared" si="82"/>
        <v>950</v>
      </c>
      <c r="G233" s="20">
        <f t="shared" si="83"/>
        <v>0</v>
      </c>
      <c r="H233" s="3" t="s">
        <v>17</v>
      </c>
      <c r="L233" s="20">
        <f t="shared" si="84"/>
        <v>1</v>
      </c>
      <c r="M233" s="20" t="s">
        <v>20</v>
      </c>
      <c r="N233" s="20">
        <v>7</v>
      </c>
      <c r="O233" s="20">
        <v>107540</v>
      </c>
      <c r="P233" s="20">
        <f t="shared" si="85"/>
        <v>107540</v>
      </c>
      <c r="Q233" s="20">
        <f t="shared" si="86"/>
        <v>107535</v>
      </c>
      <c r="R233" s="20">
        <v>107541</v>
      </c>
      <c r="S233" s="20">
        <v>107411</v>
      </c>
      <c r="T233" s="12">
        <f t="shared" si="87"/>
        <v>1.3</v>
      </c>
      <c r="U233" s="20">
        <f t="shared" si="88"/>
        <v>1</v>
      </c>
      <c r="V233" s="7">
        <f t="shared" si="89"/>
        <v>1</v>
      </c>
      <c r="W233" s="12">
        <f t="shared" si="90"/>
        <v>1.3</v>
      </c>
      <c r="X233" s="12">
        <f t="shared" si="91"/>
        <v>11.7</v>
      </c>
      <c r="Y233" s="12">
        <f t="shared" si="103"/>
        <v>9.5</v>
      </c>
      <c r="Z233" s="12">
        <f t="shared" si="104"/>
        <v>-1.3</v>
      </c>
      <c r="AA233" s="12">
        <f t="shared" si="92"/>
        <v>4.0999999999999996</v>
      </c>
      <c r="AB233" s="12">
        <f t="shared" si="93"/>
        <v>367.80000000000007</v>
      </c>
      <c r="AC233" s="12">
        <f t="shared" si="94"/>
        <v>0</v>
      </c>
      <c r="AD233" s="12">
        <f t="shared" si="95"/>
        <v>0</v>
      </c>
      <c r="AE233" s="12">
        <f t="shared" si="96"/>
        <v>4.0999999999999996</v>
      </c>
      <c r="AF233" s="12">
        <f t="shared" si="97"/>
        <v>553.25000000000023</v>
      </c>
      <c r="AH233" s="12">
        <f t="shared" si="98"/>
        <v>5396.835</v>
      </c>
      <c r="AI233" s="12">
        <f t="shared" si="99"/>
        <v>263</v>
      </c>
      <c r="AJ233" s="12">
        <f t="shared" si="100"/>
        <v>1078.3</v>
      </c>
      <c r="AK233" s="12">
        <f t="shared" si="101"/>
        <v>55046.65</v>
      </c>
      <c r="AL233" s="12">
        <f>MAX(AK$4:AK233)</f>
        <v>59954.35</v>
      </c>
      <c r="AM233" s="8">
        <f t="shared" si="102"/>
        <v>-8.1857279747007475E-2</v>
      </c>
      <c r="AN233" s="20">
        <f t="shared" si="105"/>
        <v>1</v>
      </c>
      <c r="AO233" s="20">
        <f t="shared" si="106"/>
        <v>4.0999999999999996</v>
      </c>
      <c r="AP233" s="20">
        <f t="shared" si="107"/>
        <v>0</v>
      </c>
      <c r="AQ233" s="12">
        <f t="shared" si="108"/>
        <v>0</v>
      </c>
      <c r="AS233" s="26"/>
    </row>
    <row r="234" spans="1:45" x14ac:dyDescent="0.3">
      <c r="A234" s="1">
        <v>42760</v>
      </c>
      <c r="B234" s="1">
        <v>42760</v>
      </c>
      <c r="C234" s="1" t="s">
        <v>45</v>
      </c>
      <c r="D234" s="3">
        <v>1215</v>
      </c>
      <c r="E234" s="3">
        <v>0</v>
      </c>
      <c r="F234" s="3">
        <f t="shared" si="82"/>
        <v>1215</v>
      </c>
      <c r="G234" s="20">
        <f t="shared" si="83"/>
        <v>0</v>
      </c>
      <c r="H234" s="3" t="s">
        <v>37</v>
      </c>
      <c r="L234" s="20">
        <f t="shared" si="84"/>
        <v>1</v>
      </c>
      <c r="M234" s="20" t="s">
        <v>20</v>
      </c>
      <c r="N234" s="20">
        <v>8</v>
      </c>
      <c r="O234" s="20">
        <v>75590</v>
      </c>
      <c r="P234" s="20">
        <f t="shared" si="85"/>
        <v>75590</v>
      </c>
      <c r="Q234" s="20">
        <f t="shared" si="86"/>
        <v>75585</v>
      </c>
      <c r="R234" s="20">
        <v>75749</v>
      </c>
      <c r="S234" s="20">
        <v>75245</v>
      </c>
      <c r="T234" s="12">
        <f t="shared" si="87"/>
        <v>17.2</v>
      </c>
      <c r="U234" s="20">
        <f t="shared" si="88"/>
        <v>1</v>
      </c>
      <c r="V234" s="7">
        <f t="shared" si="89"/>
        <v>1</v>
      </c>
      <c r="W234" s="12">
        <f t="shared" si="90"/>
        <v>17.2</v>
      </c>
      <c r="X234" s="12">
        <f t="shared" si="91"/>
        <v>33.200000000000003</v>
      </c>
      <c r="Y234" s="12">
        <f t="shared" si="103"/>
        <v>9.5</v>
      </c>
      <c r="Z234" s="12">
        <f t="shared" si="104"/>
        <v>19.5</v>
      </c>
      <c r="AA234" s="12">
        <f t="shared" si="92"/>
        <v>14.5</v>
      </c>
      <c r="AB234" s="12">
        <f t="shared" si="93"/>
        <v>382.30000000000007</v>
      </c>
      <c r="AC234" s="12">
        <f t="shared" si="94"/>
        <v>0</v>
      </c>
      <c r="AD234" s="12">
        <f t="shared" si="95"/>
        <v>0</v>
      </c>
      <c r="AE234" s="12">
        <f t="shared" si="96"/>
        <v>14.5</v>
      </c>
      <c r="AF234" s="12">
        <f t="shared" si="97"/>
        <v>567.75000000000023</v>
      </c>
      <c r="AH234" s="12">
        <f t="shared" si="98"/>
        <v>5396.835</v>
      </c>
      <c r="AI234" s="12">
        <f t="shared" si="99"/>
        <v>263</v>
      </c>
      <c r="AJ234" s="12">
        <f t="shared" si="100"/>
        <v>3813.5</v>
      </c>
      <c r="AK234" s="12">
        <f t="shared" si="101"/>
        <v>58860.15</v>
      </c>
      <c r="AL234" s="12">
        <f>MAX(AK$4:AK234)</f>
        <v>59954.35</v>
      </c>
      <c r="AM234" s="8">
        <f t="shared" si="102"/>
        <v>-1.8250552295204555E-2</v>
      </c>
      <c r="AN234" s="20">
        <f t="shared" si="105"/>
        <v>1</v>
      </c>
      <c r="AO234" s="20">
        <f t="shared" si="106"/>
        <v>14.5</v>
      </c>
      <c r="AP234" s="20">
        <f t="shared" si="107"/>
        <v>0</v>
      </c>
      <c r="AQ234" s="12">
        <f t="shared" si="108"/>
        <v>0</v>
      </c>
      <c r="AS234" s="26"/>
    </row>
    <row r="235" spans="1:45" x14ac:dyDescent="0.3">
      <c r="A235" s="1">
        <v>42760</v>
      </c>
      <c r="B235" s="1">
        <v>42760</v>
      </c>
      <c r="C235" s="1" t="s">
        <v>45</v>
      </c>
      <c r="D235" s="3">
        <v>1215</v>
      </c>
      <c r="E235" s="3">
        <v>0</v>
      </c>
      <c r="F235" s="3">
        <f t="shared" si="82"/>
        <v>1215</v>
      </c>
      <c r="G235" s="20">
        <f t="shared" si="83"/>
        <v>0</v>
      </c>
      <c r="H235" s="3" t="s">
        <v>38</v>
      </c>
      <c r="L235" s="20">
        <f t="shared" si="84"/>
        <v>1</v>
      </c>
      <c r="M235" s="20" t="s">
        <v>21</v>
      </c>
      <c r="N235" s="20">
        <v>7</v>
      </c>
      <c r="O235" s="20">
        <v>113300</v>
      </c>
      <c r="P235" s="20">
        <f t="shared" si="85"/>
        <v>113307</v>
      </c>
      <c r="Q235" s="20">
        <f t="shared" si="86"/>
        <v>113312</v>
      </c>
      <c r="R235" s="20">
        <v>113033</v>
      </c>
      <c r="S235" s="20">
        <v>113933</v>
      </c>
      <c r="T235" s="12">
        <f t="shared" si="87"/>
        <v>28.6</v>
      </c>
      <c r="U235" s="20">
        <f t="shared" si="88"/>
        <v>1</v>
      </c>
      <c r="V235" s="7">
        <f t="shared" si="89"/>
        <v>1</v>
      </c>
      <c r="W235" s="12">
        <f t="shared" si="90"/>
        <v>20.5</v>
      </c>
      <c r="X235" s="12">
        <f t="shared" si="91"/>
        <v>61.4</v>
      </c>
      <c r="Y235" s="12">
        <f t="shared" si="103"/>
        <v>-20.5</v>
      </c>
      <c r="Z235" s="12">
        <f t="shared" si="104"/>
        <v>-20.5</v>
      </c>
      <c r="AA235" s="12">
        <f t="shared" si="92"/>
        <v>-20.5</v>
      </c>
      <c r="AB235" s="12">
        <f t="shared" si="93"/>
        <v>361.80000000000007</v>
      </c>
      <c r="AC235" s="12">
        <f t="shared" si="94"/>
        <v>0</v>
      </c>
      <c r="AD235" s="12">
        <f t="shared" si="95"/>
        <v>0</v>
      </c>
      <c r="AE235" s="12">
        <f t="shared" si="96"/>
        <v>-20.5</v>
      </c>
      <c r="AF235" s="12">
        <f t="shared" si="97"/>
        <v>547.25000000000023</v>
      </c>
      <c r="AH235" s="12">
        <f t="shared" si="98"/>
        <v>5396.835</v>
      </c>
      <c r="AI235" s="12">
        <f t="shared" si="99"/>
        <v>263</v>
      </c>
      <c r="AJ235" s="12">
        <f t="shared" si="100"/>
        <v>-5391.5</v>
      </c>
      <c r="AK235" s="12">
        <f t="shared" si="101"/>
        <v>53468.65</v>
      </c>
      <c r="AL235" s="12">
        <f>MAX(AK$4:AK235)</f>
        <v>59954.35</v>
      </c>
      <c r="AM235" s="8">
        <f t="shared" si="102"/>
        <v>-0.10817730489947763</v>
      </c>
      <c r="AN235" s="20">
        <f t="shared" si="105"/>
        <v>0</v>
      </c>
      <c r="AO235" s="20">
        <f t="shared" si="106"/>
        <v>0</v>
      </c>
      <c r="AP235" s="20">
        <f t="shared" si="107"/>
        <v>1</v>
      </c>
      <c r="AQ235" s="12">
        <f t="shared" si="108"/>
        <v>-20.5</v>
      </c>
      <c r="AS235" s="26"/>
    </row>
    <row r="236" spans="1:45" x14ac:dyDescent="0.3">
      <c r="A236" s="1">
        <v>42760</v>
      </c>
      <c r="B236" s="1">
        <v>42760</v>
      </c>
      <c r="C236" s="1" t="s">
        <v>45</v>
      </c>
      <c r="D236" s="3">
        <v>1545</v>
      </c>
      <c r="E236" s="3">
        <v>0</v>
      </c>
      <c r="F236" s="3">
        <f t="shared" si="82"/>
        <v>1545</v>
      </c>
      <c r="G236" s="20">
        <f t="shared" si="83"/>
        <v>0</v>
      </c>
      <c r="H236" s="3" t="s">
        <v>43</v>
      </c>
      <c r="I236" s="20">
        <v>1</v>
      </c>
      <c r="J236" s="20">
        <v>44</v>
      </c>
      <c r="L236" s="20">
        <f t="shared" si="84"/>
        <v>1</v>
      </c>
      <c r="M236" s="20" t="s">
        <v>21</v>
      </c>
      <c r="N236" s="20">
        <v>10</v>
      </c>
      <c r="O236" s="20">
        <v>130820</v>
      </c>
      <c r="P236" s="20">
        <f t="shared" si="85"/>
        <v>130830</v>
      </c>
      <c r="Q236" s="20">
        <f t="shared" si="86"/>
        <v>130835</v>
      </c>
      <c r="R236" s="20">
        <v>130813</v>
      </c>
      <c r="S236" s="20">
        <v>130875</v>
      </c>
      <c r="T236" s="12">
        <f t="shared" si="87"/>
        <v>3.2</v>
      </c>
      <c r="U236" s="20">
        <f t="shared" si="88"/>
        <v>1</v>
      </c>
      <c r="V236" s="7">
        <f t="shared" si="89"/>
        <v>0</v>
      </c>
      <c r="W236" s="12">
        <f t="shared" si="90"/>
        <v>3.2</v>
      </c>
      <c r="X236" s="12">
        <f t="shared" si="91"/>
        <v>3</v>
      </c>
      <c r="Y236" s="12">
        <f t="shared" si="103"/>
        <v>-3.2</v>
      </c>
      <c r="Z236" s="12">
        <f t="shared" si="104"/>
        <v>-3.2</v>
      </c>
      <c r="AA236" s="12">
        <f t="shared" si="92"/>
        <v>-3.2</v>
      </c>
      <c r="AB236" s="12">
        <f t="shared" si="93"/>
        <v>358.60000000000008</v>
      </c>
      <c r="AC236" s="12">
        <f t="shared" si="94"/>
        <v>-3.2</v>
      </c>
      <c r="AD236" s="12">
        <f t="shared" si="95"/>
        <v>0</v>
      </c>
      <c r="AE236" s="12">
        <f t="shared" si="96"/>
        <v>0</v>
      </c>
      <c r="AF236" s="12">
        <f t="shared" si="97"/>
        <v>547.25000000000023</v>
      </c>
      <c r="AH236" s="12">
        <f t="shared" si="98"/>
        <v>5396.835</v>
      </c>
      <c r="AI236" s="12">
        <f t="shared" si="99"/>
        <v>263</v>
      </c>
      <c r="AJ236" s="12">
        <f t="shared" si="100"/>
        <v>0</v>
      </c>
      <c r="AK236" s="12">
        <f t="shared" si="101"/>
        <v>53468.65</v>
      </c>
      <c r="AL236" s="12">
        <f>MAX(AK$4:AK236)</f>
        <v>59954.35</v>
      </c>
      <c r="AM236" s="8">
        <f t="shared" si="102"/>
        <v>-0.10817730489947763</v>
      </c>
      <c r="AN236" s="20">
        <f t="shared" si="105"/>
        <v>0</v>
      </c>
      <c r="AO236" s="20">
        <f t="shared" si="106"/>
        <v>0</v>
      </c>
      <c r="AP236" s="20">
        <f t="shared" si="107"/>
        <v>0</v>
      </c>
      <c r="AQ236" s="12">
        <f t="shared" si="108"/>
        <v>0</v>
      </c>
      <c r="AS236" s="26"/>
    </row>
    <row r="237" spans="1:45" x14ac:dyDescent="0.3">
      <c r="A237" s="1">
        <v>42761</v>
      </c>
      <c r="B237" s="1">
        <v>42761</v>
      </c>
      <c r="C237" s="1" t="s">
        <v>45</v>
      </c>
      <c r="D237" s="3">
        <v>950</v>
      </c>
      <c r="E237" s="3">
        <v>0</v>
      </c>
      <c r="F237" s="3">
        <f t="shared" si="82"/>
        <v>950</v>
      </c>
      <c r="G237" s="20">
        <f t="shared" si="83"/>
        <v>0</v>
      </c>
      <c r="H237" s="3" t="s">
        <v>37</v>
      </c>
      <c r="L237" s="20">
        <f t="shared" si="84"/>
        <v>1</v>
      </c>
      <c r="M237" s="20" t="s">
        <v>21</v>
      </c>
      <c r="N237" s="20">
        <v>8</v>
      </c>
      <c r="O237" s="20">
        <v>75380</v>
      </c>
      <c r="P237" s="20">
        <f t="shared" si="85"/>
        <v>75388</v>
      </c>
      <c r="Q237" s="20">
        <f t="shared" si="86"/>
        <v>75393</v>
      </c>
      <c r="R237" s="20">
        <v>75373</v>
      </c>
      <c r="S237" s="20">
        <v>75520</v>
      </c>
      <c r="T237" s="12">
        <f t="shared" si="87"/>
        <v>2.8</v>
      </c>
      <c r="U237" s="20">
        <f t="shared" si="88"/>
        <v>1</v>
      </c>
      <c r="V237" s="7">
        <f t="shared" si="89"/>
        <v>1</v>
      </c>
      <c r="W237" s="12">
        <f t="shared" si="90"/>
        <v>2.8</v>
      </c>
      <c r="X237" s="12">
        <f t="shared" si="91"/>
        <v>11.9</v>
      </c>
      <c r="Y237" s="12">
        <f t="shared" si="103"/>
        <v>9.5</v>
      </c>
      <c r="Z237" s="12">
        <f t="shared" si="104"/>
        <v>-2.8</v>
      </c>
      <c r="AA237" s="12">
        <f t="shared" si="92"/>
        <v>3.35</v>
      </c>
      <c r="AB237" s="12">
        <f t="shared" si="93"/>
        <v>361.9500000000001</v>
      </c>
      <c r="AC237" s="12">
        <f t="shared" si="94"/>
        <v>0</v>
      </c>
      <c r="AD237" s="12">
        <f t="shared" si="95"/>
        <v>0</v>
      </c>
      <c r="AE237" s="12">
        <f t="shared" si="96"/>
        <v>3.35</v>
      </c>
      <c r="AF237" s="12">
        <f t="shared" si="97"/>
        <v>550.60000000000025</v>
      </c>
      <c r="AH237" s="12">
        <f t="shared" si="98"/>
        <v>5346.8650000000007</v>
      </c>
      <c r="AI237" s="12">
        <f t="shared" si="99"/>
        <v>260</v>
      </c>
      <c r="AJ237" s="12">
        <f t="shared" si="100"/>
        <v>871</v>
      </c>
      <c r="AK237" s="12">
        <f t="shared" si="101"/>
        <v>54339.65</v>
      </c>
      <c r="AL237" s="12">
        <f>MAX(AK$4:AK237)</f>
        <v>59954.35</v>
      </c>
      <c r="AM237" s="8">
        <f t="shared" si="102"/>
        <v>-9.364958505929924E-2</v>
      </c>
      <c r="AN237" s="20">
        <f t="shared" si="105"/>
        <v>1</v>
      </c>
      <c r="AO237" s="20">
        <f t="shared" si="106"/>
        <v>3.35</v>
      </c>
      <c r="AP237" s="20">
        <f t="shared" si="107"/>
        <v>0</v>
      </c>
      <c r="AQ237" s="12">
        <f t="shared" si="108"/>
        <v>0</v>
      </c>
      <c r="AS237" s="26"/>
    </row>
    <row r="238" spans="1:45" x14ac:dyDescent="0.3">
      <c r="A238" s="1">
        <v>42761</v>
      </c>
      <c r="B238" s="1">
        <v>42761</v>
      </c>
      <c r="C238" s="1" t="s">
        <v>45</v>
      </c>
      <c r="D238" s="3">
        <v>1255</v>
      </c>
      <c r="E238" s="3">
        <v>0</v>
      </c>
      <c r="F238" s="3">
        <f t="shared" si="82"/>
        <v>1255</v>
      </c>
      <c r="G238" s="20">
        <f t="shared" si="83"/>
        <v>0</v>
      </c>
      <c r="H238" s="3" t="s">
        <v>43</v>
      </c>
      <c r="I238" s="20">
        <v>1</v>
      </c>
      <c r="J238" s="20">
        <v>11</v>
      </c>
      <c r="L238" s="20">
        <f t="shared" si="84"/>
        <v>1</v>
      </c>
      <c r="M238" s="20" t="s">
        <v>20</v>
      </c>
      <c r="N238" s="20">
        <v>10</v>
      </c>
      <c r="O238" s="20">
        <v>131240</v>
      </c>
      <c r="P238" s="20">
        <f t="shared" si="85"/>
        <v>131240</v>
      </c>
      <c r="Q238" s="20">
        <f t="shared" si="86"/>
        <v>131235</v>
      </c>
      <c r="R238" s="20">
        <v>131295</v>
      </c>
      <c r="S238" s="20">
        <v>130802</v>
      </c>
      <c r="T238" s="12">
        <f t="shared" si="87"/>
        <v>7</v>
      </c>
      <c r="U238" s="20">
        <f t="shared" si="88"/>
        <v>1</v>
      </c>
      <c r="V238" s="7">
        <f t="shared" si="89"/>
        <v>0</v>
      </c>
      <c r="W238" s="12">
        <f t="shared" si="90"/>
        <v>7</v>
      </c>
      <c r="X238" s="12">
        <f t="shared" si="91"/>
        <v>42.3</v>
      </c>
      <c r="Y238" s="12">
        <f t="shared" si="103"/>
        <v>9.5</v>
      </c>
      <c r="Z238" s="12">
        <f t="shared" si="104"/>
        <v>19.5</v>
      </c>
      <c r="AA238" s="12">
        <f t="shared" si="92"/>
        <v>14.5</v>
      </c>
      <c r="AB238" s="12">
        <f t="shared" si="93"/>
        <v>376.4500000000001</v>
      </c>
      <c r="AC238" s="12">
        <f t="shared" si="94"/>
        <v>9.5</v>
      </c>
      <c r="AD238" s="12">
        <f t="shared" si="95"/>
        <v>0</v>
      </c>
      <c r="AE238" s="12">
        <f t="shared" si="96"/>
        <v>0</v>
      </c>
      <c r="AF238" s="12">
        <f t="shared" si="97"/>
        <v>550.60000000000025</v>
      </c>
      <c r="AH238" s="12">
        <f t="shared" si="98"/>
        <v>5346.8650000000007</v>
      </c>
      <c r="AI238" s="12">
        <f t="shared" si="99"/>
        <v>260</v>
      </c>
      <c r="AJ238" s="12">
        <f t="shared" si="100"/>
        <v>0</v>
      </c>
      <c r="AK238" s="12">
        <f t="shared" si="101"/>
        <v>54339.65</v>
      </c>
      <c r="AL238" s="12">
        <f>MAX(AK$4:AK238)</f>
        <v>59954.35</v>
      </c>
      <c r="AM238" s="8">
        <f t="shared" si="102"/>
        <v>-9.364958505929924E-2</v>
      </c>
      <c r="AN238" s="20">
        <f t="shared" si="105"/>
        <v>0</v>
      </c>
      <c r="AO238" s="20">
        <f t="shared" si="106"/>
        <v>0</v>
      </c>
      <c r="AP238" s="20">
        <f t="shared" si="107"/>
        <v>0</v>
      </c>
      <c r="AQ238" s="12">
        <f t="shared" si="108"/>
        <v>0</v>
      </c>
      <c r="AS238" s="26"/>
    </row>
    <row r="239" spans="1:45" x14ac:dyDescent="0.3">
      <c r="A239" s="1">
        <v>42761</v>
      </c>
      <c r="B239" s="1">
        <v>42761</v>
      </c>
      <c r="C239" s="1" t="s">
        <v>45</v>
      </c>
      <c r="D239" s="3">
        <v>1310</v>
      </c>
      <c r="E239" s="3">
        <v>0</v>
      </c>
      <c r="F239" s="3">
        <f t="shared" si="82"/>
        <v>1310</v>
      </c>
      <c r="G239" s="20">
        <f t="shared" si="83"/>
        <v>0</v>
      </c>
      <c r="H239" s="3" t="s">
        <v>17</v>
      </c>
      <c r="K239" s="20">
        <v>1</v>
      </c>
      <c r="L239" s="20">
        <f t="shared" si="84"/>
        <v>1</v>
      </c>
      <c r="M239" s="20" t="s">
        <v>21</v>
      </c>
      <c r="N239" s="20">
        <v>7</v>
      </c>
      <c r="O239" s="20">
        <v>106970</v>
      </c>
      <c r="P239" s="20">
        <f t="shared" si="85"/>
        <v>106977</v>
      </c>
      <c r="Q239" s="20">
        <f t="shared" si="86"/>
        <v>106982</v>
      </c>
      <c r="R239" s="20">
        <v>106880</v>
      </c>
      <c r="S239" s="20">
        <v>107071</v>
      </c>
      <c r="T239" s="12">
        <f t="shared" si="87"/>
        <v>10.9</v>
      </c>
      <c r="U239" s="20">
        <f t="shared" si="88"/>
        <v>1</v>
      </c>
      <c r="V239" s="7">
        <f t="shared" si="89"/>
        <v>0</v>
      </c>
      <c r="W239" s="12">
        <f t="shared" si="90"/>
        <v>10.9</v>
      </c>
      <c r="X239" s="12">
        <f t="shared" si="91"/>
        <v>8.1999999999999993</v>
      </c>
      <c r="Y239" s="12">
        <f t="shared" si="103"/>
        <v>-10.9</v>
      </c>
      <c r="Z239" s="12">
        <f t="shared" si="104"/>
        <v>-10.9</v>
      </c>
      <c r="AA239" s="12">
        <f t="shared" si="92"/>
        <v>-10.9</v>
      </c>
      <c r="AB239" s="12">
        <f t="shared" si="93"/>
        <v>365.55000000000013</v>
      </c>
      <c r="AC239" s="12">
        <f t="shared" si="94"/>
        <v>0</v>
      </c>
      <c r="AD239" s="12">
        <f t="shared" si="95"/>
        <v>-10.9</v>
      </c>
      <c r="AE239" s="12">
        <f t="shared" si="96"/>
        <v>0</v>
      </c>
      <c r="AF239" s="12">
        <f t="shared" si="97"/>
        <v>550.60000000000025</v>
      </c>
      <c r="AH239" s="12">
        <f t="shared" si="98"/>
        <v>5346.8650000000007</v>
      </c>
      <c r="AI239" s="12">
        <f t="shared" si="99"/>
        <v>260</v>
      </c>
      <c r="AJ239" s="12">
        <f t="shared" si="100"/>
        <v>0</v>
      </c>
      <c r="AK239" s="12">
        <f t="shared" si="101"/>
        <v>54339.65</v>
      </c>
      <c r="AL239" s="12">
        <f>MAX(AK$4:AK239)</f>
        <v>59954.35</v>
      </c>
      <c r="AM239" s="8">
        <f t="shared" si="102"/>
        <v>-9.364958505929924E-2</v>
      </c>
      <c r="AN239" s="20">
        <f t="shared" si="105"/>
        <v>0</v>
      </c>
      <c r="AO239" s="20">
        <f t="shared" si="106"/>
        <v>0</v>
      </c>
      <c r="AP239" s="20">
        <f t="shared" si="107"/>
        <v>0</v>
      </c>
      <c r="AQ239" s="12">
        <f t="shared" si="108"/>
        <v>0</v>
      </c>
      <c r="AS239" s="26"/>
    </row>
    <row r="240" spans="1:45" x14ac:dyDescent="0.3">
      <c r="A240" s="1">
        <v>42761</v>
      </c>
      <c r="B240" s="1">
        <v>42761</v>
      </c>
      <c r="C240" s="1" t="s">
        <v>45</v>
      </c>
      <c r="D240" s="3">
        <v>1430</v>
      </c>
      <c r="E240" s="3">
        <v>0</v>
      </c>
      <c r="F240" s="3">
        <f t="shared" si="82"/>
        <v>1430</v>
      </c>
      <c r="G240" s="20">
        <f t="shared" si="83"/>
        <v>0</v>
      </c>
      <c r="H240" s="3" t="s">
        <v>17</v>
      </c>
      <c r="L240" s="20">
        <f t="shared" si="84"/>
        <v>1</v>
      </c>
      <c r="M240" s="20" t="s">
        <v>21</v>
      </c>
      <c r="N240" s="20">
        <v>7</v>
      </c>
      <c r="O240" s="20">
        <v>106750</v>
      </c>
      <c r="P240" s="20">
        <f t="shared" si="85"/>
        <v>106757</v>
      </c>
      <c r="Q240" s="20">
        <f t="shared" si="86"/>
        <v>106762</v>
      </c>
      <c r="R240" s="20">
        <v>106719</v>
      </c>
      <c r="S240" s="20">
        <v>106920</v>
      </c>
      <c r="T240" s="12">
        <f t="shared" si="87"/>
        <v>5</v>
      </c>
      <c r="U240" s="20">
        <f t="shared" si="88"/>
        <v>1</v>
      </c>
      <c r="V240" s="7">
        <f t="shared" si="89"/>
        <v>1</v>
      </c>
      <c r="W240" s="12">
        <f t="shared" si="90"/>
        <v>5</v>
      </c>
      <c r="X240" s="12">
        <f t="shared" si="91"/>
        <v>15.1</v>
      </c>
      <c r="Y240" s="12">
        <f t="shared" si="103"/>
        <v>9.5</v>
      </c>
      <c r="Z240" s="12">
        <f t="shared" si="104"/>
        <v>-5</v>
      </c>
      <c r="AA240" s="12">
        <f t="shared" si="92"/>
        <v>2.25</v>
      </c>
      <c r="AB240" s="12">
        <f t="shared" si="93"/>
        <v>367.80000000000013</v>
      </c>
      <c r="AC240" s="12">
        <f t="shared" si="94"/>
        <v>0</v>
      </c>
      <c r="AD240" s="12">
        <f t="shared" si="95"/>
        <v>0</v>
      </c>
      <c r="AE240" s="12">
        <f t="shared" si="96"/>
        <v>2.25</v>
      </c>
      <c r="AF240" s="12">
        <f t="shared" si="97"/>
        <v>552.85000000000025</v>
      </c>
      <c r="AH240" s="12">
        <f t="shared" si="98"/>
        <v>5346.8650000000007</v>
      </c>
      <c r="AI240" s="12">
        <f t="shared" si="99"/>
        <v>260</v>
      </c>
      <c r="AJ240" s="12">
        <f t="shared" si="100"/>
        <v>585</v>
      </c>
      <c r="AK240" s="12">
        <f t="shared" si="101"/>
        <v>54924.65</v>
      </c>
      <c r="AL240" s="12">
        <f>MAX(AK$4:AK240)</f>
        <v>59954.35</v>
      </c>
      <c r="AM240" s="8">
        <f t="shared" si="102"/>
        <v>-8.3892161286045083E-2</v>
      </c>
      <c r="AN240" s="20">
        <f t="shared" si="105"/>
        <v>1</v>
      </c>
      <c r="AO240" s="20">
        <f t="shared" si="106"/>
        <v>2.25</v>
      </c>
      <c r="AP240" s="20">
        <f t="shared" si="107"/>
        <v>0</v>
      </c>
      <c r="AQ240" s="12">
        <f t="shared" si="108"/>
        <v>0</v>
      </c>
      <c r="AS240" s="26"/>
    </row>
    <row r="241" spans="1:45" x14ac:dyDescent="0.3">
      <c r="A241" s="1">
        <v>42761</v>
      </c>
      <c r="B241" s="1">
        <v>42762</v>
      </c>
      <c r="C241" s="1" t="s">
        <v>45</v>
      </c>
      <c r="D241" s="3">
        <v>100</v>
      </c>
      <c r="E241" s="3">
        <v>0</v>
      </c>
      <c r="F241" s="3">
        <f t="shared" si="82"/>
        <v>100</v>
      </c>
      <c r="G241" s="20">
        <f t="shared" si="83"/>
        <v>1</v>
      </c>
      <c r="H241" s="3" t="s">
        <v>38</v>
      </c>
      <c r="L241" s="20">
        <f t="shared" si="84"/>
        <v>1</v>
      </c>
      <c r="M241" s="20" t="s">
        <v>20</v>
      </c>
      <c r="N241" s="20">
        <v>7</v>
      </c>
      <c r="O241" s="20">
        <v>114930</v>
      </c>
      <c r="P241" s="20">
        <f t="shared" si="85"/>
        <v>114930</v>
      </c>
      <c r="Q241" s="20">
        <f t="shared" si="86"/>
        <v>114925</v>
      </c>
      <c r="R241" s="20">
        <v>115030</v>
      </c>
      <c r="S241" s="20">
        <v>114798</v>
      </c>
      <c r="T241" s="12">
        <f t="shared" si="87"/>
        <v>11.2</v>
      </c>
      <c r="U241" s="20">
        <f t="shared" si="88"/>
        <v>1</v>
      </c>
      <c r="V241" s="7">
        <f t="shared" si="89"/>
        <v>1</v>
      </c>
      <c r="W241" s="12">
        <f t="shared" si="90"/>
        <v>11.2</v>
      </c>
      <c r="X241" s="12">
        <f t="shared" si="91"/>
        <v>12</v>
      </c>
      <c r="Y241" s="12">
        <f t="shared" si="103"/>
        <v>9.5</v>
      </c>
      <c r="Z241" s="12">
        <f t="shared" si="104"/>
        <v>-11.2</v>
      </c>
      <c r="AA241" s="12">
        <f t="shared" si="92"/>
        <v>-0.84999999999999964</v>
      </c>
      <c r="AB241" s="12">
        <f t="shared" si="93"/>
        <v>366.9500000000001</v>
      </c>
      <c r="AC241" s="12">
        <f t="shared" si="94"/>
        <v>0</v>
      </c>
      <c r="AD241" s="12">
        <f t="shared" si="95"/>
        <v>0</v>
      </c>
      <c r="AE241" s="12">
        <f t="shared" si="96"/>
        <v>-0.84999999999999964</v>
      </c>
      <c r="AF241" s="12">
        <f t="shared" si="97"/>
        <v>552.00000000000023</v>
      </c>
      <c r="AH241" s="12">
        <f t="shared" si="98"/>
        <v>5492.4650000000001</v>
      </c>
      <c r="AI241" s="12">
        <f t="shared" si="99"/>
        <v>267</v>
      </c>
      <c r="AJ241" s="12">
        <f t="shared" si="100"/>
        <v>-226.9499999999999</v>
      </c>
      <c r="AK241" s="12">
        <f t="shared" si="101"/>
        <v>54697.700000000004</v>
      </c>
      <c r="AL241" s="12">
        <f>MAX(AK$4:AK241)</f>
        <v>59954.35</v>
      </c>
      <c r="AM241" s="8">
        <f t="shared" si="102"/>
        <v>-8.7677541329361328E-2</v>
      </c>
      <c r="AN241" s="20">
        <f t="shared" si="105"/>
        <v>0</v>
      </c>
      <c r="AO241" s="20">
        <f t="shared" si="106"/>
        <v>0</v>
      </c>
      <c r="AP241" s="20">
        <f t="shared" si="107"/>
        <v>1</v>
      </c>
      <c r="AQ241" s="12">
        <f t="shared" si="108"/>
        <v>-0.84999999999999964</v>
      </c>
      <c r="AS241" s="26"/>
    </row>
    <row r="242" spans="1:45" x14ac:dyDescent="0.3">
      <c r="A242" s="1">
        <v>42762</v>
      </c>
      <c r="B242" s="1">
        <v>42762</v>
      </c>
      <c r="C242" s="1" t="s">
        <v>45</v>
      </c>
      <c r="D242" s="3">
        <v>1410</v>
      </c>
      <c r="E242" s="3">
        <v>0</v>
      </c>
      <c r="F242" s="3">
        <f t="shared" si="82"/>
        <v>1410</v>
      </c>
      <c r="G242" s="20">
        <f t="shared" si="83"/>
        <v>0</v>
      </c>
      <c r="H242" s="3" t="s">
        <v>37</v>
      </c>
      <c r="L242" s="20">
        <f t="shared" si="84"/>
        <v>1</v>
      </c>
      <c r="M242" s="20" t="s">
        <v>20</v>
      </c>
      <c r="N242" s="20">
        <v>8</v>
      </c>
      <c r="O242" s="20">
        <v>75720</v>
      </c>
      <c r="P242" s="20">
        <f t="shared" si="85"/>
        <v>75720</v>
      </c>
      <c r="Q242" s="20">
        <f t="shared" si="86"/>
        <v>75715</v>
      </c>
      <c r="R242" s="20">
        <v>75722</v>
      </c>
      <c r="S242" s="20">
        <v>75397</v>
      </c>
      <c r="T242" s="12">
        <f t="shared" si="87"/>
        <v>1.5</v>
      </c>
      <c r="U242" s="20">
        <f t="shared" si="88"/>
        <v>1</v>
      </c>
      <c r="V242" s="7">
        <f t="shared" si="89"/>
        <v>1</v>
      </c>
      <c r="W242" s="12">
        <f t="shared" si="90"/>
        <v>1.5</v>
      </c>
      <c r="X242" s="12">
        <f t="shared" si="91"/>
        <v>31</v>
      </c>
      <c r="Y242" s="12">
        <f t="shared" si="103"/>
        <v>9.5</v>
      </c>
      <c r="Z242" s="12">
        <f t="shared" si="104"/>
        <v>19.5</v>
      </c>
      <c r="AA242" s="12">
        <f t="shared" si="92"/>
        <v>14.5</v>
      </c>
      <c r="AB242" s="12">
        <f t="shared" si="93"/>
        <v>381.4500000000001</v>
      </c>
      <c r="AC242" s="12">
        <f t="shared" si="94"/>
        <v>0</v>
      </c>
      <c r="AD242" s="12">
        <f t="shared" si="95"/>
        <v>0</v>
      </c>
      <c r="AE242" s="12">
        <f t="shared" si="96"/>
        <v>14.5</v>
      </c>
      <c r="AF242" s="12">
        <f t="shared" si="97"/>
        <v>566.50000000000023</v>
      </c>
      <c r="AH242" s="12">
        <f t="shared" si="98"/>
        <v>5492.4650000000001</v>
      </c>
      <c r="AI242" s="12">
        <f t="shared" si="99"/>
        <v>267</v>
      </c>
      <c r="AJ242" s="12">
        <f t="shared" si="100"/>
        <v>3871.5</v>
      </c>
      <c r="AK242" s="12">
        <f t="shared" si="101"/>
        <v>58569.200000000004</v>
      </c>
      <c r="AL242" s="12">
        <f>MAX(AK$4:AK242)</f>
        <v>59954.35</v>
      </c>
      <c r="AM242" s="8">
        <f t="shared" si="102"/>
        <v>-2.3103411178671675E-2</v>
      </c>
      <c r="AN242" s="20">
        <f t="shared" si="105"/>
        <v>1</v>
      </c>
      <c r="AO242" s="20">
        <f t="shared" si="106"/>
        <v>14.5</v>
      </c>
      <c r="AP242" s="20">
        <f t="shared" si="107"/>
        <v>0</v>
      </c>
      <c r="AQ242" s="12">
        <f t="shared" si="108"/>
        <v>0</v>
      </c>
      <c r="AS242" s="26"/>
    </row>
    <row r="243" spans="1:45" x14ac:dyDescent="0.3">
      <c r="A243" s="1">
        <v>42765</v>
      </c>
      <c r="B243" s="1">
        <v>42765</v>
      </c>
      <c r="C243" s="1" t="s">
        <v>45</v>
      </c>
      <c r="D243" s="3">
        <v>800</v>
      </c>
      <c r="E243" s="3">
        <v>0</v>
      </c>
      <c r="F243" s="3">
        <f t="shared" si="82"/>
        <v>800</v>
      </c>
      <c r="G243" s="20">
        <f t="shared" si="83"/>
        <v>0</v>
      </c>
      <c r="H243" s="3" t="s">
        <v>17</v>
      </c>
      <c r="L243" s="20">
        <f t="shared" si="84"/>
        <v>1</v>
      </c>
      <c r="M243" s="20" t="s">
        <v>21</v>
      </c>
      <c r="N243" s="20">
        <v>7</v>
      </c>
      <c r="O243" s="20">
        <v>106960</v>
      </c>
      <c r="P243" s="20">
        <f t="shared" si="85"/>
        <v>106967</v>
      </c>
      <c r="Q243" s="20">
        <f t="shared" si="86"/>
        <v>106972</v>
      </c>
      <c r="R243" s="20">
        <v>106931</v>
      </c>
      <c r="S243" s="20">
        <v>107012</v>
      </c>
      <c r="T243" s="12">
        <f t="shared" si="87"/>
        <v>4.8</v>
      </c>
      <c r="U243" s="20">
        <f t="shared" si="88"/>
        <v>1</v>
      </c>
      <c r="V243" s="7">
        <f t="shared" si="89"/>
        <v>1</v>
      </c>
      <c r="W243" s="12">
        <f t="shared" si="90"/>
        <v>4.8</v>
      </c>
      <c r="X243" s="12">
        <f t="shared" si="91"/>
        <v>3.3</v>
      </c>
      <c r="Y243" s="12">
        <f t="shared" si="103"/>
        <v>-4.8</v>
      </c>
      <c r="Z243" s="12">
        <f t="shared" si="104"/>
        <v>-4.8</v>
      </c>
      <c r="AA243" s="12">
        <f t="shared" si="92"/>
        <v>-4.8</v>
      </c>
      <c r="AB243" s="12">
        <f t="shared" si="93"/>
        <v>376.65000000000009</v>
      </c>
      <c r="AC243" s="12">
        <f t="shared" si="94"/>
        <v>0</v>
      </c>
      <c r="AD243" s="12">
        <f t="shared" si="95"/>
        <v>0</v>
      </c>
      <c r="AE243" s="12">
        <f t="shared" si="96"/>
        <v>-4.8</v>
      </c>
      <c r="AF243" s="12">
        <f t="shared" si="97"/>
        <v>561.70000000000027</v>
      </c>
      <c r="AH243" s="12">
        <f t="shared" si="98"/>
        <v>5856.920000000001</v>
      </c>
      <c r="AI243" s="12">
        <f t="shared" si="99"/>
        <v>285</v>
      </c>
      <c r="AJ243" s="12">
        <f t="shared" si="100"/>
        <v>-1368</v>
      </c>
      <c r="AK243" s="12">
        <f t="shared" si="101"/>
        <v>57201.200000000004</v>
      </c>
      <c r="AL243" s="12">
        <f>MAX(AK$4:AK243)</f>
        <v>59954.35</v>
      </c>
      <c r="AM243" s="8">
        <f t="shared" si="102"/>
        <v>-4.5920771386896771E-2</v>
      </c>
      <c r="AN243" s="20">
        <f t="shared" si="105"/>
        <v>0</v>
      </c>
      <c r="AO243" s="20">
        <f t="shared" si="106"/>
        <v>0</v>
      </c>
      <c r="AP243" s="20">
        <f t="shared" si="107"/>
        <v>1</v>
      </c>
      <c r="AQ243" s="12">
        <f t="shared" si="108"/>
        <v>-4.8</v>
      </c>
      <c r="AS243" s="26"/>
    </row>
    <row r="244" spans="1:45" x14ac:dyDescent="0.3">
      <c r="A244" s="1">
        <v>42765</v>
      </c>
      <c r="B244" s="1">
        <v>42765</v>
      </c>
      <c r="C244" s="1" t="s">
        <v>45</v>
      </c>
      <c r="D244" s="3">
        <v>1205</v>
      </c>
      <c r="E244" s="3">
        <v>0</v>
      </c>
      <c r="F244" s="3">
        <f t="shared" si="82"/>
        <v>1205</v>
      </c>
      <c r="G244" s="20">
        <f t="shared" si="83"/>
        <v>0</v>
      </c>
      <c r="H244" s="3" t="s">
        <v>17</v>
      </c>
      <c r="L244" s="20">
        <f t="shared" si="84"/>
        <v>1</v>
      </c>
      <c r="M244" s="20" t="s">
        <v>21</v>
      </c>
      <c r="N244" s="20">
        <v>7</v>
      </c>
      <c r="O244" s="20">
        <v>106470</v>
      </c>
      <c r="P244" s="20">
        <f t="shared" si="85"/>
        <v>106477</v>
      </c>
      <c r="Q244" s="20">
        <f t="shared" si="86"/>
        <v>106482</v>
      </c>
      <c r="R244" s="20">
        <v>106195</v>
      </c>
      <c r="S244" s="20">
        <v>108116</v>
      </c>
      <c r="T244" s="12">
        <f t="shared" si="87"/>
        <v>29.4</v>
      </c>
      <c r="U244" s="20">
        <f t="shared" si="88"/>
        <v>1</v>
      </c>
      <c r="V244" s="7">
        <f t="shared" si="89"/>
        <v>1</v>
      </c>
      <c r="W244" s="12">
        <f t="shared" si="90"/>
        <v>20.5</v>
      </c>
      <c r="X244" s="12">
        <f t="shared" si="91"/>
        <v>162.69999999999999</v>
      </c>
      <c r="Y244" s="12">
        <f t="shared" si="103"/>
        <v>-20.5</v>
      </c>
      <c r="Z244" s="12">
        <f t="shared" si="104"/>
        <v>-20.5</v>
      </c>
      <c r="AA244" s="12">
        <f t="shared" si="92"/>
        <v>-20.5</v>
      </c>
      <c r="AB244" s="12">
        <f t="shared" si="93"/>
        <v>356.15000000000009</v>
      </c>
      <c r="AC244" s="12">
        <f t="shared" si="94"/>
        <v>0</v>
      </c>
      <c r="AD244" s="12">
        <f t="shared" si="95"/>
        <v>0</v>
      </c>
      <c r="AE244" s="12">
        <f t="shared" si="96"/>
        <v>-20.5</v>
      </c>
      <c r="AF244" s="12">
        <f t="shared" si="97"/>
        <v>541.20000000000027</v>
      </c>
      <c r="AH244" s="12">
        <f t="shared" si="98"/>
        <v>5856.920000000001</v>
      </c>
      <c r="AI244" s="12">
        <f t="shared" si="99"/>
        <v>285</v>
      </c>
      <c r="AJ244" s="12">
        <f t="shared" si="100"/>
        <v>-5842.5</v>
      </c>
      <c r="AK244" s="12">
        <f t="shared" si="101"/>
        <v>51358.700000000004</v>
      </c>
      <c r="AL244" s="12">
        <f>MAX(AK$4:AK244)</f>
        <v>59954.35</v>
      </c>
      <c r="AM244" s="8">
        <f t="shared" si="102"/>
        <v>-0.14336991394285808</v>
      </c>
      <c r="AN244" s="20">
        <f t="shared" si="105"/>
        <v>0</v>
      </c>
      <c r="AO244" s="20">
        <f t="shared" si="106"/>
        <v>0</v>
      </c>
      <c r="AP244" s="20">
        <f t="shared" si="107"/>
        <v>1</v>
      </c>
      <c r="AQ244" s="12">
        <f t="shared" si="108"/>
        <v>-20.5</v>
      </c>
      <c r="AS244" s="26"/>
    </row>
    <row r="245" spans="1:45" x14ac:dyDescent="0.3">
      <c r="A245" s="1">
        <v>42765</v>
      </c>
      <c r="B245" s="1">
        <v>42765</v>
      </c>
      <c r="C245" s="1" t="s">
        <v>45</v>
      </c>
      <c r="D245" s="3">
        <v>1525</v>
      </c>
      <c r="E245" s="3">
        <v>0</v>
      </c>
      <c r="F245" s="3">
        <f t="shared" si="82"/>
        <v>1525</v>
      </c>
      <c r="G245" s="20">
        <f t="shared" si="83"/>
        <v>0</v>
      </c>
      <c r="H245" s="3" t="s">
        <v>43</v>
      </c>
      <c r="I245" s="20">
        <v>1</v>
      </c>
      <c r="J245" s="20">
        <v>27</v>
      </c>
      <c r="L245" s="20">
        <f t="shared" si="84"/>
        <v>1</v>
      </c>
      <c r="M245" s="20" t="s">
        <v>21</v>
      </c>
      <c r="N245" s="20">
        <v>10</v>
      </c>
      <c r="O245" s="20">
        <v>131140</v>
      </c>
      <c r="P245" s="20">
        <f t="shared" si="85"/>
        <v>131150</v>
      </c>
      <c r="Q245" s="20">
        <f t="shared" si="86"/>
        <v>131155</v>
      </c>
      <c r="R245" s="20">
        <v>130754</v>
      </c>
      <c r="S245" s="20">
        <v>131246</v>
      </c>
      <c r="T245" s="12">
        <f t="shared" si="87"/>
        <v>41.1</v>
      </c>
      <c r="U245" s="20">
        <f t="shared" si="88"/>
        <v>1</v>
      </c>
      <c r="V245" s="7">
        <f t="shared" si="89"/>
        <v>0</v>
      </c>
      <c r="W245" s="12">
        <f t="shared" si="90"/>
        <v>20.5</v>
      </c>
      <c r="X245" s="12">
        <f t="shared" si="91"/>
        <v>8.1</v>
      </c>
      <c r="Y245" s="12">
        <f t="shared" si="103"/>
        <v>-20.5</v>
      </c>
      <c r="Z245" s="12">
        <f t="shared" si="104"/>
        <v>-20.5</v>
      </c>
      <c r="AA245" s="12">
        <f t="shared" si="92"/>
        <v>-20.5</v>
      </c>
      <c r="AB245" s="12">
        <f t="shared" si="93"/>
        <v>335.65000000000009</v>
      </c>
      <c r="AC245" s="12">
        <f t="shared" si="94"/>
        <v>-20.5</v>
      </c>
      <c r="AD245" s="12">
        <f t="shared" si="95"/>
        <v>0</v>
      </c>
      <c r="AE245" s="12">
        <f t="shared" si="96"/>
        <v>0</v>
      </c>
      <c r="AF245" s="12">
        <f t="shared" si="97"/>
        <v>541.20000000000027</v>
      </c>
      <c r="AH245" s="12">
        <f t="shared" si="98"/>
        <v>5856.920000000001</v>
      </c>
      <c r="AI245" s="12">
        <f t="shared" si="99"/>
        <v>285</v>
      </c>
      <c r="AJ245" s="12">
        <f t="shared" si="100"/>
        <v>0</v>
      </c>
      <c r="AK245" s="12">
        <f t="shared" si="101"/>
        <v>51358.700000000004</v>
      </c>
      <c r="AL245" s="12">
        <f>MAX(AK$4:AK245)</f>
        <v>59954.35</v>
      </c>
      <c r="AM245" s="8">
        <f t="shared" si="102"/>
        <v>-0.14336991394285808</v>
      </c>
      <c r="AN245" s="20">
        <f t="shared" si="105"/>
        <v>0</v>
      </c>
      <c r="AO245" s="20">
        <f t="shared" si="106"/>
        <v>0</v>
      </c>
      <c r="AP245" s="20">
        <f t="shared" si="107"/>
        <v>0</v>
      </c>
      <c r="AQ245" s="12">
        <f t="shared" si="108"/>
        <v>0</v>
      </c>
      <c r="AS245" s="26"/>
    </row>
    <row r="246" spans="1:45" x14ac:dyDescent="0.3">
      <c r="A246" s="1">
        <v>42765</v>
      </c>
      <c r="B246" s="1">
        <v>42765</v>
      </c>
      <c r="C246" s="1" t="s">
        <v>45</v>
      </c>
      <c r="D246" s="3">
        <v>1545</v>
      </c>
      <c r="E246" s="3">
        <v>0</v>
      </c>
      <c r="F246" s="3">
        <f t="shared" si="82"/>
        <v>1545</v>
      </c>
      <c r="G246" s="20">
        <f t="shared" si="83"/>
        <v>0</v>
      </c>
      <c r="H246" s="3" t="s">
        <v>38</v>
      </c>
      <c r="L246" s="20">
        <f t="shared" si="84"/>
        <v>1</v>
      </c>
      <c r="M246" s="20" t="s">
        <v>21</v>
      </c>
      <c r="N246" s="20">
        <v>7</v>
      </c>
      <c r="O246" s="20">
        <v>113740</v>
      </c>
      <c r="P246" s="20">
        <f t="shared" si="85"/>
        <v>113747</v>
      </c>
      <c r="Q246" s="20">
        <f t="shared" si="86"/>
        <v>113752</v>
      </c>
      <c r="R246" s="20">
        <v>113730</v>
      </c>
      <c r="S246" s="20">
        <v>113871</v>
      </c>
      <c r="T246" s="12">
        <f t="shared" si="87"/>
        <v>2.9</v>
      </c>
      <c r="U246" s="20">
        <f t="shared" si="88"/>
        <v>1</v>
      </c>
      <c r="V246" s="7">
        <f t="shared" si="89"/>
        <v>1</v>
      </c>
      <c r="W246" s="12">
        <f t="shared" si="90"/>
        <v>2.9</v>
      </c>
      <c r="X246" s="12">
        <f t="shared" si="91"/>
        <v>11.2</v>
      </c>
      <c r="Y246" s="12">
        <f t="shared" si="103"/>
        <v>9.5</v>
      </c>
      <c r="Z246" s="12">
        <f t="shared" si="104"/>
        <v>-2.9</v>
      </c>
      <c r="AA246" s="12">
        <f t="shared" si="92"/>
        <v>3.3</v>
      </c>
      <c r="AB246" s="12">
        <f t="shared" si="93"/>
        <v>338.9500000000001</v>
      </c>
      <c r="AC246" s="12">
        <f t="shared" si="94"/>
        <v>0</v>
      </c>
      <c r="AD246" s="12">
        <f t="shared" si="95"/>
        <v>0</v>
      </c>
      <c r="AE246" s="12">
        <f t="shared" si="96"/>
        <v>3.3</v>
      </c>
      <c r="AF246" s="12">
        <f t="shared" si="97"/>
        <v>544.50000000000023</v>
      </c>
      <c r="AH246" s="12">
        <f t="shared" si="98"/>
        <v>5856.920000000001</v>
      </c>
      <c r="AI246" s="12">
        <f t="shared" si="99"/>
        <v>285</v>
      </c>
      <c r="AJ246" s="12">
        <f t="shared" si="100"/>
        <v>940.5</v>
      </c>
      <c r="AK246" s="12">
        <f t="shared" si="101"/>
        <v>52299.200000000004</v>
      </c>
      <c r="AL246" s="12">
        <f>MAX(AK$4:AK246)</f>
        <v>59954.35</v>
      </c>
      <c r="AM246" s="8">
        <f t="shared" si="102"/>
        <v>-0.12768297879970333</v>
      </c>
      <c r="AN246" s="20">
        <f t="shared" si="105"/>
        <v>1</v>
      </c>
      <c r="AO246" s="20">
        <f t="shared" si="106"/>
        <v>3.3</v>
      </c>
      <c r="AP246" s="20">
        <f t="shared" si="107"/>
        <v>0</v>
      </c>
      <c r="AQ246" s="12">
        <f t="shared" si="108"/>
        <v>0</v>
      </c>
      <c r="AS246" s="26"/>
    </row>
    <row r="247" spans="1:45" x14ac:dyDescent="0.3">
      <c r="A247" s="1">
        <v>42765</v>
      </c>
      <c r="B247" s="1">
        <v>42766</v>
      </c>
      <c r="C247" s="1" t="s">
        <v>45</v>
      </c>
      <c r="D247" s="3">
        <v>300</v>
      </c>
      <c r="E247" s="3">
        <v>0</v>
      </c>
      <c r="F247" s="3">
        <f t="shared" si="82"/>
        <v>300</v>
      </c>
      <c r="G247" s="20">
        <f t="shared" si="83"/>
        <v>1</v>
      </c>
      <c r="H247" s="3" t="s">
        <v>38</v>
      </c>
      <c r="K247" s="20">
        <v>1</v>
      </c>
      <c r="L247" s="20">
        <f t="shared" si="84"/>
        <v>1</v>
      </c>
      <c r="M247" s="20" t="s">
        <v>21</v>
      </c>
      <c r="N247" s="20">
        <v>7</v>
      </c>
      <c r="O247" s="20">
        <v>113360</v>
      </c>
      <c r="P247" s="20">
        <f t="shared" si="85"/>
        <v>113367</v>
      </c>
      <c r="Q247" s="20">
        <f t="shared" si="86"/>
        <v>113372</v>
      </c>
      <c r="R247" s="20">
        <v>113348</v>
      </c>
      <c r="S247" s="20">
        <v>113476</v>
      </c>
      <c r="T247" s="12">
        <f t="shared" si="87"/>
        <v>3.1</v>
      </c>
      <c r="U247" s="20">
        <f t="shared" si="88"/>
        <v>1</v>
      </c>
      <c r="V247" s="7">
        <f t="shared" si="89"/>
        <v>0</v>
      </c>
      <c r="W247" s="12">
        <f t="shared" si="90"/>
        <v>3.1</v>
      </c>
      <c r="X247" s="12">
        <f t="shared" si="91"/>
        <v>9.6999999999999993</v>
      </c>
      <c r="Y247" s="12">
        <f t="shared" si="103"/>
        <v>9.5</v>
      </c>
      <c r="Z247" s="12">
        <f t="shared" si="104"/>
        <v>-3.1</v>
      </c>
      <c r="AA247" s="12">
        <f t="shared" si="92"/>
        <v>3.2</v>
      </c>
      <c r="AB247" s="12">
        <f t="shared" si="93"/>
        <v>342.15000000000009</v>
      </c>
      <c r="AC247" s="12">
        <f t="shared" si="94"/>
        <v>0</v>
      </c>
      <c r="AD247" s="12">
        <f t="shared" si="95"/>
        <v>9.5</v>
      </c>
      <c r="AE247" s="12">
        <f t="shared" si="96"/>
        <v>0</v>
      </c>
      <c r="AF247" s="12">
        <f t="shared" si="97"/>
        <v>544.50000000000023</v>
      </c>
      <c r="AH247" s="12">
        <f t="shared" si="98"/>
        <v>5229.920000000001</v>
      </c>
      <c r="AI247" s="12">
        <f t="shared" si="99"/>
        <v>255</v>
      </c>
      <c r="AJ247" s="12">
        <f t="shared" si="100"/>
        <v>0</v>
      </c>
      <c r="AK247" s="12">
        <f t="shared" si="101"/>
        <v>52299.200000000004</v>
      </c>
      <c r="AL247" s="12">
        <f>MAX(AK$4:AK247)</f>
        <v>59954.35</v>
      </c>
      <c r="AM247" s="8">
        <f t="shared" si="102"/>
        <v>-0.12768297879970333</v>
      </c>
      <c r="AN247" s="20">
        <f t="shared" si="105"/>
        <v>0</v>
      </c>
      <c r="AO247" s="20">
        <f t="shared" si="106"/>
        <v>0</v>
      </c>
      <c r="AP247" s="20">
        <f t="shared" si="107"/>
        <v>0</v>
      </c>
      <c r="AQ247" s="12">
        <f t="shared" si="108"/>
        <v>0</v>
      </c>
      <c r="AS247" s="26"/>
    </row>
    <row r="248" spans="1:45" x14ac:dyDescent="0.3">
      <c r="A248" s="1">
        <v>42766</v>
      </c>
      <c r="B248" s="1">
        <v>42766</v>
      </c>
      <c r="C248" s="1" t="s">
        <v>45</v>
      </c>
      <c r="D248" s="3">
        <v>835</v>
      </c>
      <c r="E248" s="3">
        <v>0</v>
      </c>
      <c r="F248" s="3">
        <f t="shared" si="82"/>
        <v>835</v>
      </c>
      <c r="G248" s="20">
        <f t="shared" si="83"/>
        <v>0</v>
      </c>
      <c r="H248" s="3" t="s">
        <v>43</v>
      </c>
      <c r="L248" s="20">
        <f t="shared" si="84"/>
        <v>1</v>
      </c>
      <c r="M248" s="20" t="s">
        <v>20</v>
      </c>
      <c r="N248" s="20">
        <v>10</v>
      </c>
      <c r="O248" s="20">
        <v>131130</v>
      </c>
      <c r="P248" s="20">
        <f t="shared" si="85"/>
        <v>131130</v>
      </c>
      <c r="Q248" s="20">
        <f t="shared" si="86"/>
        <v>131125</v>
      </c>
      <c r="R248" s="20">
        <v>131228</v>
      </c>
      <c r="S248" s="20">
        <v>129677</v>
      </c>
      <c r="T248" s="12">
        <f t="shared" si="87"/>
        <v>11.3</v>
      </c>
      <c r="U248" s="20">
        <f t="shared" si="88"/>
        <v>1</v>
      </c>
      <c r="V248" s="7">
        <f t="shared" si="89"/>
        <v>1</v>
      </c>
      <c r="W248" s="12">
        <f t="shared" si="90"/>
        <v>11.3</v>
      </c>
      <c r="X248" s="12">
        <f t="shared" si="91"/>
        <v>143.80000000000001</v>
      </c>
      <c r="Y248" s="12">
        <f t="shared" si="103"/>
        <v>9.5</v>
      </c>
      <c r="Z248" s="12">
        <f t="shared" si="104"/>
        <v>19.5</v>
      </c>
      <c r="AA248" s="12">
        <f t="shared" si="92"/>
        <v>14.5</v>
      </c>
      <c r="AB248" s="12">
        <f t="shared" si="93"/>
        <v>356.65000000000009</v>
      </c>
      <c r="AC248" s="12">
        <f t="shared" si="94"/>
        <v>0</v>
      </c>
      <c r="AD248" s="12">
        <f t="shared" si="95"/>
        <v>0</v>
      </c>
      <c r="AE248" s="12">
        <f t="shared" si="96"/>
        <v>14.5</v>
      </c>
      <c r="AF248" s="12">
        <f t="shared" si="97"/>
        <v>559.00000000000023</v>
      </c>
      <c r="AH248" s="12">
        <f t="shared" si="98"/>
        <v>5229.920000000001</v>
      </c>
      <c r="AI248" s="12">
        <f t="shared" si="99"/>
        <v>255</v>
      </c>
      <c r="AJ248" s="12">
        <f t="shared" si="100"/>
        <v>3697.5</v>
      </c>
      <c r="AK248" s="12">
        <f t="shared" si="101"/>
        <v>55996.700000000004</v>
      </c>
      <c r="AL248" s="12">
        <f>MAX(AK$4:AK248)</f>
        <v>59954.35</v>
      </c>
      <c r="AM248" s="8">
        <f t="shared" si="102"/>
        <v>-6.601105674567391E-2</v>
      </c>
      <c r="AN248" s="20">
        <f t="shared" si="105"/>
        <v>1</v>
      </c>
      <c r="AO248" s="20">
        <f t="shared" si="106"/>
        <v>14.5</v>
      </c>
      <c r="AP248" s="20">
        <f t="shared" si="107"/>
        <v>0</v>
      </c>
      <c r="AQ248" s="12">
        <f t="shared" si="108"/>
        <v>0</v>
      </c>
      <c r="AS248" s="26"/>
    </row>
    <row r="249" spans="1:45" x14ac:dyDescent="0.3">
      <c r="A249" s="1">
        <v>42765</v>
      </c>
      <c r="B249" s="1">
        <v>42766</v>
      </c>
      <c r="C249" s="1" t="s">
        <v>45</v>
      </c>
      <c r="D249" s="3">
        <v>1435</v>
      </c>
      <c r="E249" s="3">
        <v>0</v>
      </c>
      <c r="F249" s="3">
        <f t="shared" si="82"/>
        <v>1435</v>
      </c>
      <c r="G249" s="20">
        <f t="shared" si="83"/>
        <v>1</v>
      </c>
      <c r="H249" s="3" t="s">
        <v>37</v>
      </c>
      <c r="L249" s="20">
        <f t="shared" si="84"/>
        <v>1</v>
      </c>
      <c r="M249" s="20" t="s">
        <v>20</v>
      </c>
      <c r="N249" s="20">
        <v>8</v>
      </c>
      <c r="O249" s="20">
        <v>75900</v>
      </c>
      <c r="P249" s="20">
        <f t="shared" si="85"/>
        <v>75900</v>
      </c>
      <c r="Q249" s="20">
        <f t="shared" si="86"/>
        <v>75895</v>
      </c>
      <c r="R249" s="20">
        <v>76049</v>
      </c>
      <c r="S249" s="20">
        <v>75515</v>
      </c>
      <c r="T249" s="12">
        <f t="shared" si="87"/>
        <v>16.2</v>
      </c>
      <c r="U249" s="20">
        <f t="shared" si="88"/>
        <v>1</v>
      </c>
      <c r="V249" s="7">
        <f t="shared" si="89"/>
        <v>1</v>
      </c>
      <c r="W249" s="12">
        <f t="shared" si="90"/>
        <v>16.2</v>
      </c>
      <c r="X249" s="12">
        <f t="shared" si="91"/>
        <v>37.200000000000003</v>
      </c>
      <c r="Y249" s="12">
        <f t="shared" si="103"/>
        <v>9.5</v>
      </c>
      <c r="Z249" s="12">
        <f t="shared" si="104"/>
        <v>19.5</v>
      </c>
      <c r="AA249" s="12">
        <f t="shared" si="92"/>
        <v>14.5</v>
      </c>
      <c r="AB249" s="12">
        <f t="shared" si="93"/>
        <v>371.15000000000009</v>
      </c>
      <c r="AC249" s="12">
        <f t="shared" si="94"/>
        <v>0</v>
      </c>
      <c r="AD249" s="12">
        <f t="shared" si="95"/>
        <v>0</v>
      </c>
      <c r="AE249" s="12">
        <f t="shared" si="96"/>
        <v>14.5</v>
      </c>
      <c r="AF249" s="12">
        <f t="shared" si="97"/>
        <v>573.50000000000023</v>
      </c>
      <c r="AH249" s="12">
        <f t="shared" si="98"/>
        <v>5229.920000000001</v>
      </c>
      <c r="AI249" s="12">
        <f t="shared" si="99"/>
        <v>255</v>
      </c>
      <c r="AJ249" s="12">
        <f t="shared" si="100"/>
        <v>3697.5</v>
      </c>
      <c r="AK249" s="12">
        <f t="shared" si="101"/>
        <v>59694.200000000004</v>
      </c>
      <c r="AL249" s="12">
        <f>MAX(AK$4:AK249)</f>
        <v>59954.35</v>
      </c>
      <c r="AM249" s="8">
        <f t="shared" si="102"/>
        <v>-4.3391346916444628E-3</v>
      </c>
      <c r="AN249" s="20">
        <f t="shared" si="105"/>
        <v>1</v>
      </c>
      <c r="AO249" s="20">
        <f t="shared" si="106"/>
        <v>14.5</v>
      </c>
      <c r="AP249" s="20">
        <f t="shared" si="107"/>
        <v>0</v>
      </c>
      <c r="AQ249" s="12">
        <f t="shared" si="108"/>
        <v>0</v>
      </c>
      <c r="AS249" s="26"/>
    </row>
    <row r="250" spans="1:45" x14ac:dyDescent="0.3">
      <c r="A250" s="1">
        <v>42767</v>
      </c>
      <c r="B250" s="1">
        <v>42767</v>
      </c>
      <c r="C250" s="1" t="s">
        <v>45</v>
      </c>
      <c r="D250" s="3">
        <v>850</v>
      </c>
      <c r="E250" s="3">
        <v>0</v>
      </c>
      <c r="F250" s="3">
        <f t="shared" si="82"/>
        <v>850</v>
      </c>
      <c r="G250" s="20">
        <f t="shared" si="83"/>
        <v>0</v>
      </c>
      <c r="H250" s="3" t="s">
        <v>37</v>
      </c>
      <c r="L250" s="20">
        <f t="shared" si="84"/>
        <v>1</v>
      </c>
      <c r="M250" s="20" t="s">
        <v>20</v>
      </c>
      <c r="N250" s="20">
        <v>8</v>
      </c>
      <c r="O250" s="20">
        <v>75800</v>
      </c>
      <c r="P250" s="20">
        <f t="shared" si="85"/>
        <v>75800</v>
      </c>
      <c r="Q250" s="20">
        <f t="shared" si="86"/>
        <v>75795</v>
      </c>
      <c r="R250" s="20">
        <v>75961</v>
      </c>
      <c r="S250" s="20">
        <v>75505</v>
      </c>
      <c r="T250" s="12">
        <f t="shared" si="87"/>
        <v>17.399999999999999</v>
      </c>
      <c r="U250" s="20">
        <f t="shared" si="88"/>
        <v>1</v>
      </c>
      <c r="V250" s="7">
        <f t="shared" si="89"/>
        <v>1</v>
      </c>
      <c r="W250" s="12">
        <f t="shared" si="90"/>
        <v>17.399999999999999</v>
      </c>
      <c r="X250" s="12">
        <f t="shared" si="91"/>
        <v>28.2</v>
      </c>
      <c r="Y250" s="12">
        <f t="shared" si="103"/>
        <v>9.5</v>
      </c>
      <c r="Z250" s="12">
        <f t="shared" si="104"/>
        <v>19.5</v>
      </c>
      <c r="AA250" s="12">
        <f t="shared" si="92"/>
        <v>14.5</v>
      </c>
      <c r="AB250" s="12">
        <f t="shared" si="93"/>
        <v>385.65000000000009</v>
      </c>
      <c r="AC250" s="12">
        <f t="shared" si="94"/>
        <v>0</v>
      </c>
      <c r="AD250" s="12">
        <f t="shared" si="95"/>
        <v>0</v>
      </c>
      <c r="AE250" s="12">
        <f t="shared" si="96"/>
        <v>14.5</v>
      </c>
      <c r="AF250" s="12">
        <f t="shared" si="97"/>
        <v>588.00000000000023</v>
      </c>
      <c r="AH250" s="12">
        <f t="shared" si="98"/>
        <v>5969.420000000001</v>
      </c>
      <c r="AI250" s="12">
        <f t="shared" si="99"/>
        <v>291</v>
      </c>
      <c r="AJ250" s="12">
        <f t="shared" si="100"/>
        <v>4219.5</v>
      </c>
      <c r="AK250" s="12">
        <f t="shared" si="101"/>
        <v>63913.700000000004</v>
      </c>
      <c r="AL250" s="12">
        <f>MAX(AK$4:AK250)</f>
        <v>63913.700000000004</v>
      </c>
      <c r="AM250" s="8">
        <f t="shared" si="102"/>
        <v>0</v>
      </c>
      <c r="AN250" s="20">
        <f t="shared" si="105"/>
        <v>1</v>
      </c>
      <c r="AO250" s="20">
        <f t="shared" si="106"/>
        <v>14.5</v>
      </c>
      <c r="AP250" s="20">
        <f t="shared" si="107"/>
        <v>0</v>
      </c>
      <c r="AQ250" s="12">
        <f t="shared" si="108"/>
        <v>0</v>
      </c>
      <c r="AS250" s="26"/>
    </row>
    <row r="251" spans="1:45" x14ac:dyDescent="0.3">
      <c r="A251" s="1">
        <v>42767</v>
      </c>
      <c r="B251" s="1">
        <v>42767</v>
      </c>
      <c r="C251" s="1" t="s">
        <v>45</v>
      </c>
      <c r="D251" s="3">
        <v>1400</v>
      </c>
      <c r="E251" s="3">
        <v>0</v>
      </c>
      <c r="F251" s="3">
        <f t="shared" si="82"/>
        <v>1400</v>
      </c>
      <c r="G251" s="20">
        <f t="shared" si="83"/>
        <v>0</v>
      </c>
      <c r="H251" s="3" t="s">
        <v>17</v>
      </c>
      <c r="I251" s="20">
        <v>1</v>
      </c>
      <c r="J251" s="20">
        <v>15</v>
      </c>
      <c r="L251" s="20">
        <f t="shared" si="84"/>
        <v>1</v>
      </c>
      <c r="M251" s="20" t="s">
        <v>21</v>
      </c>
      <c r="N251" s="20">
        <v>7</v>
      </c>
      <c r="O251" s="20">
        <v>107570</v>
      </c>
      <c r="P251" s="20">
        <f t="shared" si="85"/>
        <v>107577</v>
      </c>
      <c r="Q251" s="20">
        <f t="shared" si="86"/>
        <v>107582</v>
      </c>
      <c r="R251" s="20">
        <v>107498</v>
      </c>
      <c r="S251" s="20">
        <v>107596</v>
      </c>
      <c r="T251" s="12">
        <f t="shared" si="87"/>
        <v>9.1</v>
      </c>
      <c r="U251" s="20">
        <f t="shared" si="88"/>
        <v>1</v>
      </c>
      <c r="V251" s="7">
        <f t="shared" si="89"/>
        <v>0</v>
      </c>
      <c r="W251" s="12">
        <f t="shared" si="90"/>
        <v>9.1</v>
      </c>
      <c r="X251" s="12">
        <f t="shared" si="91"/>
        <v>0.7</v>
      </c>
      <c r="Y251" s="12">
        <f t="shared" si="103"/>
        <v>-9.1</v>
      </c>
      <c r="Z251" s="12">
        <f t="shared" si="104"/>
        <v>-9.1</v>
      </c>
      <c r="AA251" s="12">
        <f t="shared" si="92"/>
        <v>-9.1</v>
      </c>
      <c r="AB251" s="12">
        <f t="shared" si="93"/>
        <v>376.55000000000007</v>
      </c>
      <c r="AC251" s="12">
        <f t="shared" si="94"/>
        <v>-9.1</v>
      </c>
      <c r="AD251" s="12">
        <f t="shared" si="95"/>
        <v>0</v>
      </c>
      <c r="AE251" s="12">
        <f t="shared" si="96"/>
        <v>0</v>
      </c>
      <c r="AF251" s="12">
        <f t="shared" si="97"/>
        <v>588.00000000000023</v>
      </c>
      <c r="AH251" s="12">
        <f t="shared" si="98"/>
        <v>5969.420000000001</v>
      </c>
      <c r="AI251" s="12">
        <f t="shared" si="99"/>
        <v>291</v>
      </c>
      <c r="AJ251" s="12">
        <f t="shared" si="100"/>
        <v>0</v>
      </c>
      <c r="AK251" s="12">
        <f t="shared" si="101"/>
        <v>63913.700000000004</v>
      </c>
      <c r="AL251" s="12">
        <f>MAX(AK$4:AK251)</f>
        <v>63913.700000000004</v>
      </c>
      <c r="AM251" s="8">
        <f t="shared" si="102"/>
        <v>0</v>
      </c>
      <c r="AN251" s="20">
        <f t="shared" si="105"/>
        <v>0</v>
      </c>
      <c r="AO251" s="20">
        <f t="shared" si="106"/>
        <v>0</v>
      </c>
      <c r="AP251" s="20">
        <f t="shared" si="107"/>
        <v>0</v>
      </c>
      <c r="AQ251" s="12">
        <f t="shared" si="108"/>
        <v>0</v>
      </c>
      <c r="AS251" s="26"/>
    </row>
    <row r="252" spans="1:45" x14ac:dyDescent="0.3">
      <c r="A252" s="1">
        <v>42767</v>
      </c>
      <c r="B252" s="1">
        <v>42768</v>
      </c>
      <c r="C252" s="1" t="s">
        <v>45</v>
      </c>
      <c r="D252" s="3">
        <v>30</v>
      </c>
      <c r="E252" s="3">
        <v>0</v>
      </c>
      <c r="F252" s="3">
        <f t="shared" si="82"/>
        <v>30</v>
      </c>
      <c r="G252" s="20">
        <f t="shared" si="83"/>
        <v>1</v>
      </c>
      <c r="H252" s="3" t="s">
        <v>43</v>
      </c>
      <c r="L252" s="20">
        <f t="shared" si="84"/>
        <v>1</v>
      </c>
      <c r="M252" s="20" t="s">
        <v>21</v>
      </c>
      <c r="N252" s="20">
        <v>10</v>
      </c>
      <c r="O252" s="20">
        <v>130229</v>
      </c>
      <c r="P252" s="20">
        <f t="shared" si="85"/>
        <v>130239</v>
      </c>
      <c r="Q252" s="20">
        <f t="shared" si="86"/>
        <v>130244</v>
      </c>
      <c r="R252" s="20">
        <v>130192</v>
      </c>
      <c r="S252" s="20">
        <v>130294</v>
      </c>
      <c r="T252" s="12">
        <f t="shared" si="87"/>
        <v>6.2</v>
      </c>
      <c r="U252" s="20">
        <f t="shared" si="88"/>
        <v>1</v>
      </c>
      <c r="V252" s="7">
        <f t="shared" si="89"/>
        <v>1</v>
      </c>
      <c r="W252" s="12">
        <f t="shared" si="90"/>
        <v>6.2</v>
      </c>
      <c r="X252" s="12">
        <f t="shared" si="91"/>
        <v>4</v>
      </c>
      <c r="Y252" s="12">
        <f t="shared" si="103"/>
        <v>-6.2</v>
      </c>
      <c r="Z252" s="12">
        <f t="shared" si="104"/>
        <v>-6.2</v>
      </c>
      <c r="AA252" s="12">
        <f t="shared" si="92"/>
        <v>-6.2</v>
      </c>
      <c r="AB252" s="12">
        <f t="shared" si="93"/>
        <v>370.35000000000008</v>
      </c>
      <c r="AC252" s="12">
        <f t="shared" si="94"/>
        <v>0</v>
      </c>
      <c r="AD252" s="12">
        <f t="shared" si="95"/>
        <v>0</v>
      </c>
      <c r="AE252" s="12">
        <f t="shared" si="96"/>
        <v>-6.2</v>
      </c>
      <c r="AF252" s="12">
        <f t="shared" si="97"/>
        <v>581.80000000000018</v>
      </c>
      <c r="AH252" s="12">
        <f t="shared" si="98"/>
        <v>6391.3700000000008</v>
      </c>
      <c r="AI252" s="12">
        <f t="shared" si="99"/>
        <v>311</v>
      </c>
      <c r="AJ252" s="12">
        <f t="shared" si="100"/>
        <v>-1928.2</v>
      </c>
      <c r="AK252" s="12">
        <f t="shared" si="101"/>
        <v>61985.500000000007</v>
      </c>
      <c r="AL252" s="12">
        <f>MAX(AK$4:AK252)</f>
        <v>63913.700000000004</v>
      </c>
      <c r="AM252" s="8">
        <f t="shared" si="102"/>
        <v>-3.0168805749002124E-2</v>
      </c>
      <c r="AN252" s="20">
        <f t="shared" si="105"/>
        <v>0</v>
      </c>
      <c r="AO252" s="20">
        <f t="shared" si="106"/>
        <v>0</v>
      </c>
      <c r="AP252" s="20">
        <f t="shared" si="107"/>
        <v>1</v>
      </c>
      <c r="AQ252" s="12">
        <f t="shared" si="108"/>
        <v>-6.2</v>
      </c>
      <c r="AS252" s="26"/>
    </row>
    <row r="253" spans="1:45" x14ac:dyDescent="0.3">
      <c r="A253" s="1">
        <v>42767</v>
      </c>
      <c r="B253" s="1">
        <v>42768</v>
      </c>
      <c r="C253" s="1" t="s">
        <v>45</v>
      </c>
      <c r="D253" s="3">
        <v>345</v>
      </c>
      <c r="E253" s="3">
        <v>0</v>
      </c>
      <c r="F253" s="3">
        <f t="shared" si="82"/>
        <v>345</v>
      </c>
      <c r="G253" s="20">
        <f t="shared" si="83"/>
        <v>1</v>
      </c>
      <c r="H253" s="3" t="s">
        <v>38</v>
      </c>
      <c r="L253" s="20">
        <f t="shared" si="84"/>
        <v>1</v>
      </c>
      <c r="M253" s="20" t="s">
        <v>21</v>
      </c>
      <c r="N253" s="20">
        <v>7</v>
      </c>
      <c r="O253" s="20">
        <v>112670</v>
      </c>
      <c r="P253" s="20">
        <f t="shared" si="85"/>
        <v>112677</v>
      </c>
      <c r="Q253" s="20">
        <f t="shared" si="86"/>
        <v>112682</v>
      </c>
      <c r="R253" s="20">
        <v>112627</v>
      </c>
      <c r="S253" s="20">
        <v>112827</v>
      </c>
      <c r="T253" s="12">
        <f t="shared" si="87"/>
        <v>6.2</v>
      </c>
      <c r="U253" s="20">
        <f t="shared" si="88"/>
        <v>1</v>
      </c>
      <c r="V253" s="7">
        <f t="shared" si="89"/>
        <v>1</v>
      </c>
      <c r="W253" s="12">
        <f t="shared" si="90"/>
        <v>6.2</v>
      </c>
      <c r="X253" s="12">
        <f t="shared" si="91"/>
        <v>13.8</v>
      </c>
      <c r="Y253" s="12">
        <f t="shared" si="103"/>
        <v>9.5</v>
      </c>
      <c r="Z253" s="12">
        <f t="shared" si="104"/>
        <v>-6.2</v>
      </c>
      <c r="AA253" s="12">
        <f t="shared" si="92"/>
        <v>1.65</v>
      </c>
      <c r="AB253" s="12">
        <f t="shared" si="93"/>
        <v>372.00000000000006</v>
      </c>
      <c r="AC253" s="12">
        <f t="shared" si="94"/>
        <v>0</v>
      </c>
      <c r="AD253" s="12">
        <f t="shared" si="95"/>
        <v>0</v>
      </c>
      <c r="AE253" s="12">
        <f t="shared" si="96"/>
        <v>1.65</v>
      </c>
      <c r="AF253" s="12">
        <f t="shared" si="97"/>
        <v>583.45000000000016</v>
      </c>
      <c r="AH253" s="12">
        <f t="shared" si="98"/>
        <v>6391.3700000000008</v>
      </c>
      <c r="AI253" s="12">
        <f t="shared" si="99"/>
        <v>311</v>
      </c>
      <c r="AJ253" s="12">
        <f t="shared" si="100"/>
        <v>513.15</v>
      </c>
      <c r="AK253" s="12">
        <f t="shared" si="101"/>
        <v>62498.650000000009</v>
      </c>
      <c r="AL253" s="12">
        <f>MAX(AK$4:AK253)</f>
        <v>63913.700000000004</v>
      </c>
      <c r="AM253" s="8">
        <f t="shared" si="102"/>
        <v>-2.2140010670638619E-2</v>
      </c>
      <c r="AN253" s="20">
        <f t="shared" si="105"/>
        <v>1</v>
      </c>
      <c r="AO253" s="20">
        <f t="shared" si="106"/>
        <v>1.65</v>
      </c>
      <c r="AP253" s="20">
        <f t="shared" si="107"/>
        <v>0</v>
      </c>
      <c r="AQ253" s="12">
        <f t="shared" si="108"/>
        <v>0</v>
      </c>
      <c r="AS253" s="26"/>
    </row>
    <row r="254" spans="1:45" x14ac:dyDescent="0.3">
      <c r="A254" s="1">
        <v>42768</v>
      </c>
      <c r="B254" s="1">
        <v>42768</v>
      </c>
      <c r="C254" s="1" t="s">
        <v>45</v>
      </c>
      <c r="D254" s="3">
        <v>1000</v>
      </c>
      <c r="E254" s="3">
        <v>0</v>
      </c>
      <c r="F254" s="3">
        <f t="shared" si="82"/>
        <v>1000</v>
      </c>
      <c r="G254" s="20">
        <f t="shared" si="83"/>
        <v>0</v>
      </c>
      <c r="H254" s="3" t="s">
        <v>38</v>
      </c>
      <c r="I254" s="20">
        <v>1</v>
      </c>
      <c r="J254" s="20">
        <v>22</v>
      </c>
      <c r="L254" s="20">
        <f t="shared" si="84"/>
        <v>1</v>
      </c>
      <c r="M254" s="20" t="s">
        <v>21</v>
      </c>
      <c r="N254" s="20">
        <v>7</v>
      </c>
      <c r="O254" s="20">
        <v>112360</v>
      </c>
      <c r="P254" s="20">
        <f t="shared" si="85"/>
        <v>112367</v>
      </c>
      <c r="Q254" s="20">
        <f t="shared" si="86"/>
        <v>112372</v>
      </c>
      <c r="R254" s="20">
        <v>112234</v>
      </c>
      <c r="S254" s="20">
        <v>112510</v>
      </c>
      <c r="T254" s="12">
        <f t="shared" si="87"/>
        <v>14.5</v>
      </c>
      <c r="U254" s="20">
        <f t="shared" si="88"/>
        <v>1</v>
      </c>
      <c r="V254" s="7">
        <f t="shared" si="89"/>
        <v>0</v>
      </c>
      <c r="W254" s="12">
        <f t="shared" si="90"/>
        <v>14.5</v>
      </c>
      <c r="X254" s="12">
        <f t="shared" si="91"/>
        <v>13.1</v>
      </c>
      <c r="Y254" s="12">
        <f t="shared" si="103"/>
        <v>9.5</v>
      </c>
      <c r="Z254" s="12">
        <f t="shared" si="104"/>
        <v>-14.5</v>
      </c>
      <c r="AA254" s="12">
        <f t="shared" si="92"/>
        <v>-2.5</v>
      </c>
      <c r="AB254" s="12">
        <f t="shared" si="93"/>
        <v>369.50000000000006</v>
      </c>
      <c r="AC254" s="12">
        <f t="shared" si="94"/>
        <v>9.5</v>
      </c>
      <c r="AD254" s="12">
        <f t="shared" si="95"/>
        <v>0</v>
      </c>
      <c r="AE254" s="12">
        <f t="shared" si="96"/>
        <v>0</v>
      </c>
      <c r="AF254" s="12">
        <f t="shared" si="97"/>
        <v>583.45000000000016</v>
      </c>
      <c r="AH254" s="12">
        <f t="shared" si="98"/>
        <v>6391.3700000000008</v>
      </c>
      <c r="AI254" s="12">
        <f t="shared" si="99"/>
        <v>311</v>
      </c>
      <c r="AJ254" s="12">
        <f t="shared" si="100"/>
        <v>0</v>
      </c>
      <c r="AK254" s="12">
        <f t="shared" si="101"/>
        <v>62498.650000000009</v>
      </c>
      <c r="AL254" s="12">
        <f>MAX(AK$4:AK254)</f>
        <v>63913.700000000004</v>
      </c>
      <c r="AM254" s="8">
        <f t="shared" si="102"/>
        <v>-2.2140010670638619E-2</v>
      </c>
      <c r="AN254" s="20">
        <f t="shared" si="105"/>
        <v>0</v>
      </c>
      <c r="AO254" s="20">
        <f t="shared" si="106"/>
        <v>0</v>
      </c>
      <c r="AP254" s="20">
        <f t="shared" si="107"/>
        <v>0</v>
      </c>
      <c r="AQ254" s="12">
        <f t="shared" si="108"/>
        <v>0</v>
      </c>
      <c r="AS254" s="26"/>
    </row>
    <row r="255" spans="1:45" x14ac:dyDescent="0.3">
      <c r="A255" s="1">
        <v>42768</v>
      </c>
      <c r="B255" s="1">
        <v>42768</v>
      </c>
      <c r="C255" s="1" t="s">
        <v>45</v>
      </c>
      <c r="D255" s="3">
        <v>2015</v>
      </c>
      <c r="E255" s="3">
        <v>0</v>
      </c>
      <c r="F255" s="3">
        <f t="shared" si="82"/>
        <v>2015</v>
      </c>
      <c r="G255" s="20">
        <f t="shared" si="83"/>
        <v>0</v>
      </c>
      <c r="H255" s="3" t="s">
        <v>17</v>
      </c>
      <c r="L255" s="20">
        <f t="shared" si="84"/>
        <v>1</v>
      </c>
      <c r="M255" s="20" t="s">
        <v>21</v>
      </c>
      <c r="N255" s="20">
        <v>7</v>
      </c>
      <c r="O255" s="20">
        <v>107570</v>
      </c>
      <c r="P255" s="20">
        <f t="shared" si="85"/>
        <v>107577</v>
      </c>
      <c r="Q255" s="20">
        <f t="shared" si="86"/>
        <v>107582</v>
      </c>
      <c r="R255" s="20">
        <v>107498</v>
      </c>
      <c r="S255" s="20">
        <v>107596</v>
      </c>
      <c r="T255" s="12">
        <f t="shared" si="87"/>
        <v>9.1</v>
      </c>
      <c r="U255" s="20">
        <f t="shared" si="88"/>
        <v>1</v>
      </c>
      <c r="V255" s="7">
        <f t="shared" si="89"/>
        <v>1</v>
      </c>
      <c r="W255" s="12">
        <f t="shared" si="90"/>
        <v>9.1</v>
      </c>
      <c r="X255" s="12">
        <f t="shared" si="91"/>
        <v>0.7</v>
      </c>
      <c r="Y255" s="12">
        <f t="shared" si="103"/>
        <v>-9.1</v>
      </c>
      <c r="Z255" s="12">
        <f t="shared" si="104"/>
        <v>-9.1</v>
      </c>
      <c r="AA255" s="12">
        <f t="shared" si="92"/>
        <v>-9.1</v>
      </c>
      <c r="AB255" s="12">
        <f t="shared" si="93"/>
        <v>360.40000000000003</v>
      </c>
      <c r="AC255" s="12">
        <f t="shared" si="94"/>
        <v>0</v>
      </c>
      <c r="AD255" s="12">
        <f t="shared" si="95"/>
        <v>0</v>
      </c>
      <c r="AE255" s="12">
        <f t="shared" si="96"/>
        <v>-9.1</v>
      </c>
      <c r="AF255" s="12">
        <f t="shared" si="97"/>
        <v>574.35000000000014</v>
      </c>
      <c r="AH255" s="12">
        <f t="shared" si="98"/>
        <v>6391.3700000000008</v>
      </c>
      <c r="AI255" s="12">
        <f t="shared" si="99"/>
        <v>311</v>
      </c>
      <c r="AJ255" s="12">
        <f t="shared" si="100"/>
        <v>-2830.1</v>
      </c>
      <c r="AK255" s="12">
        <f t="shared" si="101"/>
        <v>59668.55000000001</v>
      </c>
      <c r="AL255" s="12">
        <f>MAX(AK$4:AK255)</f>
        <v>63913.700000000004</v>
      </c>
      <c r="AM255" s="8">
        <f t="shared" si="102"/>
        <v>-6.6420032011915972E-2</v>
      </c>
      <c r="AN255" s="20">
        <f t="shared" si="105"/>
        <v>0</v>
      </c>
      <c r="AO255" s="20">
        <f t="shared" si="106"/>
        <v>0</v>
      </c>
      <c r="AP255" s="20">
        <f t="shared" si="107"/>
        <v>1</v>
      </c>
      <c r="AQ255" s="12">
        <f t="shared" si="108"/>
        <v>-9.1</v>
      </c>
      <c r="AS255" s="26"/>
    </row>
    <row r="256" spans="1:45" x14ac:dyDescent="0.3">
      <c r="A256" s="1">
        <v>42768</v>
      </c>
      <c r="B256" s="1">
        <v>42769</v>
      </c>
      <c r="C256" s="1" t="s">
        <v>45</v>
      </c>
      <c r="D256" s="3">
        <v>110</v>
      </c>
      <c r="E256" s="3">
        <v>0</v>
      </c>
      <c r="F256" s="3">
        <f t="shared" si="82"/>
        <v>110</v>
      </c>
      <c r="G256" s="20">
        <f t="shared" si="83"/>
        <v>1</v>
      </c>
      <c r="H256" s="3" t="s">
        <v>38</v>
      </c>
      <c r="L256" s="20">
        <f t="shared" si="84"/>
        <v>1</v>
      </c>
      <c r="M256" s="20" t="s">
        <v>20</v>
      </c>
      <c r="N256" s="20">
        <v>7</v>
      </c>
      <c r="O256" s="20">
        <v>113060</v>
      </c>
      <c r="P256" s="20">
        <f t="shared" si="85"/>
        <v>113060</v>
      </c>
      <c r="Q256" s="20">
        <f t="shared" si="86"/>
        <v>113055</v>
      </c>
      <c r="R256" s="20">
        <v>113129</v>
      </c>
      <c r="S256" s="20">
        <v>112503</v>
      </c>
      <c r="T256" s="12">
        <f t="shared" si="87"/>
        <v>8.1</v>
      </c>
      <c r="U256" s="20">
        <f t="shared" si="88"/>
        <v>1</v>
      </c>
      <c r="V256" s="7">
        <f t="shared" si="89"/>
        <v>1</v>
      </c>
      <c r="W256" s="12">
        <f t="shared" si="90"/>
        <v>8.1</v>
      </c>
      <c r="X256" s="12">
        <f t="shared" si="91"/>
        <v>54.5</v>
      </c>
      <c r="Y256" s="12">
        <f t="shared" si="103"/>
        <v>9.5</v>
      </c>
      <c r="Z256" s="12">
        <f t="shared" si="104"/>
        <v>19.5</v>
      </c>
      <c r="AA256" s="12">
        <f t="shared" si="92"/>
        <v>14.5</v>
      </c>
      <c r="AB256" s="12">
        <f t="shared" si="93"/>
        <v>374.90000000000003</v>
      </c>
      <c r="AC256" s="12">
        <f t="shared" si="94"/>
        <v>0</v>
      </c>
      <c r="AD256" s="12">
        <f t="shared" si="95"/>
        <v>0</v>
      </c>
      <c r="AE256" s="12">
        <f t="shared" si="96"/>
        <v>14.5</v>
      </c>
      <c r="AF256" s="12">
        <f t="shared" si="97"/>
        <v>588.85000000000014</v>
      </c>
      <c r="AH256" s="12">
        <f t="shared" si="98"/>
        <v>5966.8550000000014</v>
      </c>
      <c r="AI256" s="12">
        <f t="shared" si="99"/>
        <v>291</v>
      </c>
      <c r="AJ256" s="12">
        <f t="shared" si="100"/>
        <v>4219.5</v>
      </c>
      <c r="AK256" s="12">
        <f t="shared" si="101"/>
        <v>63888.05000000001</v>
      </c>
      <c r="AL256" s="12">
        <f>MAX(AK$4:AK256)</f>
        <v>63913.700000000004</v>
      </c>
      <c r="AM256" s="8">
        <f t="shared" si="102"/>
        <v>-4.0132240818469559E-4</v>
      </c>
      <c r="AN256" s="20">
        <f t="shared" si="105"/>
        <v>1</v>
      </c>
      <c r="AO256" s="20">
        <f t="shared" si="106"/>
        <v>14.5</v>
      </c>
      <c r="AP256" s="20">
        <f t="shared" si="107"/>
        <v>0</v>
      </c>
      <c r="AQ256" s="12">
        <f t="shared" si="108"/>
        <v>0</v>
      </c>
      <c r="AS256" s="26"/>
    </row>
    <row r="257" spans="1:45" x14ac:dyDescent="0.3">
      <c r="A257" s="1">
        <v>42769</v>
      </c>
      <c r="B257" s="1">
        <v>42769</v>
      </c>
      <c r="C257" s="1" t="s">
        <v>45</v>
      </c>
      <c r="D257" s="3">
        <v>1215</v>
      </c>
      <c r="E257" s="3">
        <v>0</v>
      </c>
      <c r="F257" s="3">
        <f t="shared" si="82"/>
        <v>1215</v>
      </c>
      <c r="G257" s="20">
        <f t="shared" si="83"/>
        <v>0</v>
      </c>
      <c r="H257" s="3" t="s">
        <v>43</v>
      </c>
      <c r="L257" s="20">
        <f t="shared" si="84"/>
        <v>1</v>
      </c>
      <c r="M257" s="20" t="s">
        <v>20</v>
      </c>
      <c r="N257" s="20">
        <v>20</v>
      </c>
      <c r="O257" s="20">
        <v>130460</v>
      </c>
      <c r="P257" s="20">
        <f t="shared" si="85"/>
        <v>130460</v>
      </c>
      <c r="Q257" s="20">
        <f t="shared" si="86"/>
        <v>130455</v>
      </c>
      <c r="R257" s="20">
        <v>130528</v>
      </c>
      <c r="S257" s="20">
        <v>130442</v>
      </c>
      <c r="T257" s="12">
        <f t="shared" si="87"/>
        <v>9.3000000000000007</v>
      </c>
      <c r="U257" s="20">
        <f t="shared" si="88"/>
        <v>1</v>
      </c>
      <c r="V257" s="7">
        <f t="shared" si="89"/>
        <v>1</v>
      </c>
      <c r="W257" s="12">
        <f t="shared" si="90"/>
        <v>9.3000000000000007</v>
      </c>
      <c r="X257" s="12">
        <f t="shared" si="91"/>
        <v>-0.7</v>
      </c>
      <c r="Y257" s="12">
        <f t="shared" si="103"/>
        <v>-9.3000000000000007</v>
      </c>
      <c r="Z257" s="12">
        <f t="shared" si="104"/>
        <v>-9.3000000000000007</v>
      </c>
      <c r="AA257" s="12">
        <f t="shared" si="92"/>
        <v>-9.3000000000000007</v>
      </c>
      <c r="AB257" s="12">
        <f t="shared" si="93"/>
        <v>365.6</v>
      </c>
      <c r="AC257" s="12">
        <f t="shared" si="94"/>
        <v>0</v>
      </c>
      <c r="AD257" s="12">
        <f t="shared" si="95"/>
        <v>0</v>
      </c>
      <c r="AE257" s="12">
        <f t="shared" si="96"/>
        <v>-9.3000000000000007</v>
      </c>
      <c r="AF257" s="12">
        <f t="shared" si="97"/>
        <v>579.55000000000018</v>
      </c>
      <c r="AH257" s="12">
        <f t="shared" si="98"/>
        <v>5966.8550000000014</v>
      </c>
      <c r="AI257" s="12">
        <f t="shared" si="99"/>
        <v>291</v>
      </c>
      <c r="AJ257" s="12">
        <f t="shared" si="100"/>
        <v>-2706.3</v>
      </c>
      <c r="AK257" s="12">
        <f t="shared" si="101"/>
        <v>61181.750000000007</v>
      </c>
      <c r="AL257" s="12">
        <f>MAX(AK$4:AK257)</f>
        <v>63913.700000000004</v>
      </c>
      <c r="AM257" s="8">
        <f t="shared" si="102"/>
        <v>-4.2744356843681351E-2</v>
      </c>
      <c r="AN257" s="20">
        <f t="shared" si="105"/>
        <v>0</v>
      </c>
      <c r="AO257" s="20">
        <f t="shared" si="106"/>
        <v>0</v>
      </c>
      <c r="AP257" s="20">
        <f t="shared" si="107"/>
        <v>1</v>
      </c>
      <c r="AQ257" s="12">
        <f t="shared" si="108"/>
        <v>-9.3000000000000007</v>
      </c>
      <c r="AS257" s="26"/>
    </row>
    <row r="258" spans="1:45" x14ac:dyDescent="0.3">
      <c r="A258" s="1">
        <v>42769</v>
      </c>
      <c r="B258" s="1">
        <v>42769</v>
      </c>
      <c r="C258" s="1" t="s">
        <v>45</v>
      </c>
      <c r="D258" s="3">
        <v>1330</v>
      </c>
      <c r="E258" s="3">
        <v>0</v>
      </c>
      <c r="F258" s="3">
        <f t="shared" si="82"/>
        <v>1330</v>
      </c>
      <c r="G258" s="20">
        <f t="shared" si="83"/>
        <v>0</v>
      </c>
      <c r="H258" s="3" t="s">
        <v>37</v>
      </c>
      <c r="K258" s="20">
        <v>1</v>
      </c>
      <c r="L258" s="20">
        <f t="shared" si="84"/>
        <v>1</v>
      </c>
      <c r="M258" s="20" t="s">
        <v>21</v>
      </c>
      <c r="N258" s="20">
        <v>8</v>
      </c>
      <c r="O258" s="20">
        <v>76280</v>
      </c>
      <c r="P258" s="20">
        <f t="shared" si="85"/>
        <v>76288</v>
      </c>
      <c r="Q258" s="20">
        <f t="shared" si="86"/>
        <v>76293</v>
      </c>
      <c r="R258" s="20">
        <v>76189</v>
      </c>
      <c r="S258" s="20">
        <v>76945</v>
      </c>
      <c r="T258" s="12">
        <f t="shared" si="87"/>
        <v>11.2</v>
      </c>
      <c r="U258" s="20">
        <f t="shared" si="88"/>
        <v>1</v>
      </c>
      <c r="V258" s="7">
        <f t="shared" si="89"/>
        <v>0</v>
      </c>
      <c r="W258" s="12">
        <f t="shared" si="90"/>
        <v>11.2</v>
      </c>
      <c r="X258" s="12">
        <f t="shared" si="91"/>
        <v>64.400000000000006</v>
      </c>
      <c r="Y258" s="12">
        <f t="shared" si="103"/>
        <v>9.5</v>
      </c>
      <c r="Z258" s="12">
        <f t="shared" si="104"/>
        <v>19.5</v>
      </c>
      <c r="AA258" s="12">
        <f t="shared" si="92"/>
        <v>14.5</v>
      </c>
      <c r="AB258" s="12">
        <f t="shared" si="93"/>
        <v>380.1</v>
      </c>
      <c r="AC258" s="12">
        <f t="shared" si="94"/>
        <v>0</v>
      </c>
      <c r="AD258" s="12">
        <f t="shared" si="95"/>
        <v>9.5</v>
      </c>
      <c r="AE258" s="12">
        <f t="shared" si="96"/>
        <v>0</v>
      </c>
      <c r="AF258" s="12">
        <f t="shared" si="97"/>
        <v>579.55000000000018</v>
      </c>
      <c r="AH258" s="12">
        <f t="shared" si="98"/>
        <v>5966.8550000000014</v>
      </c>
      <c r="AI258" s="12">
        <f t="shared" si="99"/>
        <v>291</v>
      </c>
      <c r="AJ258" s="12">
        <f t="shared" si="100"/>
        <v>0</v>
      </c>
      <c r="AK258" s="12">
        <f t="shared" si="101"/>
        <v>61181.750000000007</v>
      </c>
      <c r="AL258" s="12">
        <f>MAX(AK$4:AK258)</f>
        <v>63913.700000000004</v>
      </c>
      <c r="AM258" s="8">
        <f t="shared" si="102"/>
        <v>-4.2744356843681351E-2</v>
      </c>
      <c r="AN258" s="20">
        <f t="shared" si="105"/>
        <v>0</v>
      </c>
      <c r="AO258" s="20">
        <f t="shared" si="106"/>
        <v>0</v>
      </c>
      <c r="AP258" s="20">
        <f t="shared" si="107"/>
        <v>0</v>
      </c>
      <c r="AQ258" s="12">
        <f t="shared" si="108"/>
        <v>0</v>
      </c>
      <c r="AS258" s="26"/>
    </row>
    <row r="259" spans="1:45" x14ac:dyDescent="0.3">
      <c r="A259" s="1">
        <v>42769</v>
      </c>
      <c r="B259" s="1">
        <v>42769</v>
      </c>
      <c r="C259" s="1" t="s">
        <v>45</v>
      </c>
      <c r="D259" s="3">
        <v>1330</v>
      </c>
      <c r="E259" s="3">
        <v>0</v>
      </c>
      <c r="F259" s="3">
        <f t="shared" si="82"/>
        <v>1330</v>
      </c>
      <c r="G259" s="20">
        <f t="shared" si="83"/>
        <v>0</v>
      </c>
      <c r="H259" s="3" t="s">
        <v>38</v>
      </c>
      <c r="K259" s="20">
        <v>1</v>
      </c>
      <c r="L259" s="20">
        <f t="shared" si="84"/>
        <v>1</v>
      </c>
      <c r="M259" s="20" t="s">
        <v>20</v>
      </c>
      <c r="N259" s="20">
        <v>7</v>
      </c>
      <c r="O259" s="20">
        <v>113480</v>
      </c>
      <c r="P259" s="20">
        <f t="shared" si="85"/>
        <v>113480</v>
      </c>
      <c r="Q259" s="20">
        <f t="shared" si="86"/>
        <v>113475</v>
      </c>
      <c r="R259" s="20">
        <v>113468</v>
      </c>
      <c r="S259" s="20">
        <v>111587</v>
      </c>
      <c r="T259" s="12">
        <f t="shared" si="87"/>
        <v>0</v>
      </c>
      <c r="U259" s="20">
        <f t="shared" si="88"/>
        <v>0</v>
      </c>
      <c r="V259" s="7">
        <f t="shared" si="89"/>
        <v>0</v>
      </c>
      <c r="W259" s="12">
        <f t="shared" si="90"/>
        <v>0</v>
      </c>
      <c r="X259" s="12">
        <f t="shared" si="91"/>
        <v>0</v>
      </c>
      <c r="Y259" s="12">
        <f t="shared" si="103"/>
        <v>0</v>
      </c>
      <c r="Z259" s="12">
        <f t="shared" si="104"/>
        <v>0</v>
      </c>
      <c r="AA259" s="12">
        <f t="shared" si="92"/>
        <v>0</v>
      </c>
      <c r="AB259" s="12">
        <f t="shared" si="93"/>
        <v>380.1</v>
      </c>
      <c r="AC259" s="12">
        <f t="shared" si="94"/>
        <v>0</v>
      </c>
      <c r="AD259" s="12">
        <f t="shared" si="95"/>
        <v>0</v>
      </c>
      <c r="AE259" s="12">
        <f t="shared" si="96"/>
        <v>0</v>
      </c>
      <c r="AF259" s="12">
        <f t="shared" si="97"/>
        <v>579.55000000000018</v>
      </c>
      <c r="AH259" s="12">
        <f t="shared" si="98"/>
        <v>5966.8550000000014</v>
      </c>
      <c r="AI259" s="12">
        <f t="shared" si="99"/>
        <v>291</v>
      </c>
      <c r="AJ259" s="12">
        <f t="shared" si="100"/>
        <v>0</v>
      </c>
      <c r="AK259" s="12">
        <f t="shared" si="101"/>
        <v>61181.750000000007</v>
      </c>
      <c r="AL259" s="12">
        <f>MAX(AK$4:AK259)</f>
        <v>63913.700000000004</v>
      </c>
      <c r="AM259" s="8">
        <f t="shared" si="102"/>
        <v>-4.2744356843681351E-2</v>
      </c>
      <c r="AN259" s="20">
        <f t="shared" si="105"/>
        <v>0</v>
      </c>
      <c r="AO259" s="20">
        <f t="shared" si="106"/>
        <v>0</v>
      </c>
      <c r="AP259" s="20">
        <f t="shared" si="107"/>
        <v>0</v>
      </c>
      <c r="AQ259" s="12">
        <f t="shared" si="108"/>
        <v>0</v>
      </c>
      <c r="AS259" s="26"/>
    </row>
    <row r="260" spans="1:45" x14ac:dyDescent="0.3">
      <c r="A260" s="1">
        <v>42769</v>
      </c>
      <c r="B260" s="1">
        <v>42769</v>
      </c>
      <c r="C260" s="1" t="s">
        <v>45</v>
      </c>
      <c r="D260" s="3">
        <v>1330</v>
      </c>
      <c r="E260" s="3">
        <v>0</v>
      </c>
      <c r="F260" s="3">
        <f t="shared" si="82"/>
        <v>1330</v>
      </c>
      <c r="G260" s="20">
        <f t="shared" si="83"/>
        <v>0</v>
      </c>
      <c r="H260" s="3" t="s">
        <v>38</v>
      </c>
      <c r="K260" s="20">
        <v>1</v>
      </c>
      <c r="L260" s="20">
        <f t="shared" si="84"/>
        <v>1</v>
      </c>
      <c r="M260" s="20" t="s">
        <v>21</v>
      </c>
      <c r="N260" s="20">
        <v>7</v>
      </c>
      <c r="O260" s="20">
        <v>112650</v>
      </c>
      <c r="P260" s="20">
        <f t="shared" si="85"/>
        <v>112657</v>
      </c>
      <c r="Q260" s="20">
        <f t="shared" si="86"/>
        <v>112662</v>
      </c>
      <c r="R260" s="20">
        <v>112571</v>
      </c>
      <c r="S260" s="20">
        <v>112997</v>
      </c>
      <c r="T260" s="12">
        <f t="shared" si="87"/>
        <v>9.8000000000000007</v>
      </c>
      <c r="U260" s="20">
        <f t="shared" si="88"/>
        <v>1</v>
      </c>
      <c r="V260" s="7">
        <f t="shared" si="89"/>
        <v>0</v>
      </c>
      <c r="W260" s="12">
        <f t="shared" si="90"/>
        <v>9.8000000000000007</v>
      </c>
      <c r="X260" s="12">
        <f t="shared" si="91"/>
        <v>32.799999999999997</v>
      </c>
      <c r="Y260" s="12">
        <f t="shared" si="103"/>
        <v>9.5</v>
      </c>
      <c r="Z260" s="12">
        <f t="shared" si="104"/>
        <v>19.5</v>
      </c>
      <c r="AA260" s="12">
        <f t="shared" si="92"/>
        <v>14.5</v>
      </c>
      <c r="AB260" s="12">
        <f t="shared" si="93"/>
        <v>394.6</v>
      </c>
      <c r="AC260" s="12">
        <f t="shared" si="94"/>
        <v>0</v>
      </c>
      <c r="AD260" s="12">
        <f t="shared" si="95"/>
        <v>9.5</v>
      </c>
      <c r="AE260" s="12">
        <f t="shared" si="96"/>
        <v>0</v>
      </c>
      <c r="AF260" s="12">
        <f t="shared" si="97"/>
        <v>579.55000000000018</v>
      </c>
      <c r="AH260" s="12">
        <f t="shared" si="98"/>
        <v>5966.8550000000014</v>
      </c>
      <c r="AI260" s="12">
        <f t="shared" si="99"/>
        <v>291</v>
      </c>
      <c r="AJ260" s="12">
        <f t="shared" si="100"/>
        <v>0</v>
      </c>
      <c r="AK260" s="12">
        <f t="shared" si="101"/>
        <v>61181.750000000007</v>
      </c>
      <c r="AL260" s="12">
        <f>MAX(AK$4:AK260)</f>
        <v>63913.700000000004</v>
      </c>
      <c r="AM260" s="8">
        <f t="shared" si="102"/>
        <v>-4.2744356843681351E-2</v>
      </c>
      <c r="AN260" s="20">
        <f t="shared" si="105"/>
        <v>0</v>
      </c>
      <c r="AO260" s="20">
        <f t="shared" si="106"/>
        <v>0</v>
      </c>
      <c r="AP260" s="20">
        <f t="shared" si="107"/>
        <v>0</v>
      </c>
      <c r="AQ260" s="12">
        <f t="shared" si="108"/>
        <v>0</v>
      </c>
      <c r="AS260" s="26"/>
    </row>
    <row r="261" spans="1:45" x14ac:dyDescent="0.3">
      <c r="A261" s="1">
        <v>42769</v>
      </c>
      <c r="B261" s="1">
        <v>42769</v>
      </c>
      <c r="C261" s="1" t="s">
        <v>45</v>
      </c>
      <c r="D261" s="3">
        <v>1520</v>
      </c>
      <c r="E261" s="3">
        <v>0</v>
      </c>
      <c r="F261" s="3">
        <f t="shared" ref="F261:F324" si="109">D261+E261</f>
        <v>1520</v>
      </c>
      <c r="G261" s="20">
        <f t="shared" ref="G261:G306" si="110">B261-A261</f>
        <v>0</v>
      </c>
      <c r="H261" s="3" t="s">
        <v>17</v>
      </c>
      <c r="L261" s="20">
        <f t="shared" ref="L261:L306" si="111">IF(AND(F261&gt;=L$3,F261&lt;=L$4),0,1)</f>
        <v>1</v>
      </c>
      <c r="M261" s="20" t="s">
        <v>20</v>
      </c>
      <c r="N261" s="20">
        <v>7</v>
      </c>
      <c r="O261" s="20">
        <v>107880</v>
      </c>
      <c r="P261" s="20">
        <f t="shared" ref="P261:P324" si="112">IF(M261="short",O261,O261+N261)</f>
        <v>107880</v>
      </c>
      <c r="Q261" s="20">
        <f t="shared" ref="Q261:Q324" si="113">IF(M261="short",P261+Q$3,P261-Q$3)</f>
        <v>107875</v>
      </c>
      <c r="R261" s="20">
        <v>107969</v>
      </c>
      <c r="S261" s="20">
        <v>107583</v>
      </c>
      <c r="T261" s="12">
        <f t="shared" ref="T261:T306" si="114">IF(M261="long",((Q261-R261)+N261)/10,((R261-Q261)+N261)/10)</f>
        <v>10.1</v>
      </c>
      <c r="U261" s="20">
        <f t="shared" ref="U261:U324" si="115">IF(T261&gt;=(N261/10),1, )</f>
        <v>1</v>
      </c>
      <c r="V261" s="7">
        <f t="shared" ref="V261:V324" si="116">IF(OR(I261=1,K261=1),0,L261*U261)</f>
        <v>1</v>
      </c>
      <c r="W261" s="12">
        <f t="shared" ref="W261:W306" si="117">IF(T261&gt;W$3,W$3,T261*U261)</f>
        <v>10.1</v>
      </c>
      <c r="X261" s="12">
        <f t="shared" ref="X261:X318" si="118">IF(M261="long",((S261-Q261)-N261)/10*U261,((Q261-S261)-N261)/10*U261)</f>
        <v>28.5</v>
      </c>
      <c r="Y261" s="12">
        <f t="shared" si="103"/>
        <v>9.5</v>
      </c>
      <c r="Z261" s="12">
        <f t="shared" si="104"/>
        <v>19.5</v>
      </c>
      <c r="AA261" s="12">
        <f t="shared" ref="AA261:AA324" si="119">SUM(Y261:Z261)/AA$2</f>
        <v>14.5</v>
      </c>
      <c r="AB261" s="12">
        <f t="shared" ref="AB261:AB324" si="120">AB260+AA261</f>
        <v>409.1</v>
      </c>
      <c r="AC261" s="12">
        <f t="shared" ref="AC261:AC318" si="121">Y261*I261</f>
        <v>0</v>
      </c>
      <c r="AD261" s="12">
        <f t="shared" ref="AD261:AD318" si="122">K261*Y261</f>
        <v>0</v>
      </c>
      <c r="AE261" s="12">
        <f t="shared" ref="AE261:AE306" si="123">V261*AA261</f>
        <v>14.5</v>
      </c>
      <c r="AF261" s="12">
        <f t="shared" ref="AF261:AF324" si="124">AF260+AE261</f>
        <v>594.05000000000018</v>
      </c>
      <c r="AH261" s="12">
        <f t="shared" ref="AH261:AH318" si="125">IF(B261=B260,AH260,AK260*AH$3)</f>
        <v>5966.8550000000014</v>
      </c>
      <c r="AI261" s="12">
        <f t="shared" ref="AI261:AI324" si="126">INT(AH261/AI$3)</f>
        <v>291</v>
      </c>
      <c r="AJ261" s="12">
        <f t="shared" ref="AJ261:AJ324" si="127">AE261*AI261</f>
        <v>4219.5</v>
      </c>
      <c r="AK261" s="12">
        <f t="shared" ref="AK261:AK324" si="128">AK260+AJ261</f>
        <v>65401.250000000007</v>
      </c>
      <c r="AL261" s="12">
        <f>MAX(AK$4:AK261)</f>
        <v>65401.250000000007</v>
      </c>
      <c r="AM261" s="8">
        <f t="shared" ref="AM261:AM324" si="129">(AK261-AL261)/AL261</f>
        <v>0</v>
      </c>
      <c r="AN261" s="20">
        <f t="shared" si="105"/>
        <v>1</v>
      </c>
      <c r="AO261" s="20">
        <f t="shared" si="106"/>
        <v>14.5</v>
      </c>
      <c r="AP261" s="20">
        <f t="shared" si="107"/>
        <v>0</v>
      </c>
      <c r="AQ261" s="12">
        <f t="shared" si="108"/>
        <v>0</v>
      </c>
      <c r="AS261" s="26"/>
    </row>
    <row r="262" spans="1:45" x14ac:dyDescent="0.3">
      <c r="A262" s="1">
        <v>42772</v>
      </c>
      <c r="B262" s="1">
        <v>42772</v>
      </c>
      <c r="C262" s="1" t="s">
        <v>45</v>
      </c>
      <c r="D262" s="3">
        <v>1000</v>
      </c>
      <c r="E262" s="3">
        <v>0</v>
      </c>
      <c r="F262" s="3">
        <f t="shared" si="109"/>
        <v>1000</v>
      </c>
      <c r="G262" s="20">
        <f t="shared" si="110"/>
        <v>0</v>
      </c>
      <c r="H262" s="3" t="s">
        <v>17</v>
      </c>
      <c r="I262" s="20">
        <v>1</v>
      </c>
      <c r="J262" s="20">
        <v>15</v>
      </c>
      <c r="L262" s="20">
        <f t="shared" si="111"/>
        <v>1</v>
      </c>
      <c r="M262" s="20" t="s">
        <v>21</v>
      </c>
      <c r="N262" s="20">
        <v>7</v>
      </c>
      <c r="O262" s="20">
        <v>107410</v>
      </c>
      <c r="P262" s="20">
        <f t="shared" si="112"/>
        <v>107417</v>
      </c>
      <c r="Q262" s="20">
        <f t="shared" si="113"/>
        <v>107422</v>
      </c>
      <c r="R262" s="20">
        <v>107332</v>
      </c>
      <c r="S262" s="20">
        <v>107442</v>
      </c>
      <c r="T262" s="12">
        <f t="shared" si="114"/>
        <v>9.6999999999999993</v>
      </c>
      <c r="U262" s="20">
        <f t="shared" si="115"/>
        <v>1</v>
      </c>
      <c r="V262" s="7">
        <f t="shared" si="116"/>
        <v>0</v>
      </c>
      <c r="W262" s="12">
        <f t="shared" si="117"/>
        <v>9.6999999999999993</v>
      </c>
      <c r="X262" s="12">
        <f t="shared" si="118"/>
        <v>1.3</v>
      </c>
      <c r="Y262" s="12">
        <f t="shared" ref="Y262:Y325" si="130">IF(AND(W262&lt;W$3,X262&gt;Y$3),Y$3,-W262)</f>
        <v>-9.6999999999999993</v>
      </c>
      <c r="Z262" s="12">
        <f t="shared" ref="Z262:Z306" si="131">IF(AND($W262&lt;$W$3,$X262&gt;Z$3),Z$3,-$W262)</f>
        <v>-9.6999999999999993</v>
      </c>
      <c r="AA262" s="12">
        <f t="shared" si="119"/>
        <v>-9.6999999999999993</v>
      </c>
      <c r="AB262" s="12">
        <f t="shared" si="120"/>
        <v>399.40000000000003</v>
      </c>
      <c r="AC262" s="12">
        <f t="shared" si="121"/>
        <v>-9.6999999999999993</v>
      </c>
      <c r="AD262" s="12">
        <f t="shared" si="122"/>
        <v>0</v>
      </c>
      <c r="AE262" s="12">
        <f t="shared" si="123"/>
        <v>0</v>
      </c>
      <c r="AF262" s="12">
        <f t="shared" si="124"/>
        <v>594.05000000000018</v>
      </c>
      <c r="AH262" s="12">
        <f t="shared" si="125"/>
        <v>6540.1250000000009</v>
      </c>
      <c r="AI262" s="12">
        <f t="shared" si="126"/>
        <v>319</v>
      </c>
      <c r="AJ262" s="12">
        <f t="shared" si="127"/>
        <v>0</v>
      </c>
      <c r="AK262" s="12">
        <f t="shared" si="128"/>
        <v>65401.250000000007</v>
      </c>
      <c r="AL262" s="12">
        <f>MAX(AK$4:AK262)</f>
        <v>65401.250000000007</v>
      </c>
      <c r="AM262" s="8">
        <f t="shared" si="129"/>
        <v>0</v>
      </c>
      <c r="AN262" s="20">
        <f t="shared" ref="AN262:AN318" si="132">IF(AJ262&gt;0,1, )</f>
        <v>0</v>
      </c>
      <c r="AO262" s="20">
        <f t="shared" ref="AO262:AO318" si="133">IF(AJ262&gt;0,AE262, )</f>
        <v>0</v>
      </c>
      <c r="AP262" s="20">
        <f t="shared" ref="AP262:AP318" si="134">IF(AJ262&lt;0,1, )</f>
        <v>0</v>
      </c>
      <c r="AQ262" s="12">
        <f t="shared" ref="AQ262:AQ318" si="135">IF(AJ262&lt;0,AE262, )</f>
        <v>0</v>
      </c>
      <c r="AS262" s="26"/>
    </row>
    <row r="263" spans="1:45" x14ac:dyDescent="0.3">
      <c r="A263" s="1">
        <v>42772</v>
      </c>
      <c r="B263" s="1">
        <v>42772</v>
      </c>
      <c r="C263" s="1" t="s">
        <v>45</v>
      </c>
      <c r="D263" s="3">
        <v>1335</v>
      </c>
      <c r="E263" s="3">
        <v>0</v>
      </c>
      <c r="F263" s="3">
        <f t="shared" si="109"/>
        <v>1335</v>
      </c>
      <c r="G263" s="20">
        <f t="shared" si="110"/>
        <v>0</v>
      </c>
      <c r="H263" s="3" t="s">
        <v>37</v>
      </c>
      <c r="L263" s="20">
        <f t="shared" si="111"/>
        <v>1</v>
      </c>
      <c r="M263" s="20" t="s">
        <v>21</v>
      </c>
      <c r="N263" s="20">
        <v>8</v>
      </c>
      <c r="O263" s="20">
        <v>76420</v>
      </c>
      <c r="P263" s="20">
        <f t="shared" si="112"/>
        <v>76428</v>
      </c>
      <c r="Q263" s="20">
        <f t="shared" si="113"/>
        <v>76433</v>
      </c>
      <c r="R263" s="20">
        <v>76387</v>
      </c>
      <c r="S263" s="20">
        <v>76515</v>
      </c>
      <c r="T263" s="12">
        <f t="shared" si="114"/>
        <v>5.4</v>
      </c>
      <c r="U263" s="20">
        <f t="shared" si="115"/>
        <v>1</v>
      </c>
      <c r="V263" s="7">
        <f t="shared" si="116"/>
        <v>1</v>
      </c>
      <c r="W263" s="12">
        <f t="shared" si="117"/>
        <v>5.4</v>
      </c>
      <c r="X263" s="12">
        <f t="shared" si="118"/>
        <v>7.4</v>
      </c>
      <c r="Y263" s="12">
        <f t="shared" si="130"/>
        <v>-5.4</v>
      </c>
      <c r="Z263" s="12">
        <f t="shared" si="131"/>
        <v>-5.4</v>
      </c>
      <c r="AA263" s="12">
        <f t="shared" si="119"/>
        <v>-5.4</v>
      </c>
      <c r="AB263" s="12">
        <f t="shared" si="120"/>
        <v>394.00000000000006</v>
      </c>
      <c r="AC263" s="12">
        <f t="shared" si="121"/>
        <v>0</v>
      </c>
      <c r="AD263" s="12">
        <f t="shared" si="122"/>
        <v>0</v>
      </c>
      <c r="AE263" s="12">
        <f t="shared" si="123"/>
        <v>-5.4</v>
      </c>
      <c r="AF263" s="12">
        <f t="shared" si="124"/>
        <v>588.6500000000002</v>
      </c>
      <c r="AH263" s="12">
        <f t="shared" si="125"/>
        <v>6540.1250000000009</v>
      </c>
      <c r="AI263" s="12">
        <f t="shared" si="126"/>
        <v>319</v>
      </c>
      <c r="AJ263" s="12">
        <f t="shared" si="127"/>
        <v>-1722.6000000000001</v>
      </c>
      <c r="AK263" s="12">
        <f t="shared" si="128"/>
        <v>63678.650000000009</v>
      </c>
      <c r="AL263" s="12">
        <f>MAX(AK$4:AK263)</f>
        <v>65401.250000000007</v>
      </c>
      <c r="AM263" s="8">
        <f t="shared" si="129"/>
        <v>-2.6338946121060351E-2</v>
      </c>
      <c r="AN263" s="20">
        <f t="shared" si="132"/>
        <v>0</v>
      </c>
      <c r="AO263" s="20">
        <f t="shared" si="133"/>
        <v>0</v>
      </c>
      <c r="AP263" s="20">
        <f t="shared" si="134"/>
        <v>1</v>
      </c>
      <c r="AQ263" s="12">
        <f t="shared" si="135"/>
        <v>-5.4</v>
      </c>
      <c r="AS263" s="26"/>
    </row>
    <row r="264" spans="1:45" x14ac:dyDescent="0.3">
      <c r="A264" s="1">
        <v>42772</v>
      </c>
      <c r="B264" s="1">
        <v>42773</v>
      </c>
      <c r="C264" s="1" t="s">
        <v>45</v>
      </c>
      <c r="D264" s="3">
        <v>805</v>
      </c>
      <c r="E264" s="3">
        <v>0</v>
      </c>
      <c r="F264" s="3">
        <f t="shared" si="109"/>
        <v>805</v>
      </c>
      <c r="G264" s="20">
        <f t="shared" si="110"/>
        <v>1</v>
      </c>
      <c r="H264" s="3" t="s">
        <v>43</v>
      </c>
      <c r="L264" s="20">
        <f t="shared" si="111"/>
        <v>1</v>
      </c>
      <c r="M264" s="20" t="s">
        <v>20</v>
      </c>
      <c r="N264" s="20">
        <v>20</v>
      </c>
      <c r="O264" s="20">
        <v>131560</v>
      </c>
      <c r="P264" s="20">
        <f t="shared" si="112"/>
        <v>131560</v>
      </c>
      <c r="Q264" s="20">
        <f t="shared" si="113"/>
        <v>131555</v>
      </c>
      <c r="R264" s="20">
        <v>132113</v>
      </c>
      <c r="S264" s="20">
        <v>131376</v>
      </c>
      <c r="T264" s="12">
        <f t="shared" si="114"/>
        <v>57.8</v>
      </c>
      <c r="U264" s="20">
        <f t="shared" si="115"/>
        <v>1</v>
      </c>
      <c r="V264" s="7">
        <f t="shared" si="116"/>
        <v>1</v>
      </c>
      <c r="W264" s="12">
        <f t="shared" si="117"/>
        <v>20.5</v>
      </c>
      <c r="X264" s="12">
        <f t="shared" si="118"/>
        <v>15.9</v>
      </c>
      <c r="Y264" s="12">
        <f t="shared" si="130"/>
        <v>-20.5</v>
      </c>
      <c r="Z264" s="12">
        <f t="shared" si="131"/>
        <v>-20.5</v>
      </c>
      <c r="AA264" s="12">
        <f t="shared" si="119"/>
        <v>-20.5</v>
      </c>
      <c r="AB264" s="12">
        <f t="shared" si="120"/>
        <v>373.50000000000006</v>
      </c>
      <c r="AC264" s="12">
        <f t="shared" si="121"/>
        <v>0</v>
      </c>
      <c r="AD264" s="12">
        <f t="shared" si="122"/>
        <v>0</v>
      </c>
      <c r="AE264" s="12">
        <f t="shared" si="123"/>
        <v>-20.5</v>
      </c>
      <c r="AF264" s="12">
        <f t="shared" si="124"/>
        <v>568.1500000000002</v>
      </c>
      <c r="AH264" s="12">
        <f t="shared" si="125"/>
        <v>6367.8650000000016</v>
      </c>
      <c r="AI264" s="12">
        <f t="shared" si="126"/>
        <v>310</v>
      </c>
      <c r="AJ264" s="12">
        <f t="shared" si="127"/>
        <v>-6355</v>
      </c>
      <c r="AK264" s="12">
        <f t="shared" si="128"/>
        <v>57323.650000000009</v>
      </c>
      <c r="AL264" s="12">
        <f>MAX(AK$4:AK264)</f>
        <v>65401.250000000007</v>
      </c>
      <c r="AM264" s="8">
        <f t="shared" si="129"/>
        <v>-0.12350834273045236</v>
      </c>
      <c r="AN264" s="20">
        <f t="shared" si="132"/>
        <v>0</v>
      </c>
      <c r="AO264" s="20">
        <f t="shared" si="133"/>
        <v>0</v>
      </c>
      <c r="AP264" s="20">
        <f t="shared" si="134"/>
        <v>1</v>
      </c>
      <c r="AQ264" s="12">
        <f t="shared" si="135"/>
        <v>-20.5</v>
      </c>
      <c r="AS264" s="26"/>
    </row>
    <row r="265" spans="1:45" x14ac:dyDescent="0.3">
      <c r="A265" s="1">
        <v>42773</v>
      </c>
      <c r="B265" s="1">
        <v>42773</v>
      </c>
      <c r="C265" s="1" t="s">
        <v>45</v>
      </c>
      <c r="D265" s="3">
        <v>950</v>
      </c>
      <c r="E265" s="3">
        <v>0</v>
      </c>
      <c r="F265" s="3">
        <f t="shared" si="109"/>
        <v>950</v>
      </c>
      <c r="G265" s="20">
        <f t="shared" si="110"/>
        <v>0</v>
      </c>
      <c r="H265" s="3" t="s">
        <v>38</v>
      </c>
      <c r="L265" s="20">
        <f t="shared" si="111"/>
        <v>1</v>
      </c>
      <c r="M265" s="20" t="s">
        <v>20</v>
      </c>
      <c r="N265" s="20">
        <v>7</v>
      </c>
      <c r="O265" s="20">
        <v>112360</v>
      </c>
      <c r="P265" s="20">
        <f t="shared" si="112"/>
        <v>112360</v>
      </c>
      <c r="Q265" s="20">
        <f t="shared" si="113"/>
        <v>112355</v>
      </c>
      <c r="R265" s="20">
        <v>112411</v>
      </c>
      <c r="S265" s="20">
        <v>112237</v>
      </c>
      <c r="T265" s="12">
        <f t="shared" si="114"/>
        <v>6.3</v>
      </c>
      <c r="U265" s="20">
        <f t="shared" si="115"/>
        <v>1</v>
      </c>
      <c r="V265" s="7">
        <f t="shared" si="116"/>
        <v>1</v>
      </c>
      <c r="W265" s="12">
        <f t="shared" si="117"/>
        <v>6.3</v>
      </c>
      <c r="X265" s="12">
        <f t="shared" si="118"/>
        <v>11.1</v>
      </c>
      <c r="Y265" s="12">
        <f t="shared" si="130"/>
        <v>9.5</v>
      </c>
      <c r="Z265" s="12">
        <f t="shared" si="131"/>
        <v>-6.3</v>
      </c>
      <c r="AA265" s="12">
        <f t="shared" si="119"/>
        <v>1.6</v>
      </c>
      <c r="AB265" s="12">
        <f t="shared" si="120"/>
        <v>375.10000000000008</v>
      </c>
      <c r="AC265" s="12">
        <f t="shared" si="121"/>
        <v>0</v>
      </c>
      <c r="AD265" s="12">
        <f t="shared" si="122"/>
        <v>0</v>
      </c>
      <c r="AE265" s="12">
        <f t="shared" si="123"/>
        <v>1.6</v>
      </c>
      <c r="AF265" s="12">
        <f t="shared" si="124"/>
        <v>569.75000000000023</v>
      </c>
      <c r="AH265" s="12">
        <f t="shared" si="125"/>
        <v>6367.8650000000016</v>
      </c>
      <c r="AI265" s="12">
        <f t="shared" si="126"/>
        <v>310</v>
      </c>
      <c r="AJ265" s="12">
        <f t="shared" si="127"/>
        <v>496</v>
      </c>
      <c r="AK265" s="12">
        <f t="shared" si="128"/>
        <v>57819.650000000009</v>
      </c>
      <c r="AL265" s="12">
        <f>MAX(AK$4:AK265)</f>
        <v>65401.250000000007</v>
      </c>
      <c r="AM265" s="8">
        <f t="shared" si="129"/>
        <v>-0.11592438982435348</v>
      </c>
      <c r="AN265" s="20">
        <f t="shared" si="132"/>
        <v>1</v>
      </c>
      <c r="AO265" s="20">
        <f t="shared" si="133"/>
        <v>1.6</v>
      </c>
      <c r="AP265" s="20">
        <f t="shared" si="134"/>
        <v>0</v>
      </c>
      <c r="AQ265" s="12">
        <f t="shared" si="135"/>
        <v>0</v>
      </c>
      <c r="AS265" s="26"/>
    </row>
    <row r="266" spans="1:45" x14ac:dyDescent="0.3">
      <c r="A266" s="1">
        <v>42774</v>
      </c>
      <c r="B266" s="1">
        <v>42774</v>
      </c>
      <c r="C266" s="1" t="s">
        <v>45</v>
      </c>
      <c r="D266" s="3">
        <v>830</v>
      </c>
      <c r="E266" s="3">
        <v>0</v>
      </c>
      <c r="F266" s="3">
        <f t="shared" si="109"/>
        <v>830</v>
      </c>
      <c r="G266" s="20">
        <f t="shared" si="110"/>
        <v>0</v>
      </c>
      <c r="H266" s="3" t="s">
        <v>43</v>
      </c>
      <c r="L266" s="20">
        <f t="shared" si="111"/>
        <v>1</v>
      </c>
      <c r="M266" s="20" t="s">
        <v>21</v>
      </c>
      <c r="N266" s="20">
        <v>20</v>
      </c>
      <c r="O266" s="20">
        <v>131640</v>
      </c>
      <c r="P266" s="20">
        <f t="shared" si="112"/>
        <v>131660</v>
      </c>
      <c r="Q266" s="20">
        <f t="shared" si="113"/>
        <v>131665</v>
      </c>
      <c r="R266" s="20">
        <v>131571</v>
      </c>
      <c r="S266" s="20">
        <v>131666</v>
      </c>
      <c r="T266" s="12">
        <f t="shared" si="114"/>
        <v>11.4</v>
      </c>
      <c r="U266" s="20">
        <f t="shared" si="115"/>
        <v>1</v>
      </c>
      <c r="V266" s="7">
        <f t="shared" si="116"/>
        <v>1</v>
      </c>
      <c r="W266" s="12">
        <f t="shared" si="117"/>
        <v>11.4</v>
      </c>
      <c r="X266" s="12">
        <f t="shared" si="118"/>
        <v>-1.9</v>
      </c>
      <c r="Y266" s="12">
        <f t="shared" si="130"/>
        <v>-11.4</v>
      </c>
      <c r="Z266" s="12">
        <f t="shared" si="131"/>
        <v>-11.4</v>
      </c>
      <c r="AA266" s="12">
        <f t="shared" si="119"/>
        <v>-11.4</v>
      </c>
      <c r="AB266" s="12">
        <f t="shared" si="120"/>
        <v>363.7000000000001</v>
      </c>
      <c r="AC266" s="12">
        <f t="shared" si="121"/>
        <v>0</v>
      </c>
      <c r="AD266" s="12">
        <f t="shared" si="122"/>
        <v>0</v>
      </c>
      <c r="AE266" s="12">
        <f t="shared" si="123"/>
        <v>-11.4</v>
      </c>
      <c r="AF266" s="12">
        <f t="shared" si="124"/>
        <v>558.35000000000025</v>
      </c>
      <c r="AH266" s="12">
        <f t="shared" si="125"/>
        <v>5781.9650000000011</v>
      </c>
      <c r="AI266" s="12">
        <f t="shared" si="126"/>
        <v>282</v>
      </c>
      <c r="AJ266" s="12">
        <f t="shared" si="127"/>
        <v>-3214.8</v>
      </c>
      <c r="AK266" s="12">
        <f t="shared" si="128"/>
        <v>54604.850000000006</v>
      </c>
      <c r="AL266" s="12">
        <f>MAX(AK$4:AK266)</f>
        <v>65401.250000000007</v>
      </c>
      <c r="AM266" s="8">
        <f t="shared" si="129"/>
        <v>-0.16507941361977027</v>
      </c>
      <c r="AN266" s="20">
        <f t="shared" si="132"/>
        <v>0</v>
      </c>
      <c r="AO266" s="20">
        <f t="shared" si="133"/>
        <v>0</v>
      </c>
      <c r="AP266" s="20">
        <f t="shared" si="134"/>
        <v>1</v>
      </c>
      <c r="AQ266" s="12">
        <f t="shared" si="135"/>
        <v>-11.4</v>
      </c>
      <c r="AS266" s="26"/>
    </row>
    <row r="267" spans="1:45" x14ac:dyDescent="0.3">
      <c r="A267" s="1">
        <v>42774</v>
      </c>
      <c r="B267" s="1">
        <v>42774</v>
      </c>
      <c r="C267" s="1" t="s">
        <v>45</v>
      </c>
      <c r="D267" s="3">
        <v>1315</v>
      </c>
      <c r="E267" s="3">
        <v>0</v>
      </c>
      <c r="F267" s="3">
        <f t="shared" si="109"/>
        <v>1315</v>
      </c>
      <c r="G267" s="20">
        <f t="shared" si="110"/>
        <v>0</v>
      </c>
      <c r="H267" s="3" t="s">
        <v>38</v>
      </c>
      <c r="L267" s="20">
        <f t="shared" si="111"/>
        <v>1</v>
      </c>
      <c r="M267" s="20" t="s">
        <v>21</v>
      </c>
      <c r="N267" s="20">
        <v>7</v>
      </c>
      <c r="O267" s="20">
        <v>111920</v>
      </c>
      <c r="P267" s="20">
        <f t="shared" si="112"/>
        <v>111927</v>
      </c>
      <c r="Q267" s="20">
        <f t="shared" si="113"/>
        <v>111932</v>
      </c>
      <c r="R267" s="20">
        <v>111892</v>
      </c>
      <c r="S267" s="20">
        <v>111982</v>
      </c>
      <c r="T267" s="12">
        <f t="shared" si="114"/>
        <v>4.7</v>
      </c>
      <c r="U267" s="20">
        <f t="shared" si="115"/>
        <v>1</v>
      </c>
      <c r="V267" s="7">
        <f t="shared" si="116"/>
        <v>1</v>
      </c>
      <c r="W267" s="12">
        <f t="shared" si="117"/>
        <v>4.7</v>
      </c>
      <c r="X267" s="12">
        <f t="shared" si="118"/>
        <v>4.3</v>
      </c>
      <c r="Y267" s="12">
        <f t="shared" si="130"/>
        <v>-4.7</v>
      </c>
      <c r="Z267" s="12">
        <f t="shared" si="131"/>
        <v>-4.7</v>
      </c>
      <c r="AA267" s="12">
        <f t="shared" si="119"/>
        <v>-4.7</v>
      </c>
      <c r="AB267" s="12">
        <f t="shared" si="120"/>
        <v>359.00000000000011</v>
      </c>
      <c r="AC267" s="12">
        <f t="shared" si="121"/>
        <v>0</v>
      </c>
      <c r="AD267" s="12">
        <f t="shared" si="122"/>
        <v>0</v>
      </c>
      <c r="AE267" s="12">
        <f t="shared" si="123"/>
        <v>-4.7</v>
      </c>
      <c r="AF267" s="12">
        <f t="shared" si="124"/>
        <v>553.6500000000002</v>
      </c>
      <c r="AH267" s="12">
        <f t="shared" si="125"/>
        <v>5781.9650000000011</v>
      </c>
      <c r="AI267" s="12">
        <f t="shared" si="126"/>
        <v>282</v>
      </c>
      <c r="AJ267" s="12">
        <f t="shared" si="127"/>
        <v>-1325.4</v>
      </c>
      <c r="AK267" s="12">
        <f t="shared" si="128"/>
        <v>53279.450000000004</v>
      </c>
      <c r="AL267" s="12">
        <f>MAX(AK$4:AK267)</f>
        <v>65401.250000000007</v>
      </c>
      <c r="AM267" s="8">
        <f t="shared" si="129"/>
        <v>-0.18534508132489824</v>
      </c>
      <c r="AN267" s="20">
        <f t="shared" si="132"/>
        <v>0</v>
      </c>
      <c r="AO267" s="20">
        <f t="shared" si="133"/>
        <v>0</v>
      </c>
      <c r="AP267" s="20">
        <f t="shared" si="134"/>
        <v>1</v>
      </c>
      <c r="AQ267" s="12">
        <f t="shared" si="135"/>
        <v>-4.7</v>
      </c>
      <c r="AS267" s="26"/>
    </row>
    <row r="268" spans="1:45" x14ac:dyDescent="0.3">
      <c r="A268" s="1">
        <v>42774</v>
      </c>
      <c r="B268" s="1">
        <v>42774</v>
      </c>
      <c r="C268" s="1" t="s">
        <v>45</v>
      </c>
      <c r="D268" s="3">
        <v>1445</v>
      </c>
      <c r="E268" s="3">
        <v>0</v>
      </c>
      <c r="F268" s="3">
        <f t="shared" si="109"/>
        <v>1445</v>
      </c>
      <c r="G268" s="20">
        <f t="shared" si="110"/>
        <v>0</v>
      </c>
      <c r="H268" s="3" t="s">
        <v>17</v>
      </c>
      <c r="L268" s="20">
        <f t="shared" si="111"/>
        <v>1</v>
      </c>
      <c r="M268" s="20" t="s">
        <v>20</v>
      </c>
      <c r="N268" s="20">
        <v>7</v>
      </c>
      <c r="O268" s="20">
        <v>106950</v>
      </c>
      <c r="P268" s="20">
        <f t="shared" si="112"/>
        <v>106950</v>
      </c>
      <c r="Q268" s="20">
        <f t="shared" si="113"/>
        <v>106945</v>
      </c>
      <c r="R268" s="20">
        <v>107080</v>
      </c>
      <c r="S268" s="20">
        <v>106858</v>
      </c>
      <c r="T268" s="12">
        <f t="shared" si="114"/>
        <v>14.2</v>
      </c>
      <c r="U268" s="20">
        <f t="shared" si="115"/>
        <v>1</v>
      </c>
      <c r="V268" s="7">
        <f t="shared" si="116"/>
        <v>1</v>
      </c>
      <c r="W268" s="12">
        <f t="shared" si="117"/>
        <v>14.2</v>
      </c>
      <c r="X268" s="12">
        <f t="shared" si="118"/>
        <v>8</v>
      </c>
      <c r="Y268" s="12">
        <f t="shared" si="130"/>
        <v>-14.2</v>
      </c>
      <c r="Z268" s="12">
        <f t="shared" si="131"/>
        <v>-14.2</v>
      </c>
      <c r="AA268" s="12">
        <f t="shared" si="119"/>
        <v>-14.2</v>
      </c>
      <c r="AB268" s="12">
        <f t="shared" si="120"/>
        <v>344.80000000000013</v>
      </c>
      <c r="AC268" s="12">
        <f t="shared" si="121"/>
        <v>0</v>
      </c>
      <c r="AD268" s="12">
        <f t="shared" si="122"/>
        <v>0</v>
      </c>
      <c r="AE268" s="12">
        <f t="shared" si="123"/>
        <v>-14.2</v>
      </c>
      <c r="AF268" s="12">
        <f t="shared" si="124"/>
        <v>539.45000000000016</v>
      </c>
      <c r="AH268" s="12">
        <f t="shared" si="125"/>
        <v>5781.9650000000011</v>
      </c>
      <c r="AI268" s="12">
        <f t="shared" si="126"/>
        <v>282</v>
      </c>
      <c r="AJ268" s="12">
        <f t="shared" si="127"/>
        <v>-4004.3999999999996</v>
      </c>
      <c r="AK268" s="12">
        <f t="shared" si="128"/>
        <v>49275.05</v>
      </c>
      <c r="AL268" s="12">
        <f>MAX(AK$4:AK268)</f>
        <v>65401.250000000007</v>
      </c>
      <c r="AM268" s="8">
        <f t="shared" si="129"/>
        <v>-0.24657326885954017</v>
      </c>
      <c r="AN268" s="20">
        <f t="shared" si="132"/>
        <v>0</v>
      </c>
      <c r="AO268" s="20">
        <f t="shared" si="133"/>
        <v>0</v>
      </c>
      <c r="AP268" s="20">
        <f t="shared" si="134"/>
        <v>1</v>
      </c>
      <c r="AQ268" s="12">
        <f t="shared" si="135"/>
        <v>-14.2</v>
      </c>
      <c r="AS268" s="26"/>
    </row>
    <row r="269" spans="1:45" x14ac:dyDescent="0.3">
      <c r="A269" s="1">
        <v>42774</v>
      </c>
      <c r="B269" s="1">
        <v>42774</v>
      </c>
      <c r="C269" s="1" t="s">
        <v>45</v>
      </c>
      <c r="D269" s="3">
        <v>2245</v>
      </c>
      <c r="E269" s="3">
        <v>0</v>
      </c>
      <c r="F269" s="3">
        <f t="shared" si="109"/>
        <v>2245</v>
      </c>
      <c r="G269" s="20">
        <f t="shared" si="110"/>
        <v>0</v>
      </c>
      <c r="H269" s="3" t="s">
        <v>38</v>
      </c>
      <c r="L269" s="20">
        <f t="shared" si="111"/>
        <v>1</v>
      </c>
      <c r="M269" s="20" t="s">
        <v>21</v>
      </c>
      <c r="N269" s="20">
        <v>7</v>
      </c>
      <c r="O269" s="20">
        <v>111830</v>
      </c>
      <c r="P269" s="20">
        <f t="shared" si="112"/>
        <v>111837</v>
      </c>
      <c r="Q269" s="20">
        <f t="shared" si="113"/>
        <v>111842</v>
      </c>
      <c r="R269" s="20">
        <v>111727</v>
      </c>
      <c r="S269" s="20">
        <v>112328</v>
      </c>
      <c r="T269" s="12">
        <f t="shared" si="114"/>
        <v>12.2</v>
      </c>
      <c r="U269" s="20">
        <f t="shared" si="115"/>
        <v>1</v>
      </c>
      <c r="V269" s="7">
        <f t="shared" si="116"/>
        <v>1</v>
      </c>
      <c r="W269" s="12">
        <f t="shared" si="117"/>
        <v>12.2</v>
      </c>
      <c r="X269" s="12">
        <f t="shared" si="118"/>
        <v>47.9</v>
      </c>
      <c r="Y269" s="12">
        <f t="shared" si="130"/>
        <v>9.5</v>
      </c>
      <c r="Z269" s="12">
        <f t="shared" si="131"/>
        <v>19.5</v>
      </c>
      <c r="AA269" s="12">
        <f t="shared" si="119"/>
        <v>14.5</v>
      </c>
      <c r="AB269" s="12">
        <f t="shared" si="120"/>
        <v>359.30000000000013</v>
      </c>
      <c r="AC269" s="12">
        <f t="shared" si="121"/>
        <v>0</v>
      </c>
      <c r="AD269" s="12">
        <f t="shared" si="122"/>
        <v>0</v>
      </c>
      <c r="AE269" s="12">
        <f t="shared" si="123"/>
        <v>14.5</v>
      </c>
      <c r="AF269" s="12">
        <f t="shared" si="124"/>
        <v>553.95000000000016</v>
      </c>
      <c r="AH269" s="12">
        <f t="shared" si="125"/>
        <v>5781.9650000000011</v>
      </c>
      <c r="AI269" s="12">
        <f t="shared" si="126"/>
        <v>282</v>
      </c>
      <c r="AJ269" s="12">
        <f t="shared" si="127"/>
        <v>4089</v>
      </c>
      <c r="AK269" s="12">
        <f t="shared" si="128"/>
        <v>53364.05</v>
      </c>
      <c r="AL269" s="12">
        <f>MAX(AK$4:AK269)</f>
        <v>65401.250000000007</v>
      </c>
      <c r="AM269" s="8">
        <f t="shared" si="129"/>
        <v>-0.18405152806712416</v>
      </c>
      <c r="AN269" s="20">
        <f t="shared" si="132"/>
        <v>1</v>
      </c>
      <c r="AO269" s="20">
        <f t="shared" si="133"/>
        <v>14.5</v>
      </c>
      <c r="AP269" s="20">
        <f t="shared" si="134"/>
        <v>0</v>
      </c>
      <c r="AQ269" s="12">
        <f t="shared" si="135"/>
        <v>0</v>
      </c>
      <c r="AS269" s="26"/>
    </row>
    <row r="270" spans="1:45" x14ac:dyDescent="0.3">
      <c r="A270" s="1">
        <v>42774</v>
      </c>
      <c r="B270" s="1">
        <v>42775</v>
      </c>
      <c r="C270" s="1" t="s">
        <v>45</v>
      </c>
      <c r="D270" s="3">
        <v>205</v>
      </c>
      <c r="E270" s="3">
        <v>0</v>
      </c>
      <c r="F270" s="3">
        <f t="shared" si="109"/>
        <v>205</v>
      </c>
      <c r="G270" s="20">
        <f t="shared" si="110"/>
        <v>1</v>
      </c>
      <c r="H270" s="3" t="s">
        <v>38</v>
      </c>
      <c r="L270" s="20">
        <f t="shared" si="111"/>
        <v>1</v>
      </c>
      <c r="M270" s="20" t="s">
        <v>20</v>
      </c>
      <c r="N270" s="20">
        <v>7</v>
      </c>
      <c r="O270" s="20">
        <v>112330</v>
      </c>
      <c r="P270" s="20">
        <f t="shared" si="112"/>
        <v>112330</v>
      </c>
      <c r="Q270" s="20">
        <f t="shared" si="113"/>
        <v>112325</v>
      </c>
      <c r="R270" s="20">
        <v>112239</v>
      </c>
      <c r="S270" s="20">
        <v>112044</v>
      </c>
      <c r="T270" s="12">
        <f t="shared" si="114"/>
        <v>-7.9</v>
      </c>
      <c r="U270" s="20">
        <f t="shared" si="115"/>
        <v>0</v>
      </c>
      <c r="V270" s="7">
        <f t="shared" si="116"/>
        <v>0</v>
      </c>
      <c r="W270" s="12">
        <f t="shared" si="117"/>
        <v>0</v>
      </c>
      <c r="X270" s="12">
        <f t="shared" si="118"/>
        <v>0</v>
      </c>
      <c r="Y270" s="12">
        <f t="shared" si="130"/>
        <v>0</v>
      </c>
      <c r="Z270" s="12">
        <f t="shared" si="131"/>
        <v>0</v>
      </c>
      <c r="AA270" s="12">
        <f t="shared" si="119"/>
        <v>0</v>
      </c>
      <c r="AB270" s="12">
        <f t="shared" si="120"/>
        <v>359.30000000000013</v>
      </c>
      <c r="AC270" s="12">
        <f t="shared" si="121"/>
        <v>0</v>
      </c>
      <c r="AD270" s="12">
        <f t="shared" si="122"/>
        <v>0</v>
      </c>
      <c r="AE270" s="12">
        <f t="shared" si="123"/>
        <v>0</v>
      </c>
      <c r="AF270" s="12">
        <f t="shared" si="124"/>
        <v>553.95000000000016</v>
      </c>
      <c r="AH270" s="12">
        <f t="shared" si="125"/>
        <v>5336.4050000000007</v>
      </c>
      <c r="AI270" s="12">
        <f t="shared" si="126"/>
        <v>260</v>
      </c>
      <c r="AJ270" s="12">
        <f t="shared" si="127"/>
        <v>0</v>
      </c>
      <c r="AK270" s="12">
        <f t="shared" si="128"/>
        <v>53364.05</v>
      </c>
      <c r="AL270" s="12">
        <f>MAX(AK$4:AK270)</f>
        <v>65401.250000000007</v>
      </c>
      <c r="AM270" s="8">
        <f t="shared" si="129"/>
        <v>-0.18405152806712416</v>
      </c>
      <c r="AN270" s="20">
        <f t="shared" si="132"/>
        <v>0</v>
      </c>
      <c r="AO270" s="20">
        <f t="shared" si="133"/>
        <v>0</v>
      </c>
      <c r="AP270" s="20">
        <f t="shared" si="134"/>
        <v>0</v>
      </c>
      <c r="AQ270" s="12">
        <f t="shared" si="135"/>
        <v>0</v>
      </c>
      <c r="AS270" s="26"/>
    </row>
    <row r="271" spans="1:45" x14ac:dyDescent="0.3">
      <c r="A271" s="1">
        <v>42775</v>
      </c>
      <c r="B271" s="1">
        <v>42775</v>
      </c>
      <c r="C271" s="1" t="s">
        <v>45</v>
      </c>
      <c r="D271" s="3">
        <v>845</v>
      </c>
      <c r="E271" s="3">
        <v>0</v>
      </c>
      <c r="F271" s="3">
        <f t="shared" si="109"/>
        <v>845</v>
      </c>
      <c r="G271" s="20">
        <f t="shared" si="110"/>
        <v>0</v>
      </c>
      <c r="H271" s="3" t="s">
        <v>17</v>
      </c>
      <c r="L271" s="20">
        <f t="shared" si="111"/>
        <v>1</v>
      </c>
      <c r="M271" s="20" t="s">
        <v>20</v>
      </c>
      <c r="N271" s="20">
        <v>7</v>
      </c>
      <c r="O271" s="20">
        <v>107020</v>
      </c>
      <c r="P271" s="20">
        <f t="shared" si="112"/>
        <v>107020</v>
      </c>
      <c r="Q271" s="20">
        <f t="shared" si="113"/>
        <v>107015</v>
      </c>
      <c r="R271" s="20">
        <v>107063</v>
      </c>
      <c r="S271" s="20">
        <v>106949</v>
      </c>
      <c r="T271" s="12">
        <f t="shared" si="114"/>
        <v>5.5</v>
      </c>
      <c r="U271" s="20">
        <f t="shared" si="115"/>
        <v>1</v>
      </c>
      <c r="V271" s="7">
        <f t="shared" si="116"/>
        <v>1</v>
      </c>
      <c r="W271" s="12">
        <f t="shared" si="117"/>
        <v>5.5</v>
      </c>
      <c r="X271" s="12">
        <f t="shared" si="118"/>
        <v>5.9</v>
      </c>
      <c r="Y271" s="12">
        <f t="shared" si="130"/>
        <v>-5.5</v>
      </c>
      <c r="Z271" s="12">
        <f t="shared" si="131"/>
        <v>-5.5</v>
      </c>
      <c r="AA271" s="12">
        <f t="shared" si="119"/>
        <v>-5.5</v>
      </c>
      <c r="AB271" s="12">
        <f t="shared" si="120"/>
        <v>353.80000000000013</v>
      </c>
      <c r="AC271" s="12">
        <f t="shared" si="121"/>
        <v>0</v>
      </c>
      <c r="AD271" s="12">
        <f t="shared" si="122"/>
        <v>0</v>
      </c>
      <c r="AE271" s="12">
        <f t="shared" si="123"/>
        <v>-5.5</v>
      </c>
      <c r="AF271" s="12">
        <f t="shared" si="124"/>
        <v>548.45000000000016</v>
      </c>
      <c r="AH271" s="12">
        <f t="shared" si="125"/>
        <v>5336.4050000000007</v>
      </c>
      <c r="AI271" s="12">
        <f t="shared" si="126"/>
        <v>260</v>
      </c>
      <c r="AJ271" s="12">
        <f t="shared" si="127"/>
        <v>-1430</v>
      </c>
      <c r="AK271" s="12">
        <f t="shared" si="128"/>
        <v>51934.05</v>
      </c>
      <c r="AL271" s="12">
        <f>MAX(AK$4:AK271)</f>
        <v>65401.250000000007</v>
      </c>
      <c r="AM271" s="8">
        <f t="shared" si="129"/>
        <v>-0.20591655358269151</v>
      </c>
      <c r="AN271" s="20">
        <f t="shared" si="132"/>
        <v>0</v>
      </c>
      <c r="AO271" s="20">
        <f t="shared" si="133"/>
        <v>0</v>
      </c>
      <c r="AP271" s="20">
        <f t="shared" si="134"/>
        <v>1</v>
      </c>
      <c r="AQ271" s="12">
        <f t="shared" si="135"/>
        <v>-5.5</v>
      </c>
      <c r="AS271" s="26"/>
    </row>
    <row r="272" spans="1:45" x14ac:dyDescent="0.3">
      <c r="A272" s="1">
        <v>42774</v>
      </c>
      <c r="B272" s="1">
        <v>42775</v>
      </c>
      <c r="C272" s="1" t="s">
        <v>45</v>
      </c>
      <c r="D272" s="3">
        <v>1420</v>
      </c>
      <c r="E272" s="3">
        <v>0</v>
      </c>
      <c r="F272" s="3">
        <f t="shared" si="109"/>
        <v>1420</v>
      </c>
      <c r="G272" s="20">
        <f t="shared" si="110"/>
        <v>1</v>
      </c>
      <c r="H272" s="3" t="s">
        <v>43</v>
      </c>
      <c r="L272" s="20">
        <f t="shared" si="111"/>
        <v>1</v>
      </c>
      <c r="M272" s="20" t="s">
        <v>21</v>
      </c>
      <c r="N272" s="20">
        <v>10</v>
      </c>
      <c r="O272" s="20">
        <v>130900</v>
      </c>
      <c r="P272" s="20">
        <f t="shared" si="112"/>
        <v>130910</v>
      </c>
      <c r="Q272" s="20">
        <f t="shared" si="113"/>
        <v>130915</v>
      </c>
      <c r="R272" s="20">
        <v>130933</v>
      </c>
      <c r="S272" s="20">
        <v>131572</v>
      </c>
      <c r="T272" s="12">
        <f t="shared" si="114"/>
        <v>-0.8</v>
      </c>
      <c r="U272" s="20">
        <f t="shared" si="115"/>
        <v>0</v>
      </c>
      <c r="V272" s="7">
        <f t="shared" si="116"/>
        <v>0</v>
      </c>
      <c r="W272" s="12">
        <f t="shared" si="117"/>
        <v>0</v>
      </c>
      <c r="X272" s="12">
        <f t="shared" si="118"/>
        <v>0</v>
      </c>
      <c r="Y272" s="12">
        <f t="shared" si="130"/>
        <v>0</v>
      </c>
      <c r="Z272" s="12">
        <f t="shared" si="131"/>
        <v>0</v>
      </c>
      <c r="AA272" s="12">
        <f t="shared" si="119"/>
        <v>0</v>
      </c>
      <c r="AB272" s="12">
        <f t="shared" si="120"/>
        <v>353.80000000000013</v>
      </c>
      <c r="AC272" s="12">
        <f t="shared" si="121"/>
        <v>0</v>
      </c>
      <c r="AD272" s="12">
        <f t="shared" si="122"/>
        <v>0</v>
      </c>
      <c r="AE272" s="12">
        <f t="shared" si="123"/>
        <v>0</v>
      </c>
      <c r="AF272" s="12">
        <f t="shared" si="124"/>
        <v>548.45000000000016</v>
      </c>
      <c r="AH272" s="12">
        <f t="shared" si="125"/>
        <v>5336.4050000000007</v>
      </c>
      <c r="AI272" s="12">
        <f t="shared" si="126"/>
        <v>260</v>
      </c>
      <c r="AJ272" s="12">
        <f t="shared" si="127"/>
        <v>0</v>
      </c>
      <c r="AK272" s="12">
        <f t="shared" si="128"/>
        <v>51934.05</v>
      </c>
      <c r="AL272" s="12">
        <f>MAX(AK$4:AK272)</f>
        <v>65401.250000000007</v>
      </c>
      <c r="AM272" s="8">
        <f t="shared" si="129"/>
        <v>-0.20591655358269151</v>
      </c>
      <c r="AN272" s="20">
        <f t="shared" si="132"/>
        <v>0</v>
      </c>
      <c r="AO272" s="20">
        <f t="shared" si="133"/>
        <v>0</v>
      </c>
      <c r="AP272" s="20">
        <f t="shared" si="134"/>
        <v>0</v>
      </c>
      <c r="AQ272" s="12">
        <f t="shared" si="135"/>
        <v>0</v>
      </c>
      <c r="AS272" s="26"/>
    </row>
    <row r="273" spans="1:45" x14ac:dyDescent="0.3">
      <c r="A273" s="1">
        <v>42775</v>
      </c>
      <c r="B273" s="1">
        <v>42775</v>
      </c>
      <c r="C273" s="1" t="s">
        <v>45</v>
      </c>
      <c r="D273" s="3">
        <v>1500</v>
      </c>
      <c r="E273" s="3">
        <v>0</v>
      </c>
      <c r="F273" s="3">
        <f t="shared" si="109"/>
        <v>1500</v>
      </c>
      <c r="G273" s="20">
        <f t="shared" si="110"/>
        <v>0</v>
      </c>
      <c r="H273" s="3" t="s">
        <v>38</v>
      </c>
      <c r="L273" s="20">
        <f t="shared" si="111"/>
        <v>1</v>
      </c>
      <c r="M273" s="20" t="s">
        <v>20</v>
      </c>
      <c r="N273" s="20">
        <v>7</v>
      </c>
      <c r="O273" s="20">
        <v>112940</v>
      </c>
      <c r="P273" s="20">
        <f t="shared" si="112"/>
        <v>112940</v>
      </c>
      <c r="Q273" s="20">
        <f t="shared" si="113"/>
        <v>112935</v>
      </c>
      <c r="R273" s="20">
        <v>113021</v>
      </c>
      <c r="S273" s="20">
        <v>112716</v>
      </c>
      <c r="T273" s="12">
        <f t="shared" si="114"/>
        <v>9.3000000000000007</v>
      </c>
      <c r="U273" s="20">
        <f t="shared" si="115"/>
        <v>1</v>
      </c>
      <c r="V273" s="7">
        <f t="shared" si="116"/>
        <v>1</v>
      </c>
      <c r="W273" s="12">
        <f t="shared" si="117"/>
        <v>9.3000000000000007</v>
      </c>
      <c r="X273" s="12">
        <f t="shared" si="118"/>
        <v>21.2</v>
      </c>
      <c r="Y273" s="12">
        <f t="shared" si="130"/>
        <v>9.5</v>
      </c>
      <c r="Z273" s="12">
        <f t="shared" si="131"/>
        <v>19.5</v>
      </c>
      <c r="AA273" s="12">
        <f t="shared" si="119"/>
        <v>14.5</v>
      </c>
      <c r="AB273" s="12">
        <f t="shared" si="120"/>
        <v>368.30000000000013</v>
      </c>
      <c r="AC273" s="12">
        <f t="shared" si="121"/>
        <v>0</v>
      </c>
      <c r="AD273" s="12">
        <f t="shared" si="122"/>
        <v>0</v>
      </c>
      <c r="AE273" s="12">
        <f t="shared" si="123"/>
        <v>14.5</v>
      </c>
      <c r="AF273" s="12">
        <f t="shared" si="124"/>
        <v>562.95000000000016</v>
      </c>
      <c r="AH273" s="12">
        <f t="shared" si="125"/>
        <v>5336.4050000000007</v>
      </c>
      <c r="AI273" s="12">
        <f t="shared" si="126"/>
        <v>260</v>
      </c>
      <c r="AJ273" s="12">
        <f t="shared" si="127"/>
        <v>3770</v>
      </c>
      <c r="AK273" s="12">
        <f t="shared" si="128"/>
        <v>55704.05</v>
      </c>
      <c r="AL273" s="12">
        <f>MAX(AK$4:AK273)</f>
        <v>65401.250000000007</v>
      </c>
      <c r="AM273" s="8">
        <f t="shared" si="129"/>
        <v>-0.14827239540528664</v>
      </c>
      <c r="AN273" s="20">
        <f t="shared" si="132"/>
        <v>1</v>
      </c>
      <c r="AO273" s="20">
        <f t="shared" si="133"/>
        <v>14.5</v>
      </c>
      <c r="AP273" s="20">
        <f t="shared" si="134"/>
        <v>0</v>
      </c>
      <c r="AQ273" s="12">
        <f t="shared" si="135"/>
        <v>0</v>
      </c>
      <c r="AS273" s="26"/>
    </row>
    <row r="274" spans="1:45" x14ac:dyDescent="0.3">
      <c r="A274" s="1">
        <v>42776</v>
      </c>
      <c r="B274" s="1">
        <v>42776</v>
      </c>
      <c r="C274" s="1" t="s">
        <v>45</v>
      </c>
      <c r="D274" s="3">
        <v>1625</v>
      </c>
      <c r="E274" s="3">
        <v>0</v>
      </c>
      <c r="F274" s="3">
        <f t="shared" si="109"/>
        <v>1625</v>
      </c>
      <c r="G274" s="20">
        <f t="shared" si="110"/>
        <v>0</v>
      </c>
      <c r="H274" s="3" t="s">
        <v>38</v>
      </c>
      <c r="L274" s="20">
        <f t="shared" si="111"/>
        <v>1</v>
      </c>
      <c r="M274" s="20" t="s">
        <v>21</v>
      </c>
      <c r="N274" s="20">
        <v>7</v>
      </c>
      <c r="O274" s="20">
        <v>113290</v>
      </c>
      <c r="P274" s="20">
        <f t="shared" si="112"/>
        <v>113297</v>
      </c>
      <c r="Q274" s="20">
        <f t="shared" si="113"/>
        <v>113302</v>
      </c>
      <c r="R274" s="20">
        <v>113042</v>
      </c>
      <c r="S274" s="20">
        <v>113606</v>
      </c>
      <c r="T274" s="12">
        <f t="shared" si="114"/>
        <v>26.7</v>
      </c>
      <c r="U274" s="20">
        <f t="shared" si="115"/>
        <v>1</v>
      </c>
      <c r="V274" s="7">
        <f t="shared" si="116"/>
        <v>1</v>
      </c>
      <c r="W274" s="12">
        <f t="shared" si="117"/>
        <v>20.5</v>
      </c>
      <c r="X274" s="12">
        <f t="shared" si="118"/>
        <v>29.7</v>
      </c>
      <c r="Y274" s="12">
        <f t="shared" si="130"/>
        <v>-20.5</v>
      </c>
      <c r="Z274" s="12">
        <f t="shared" si="131"/>
        <v>-20.5</v>
      </c>
      <c r="AA274" s="12">
        <f t="shared" si="119"/>
        <v>-20.5</v>
      </c>
      <c r="AB274" s="12">
        <f t="shared" si="120"/>
        <v>347.80000000000013</v>
      </c>
      <c r="AC274" s="12">
        <f t="shared" si="121"/>
        <v>0</v>
      </c>
      <c r="AD274" s="12">
        <f t="shared" si="122"/>
        <v>0</v>
      </c>
      <c r="AE274" s="12">
        <f t="shared" si="123"/>
        <v>-20.5</v>
      </c>
      <c r="AF274" s="12">
        <f t="shared" si="124"/>
        <v>542.45000000000016</v>
      </c>
      <c r="AH274" s="12">
        <f t="shared" si="125"/>
        <v>5570.4050000000007</v>
      </c>
      <c r="AI274" s="12">
        <f t="shared" si="126"/>
        <v>271</v>
      </c>
      <c r="AJ274" s="12">
        <f t="shared" si="127"/>
        <v>-5555.5</v>
      </c>
      <c r="AK274" s="12">
        <f t="shared" si="128"/>
        <v>50148.55</v>
      </c>
      <c r="AL274" s="12">
        <f>MAX(AK$4:AK274)</f>
        <v>65401.250000000007</v>
      </c>
      <c r="AM274" s="8">
        <f t="shared" si="129"/>
        <v>-0.23321725502188417</v>
      </c>
      <c r="AN274" s="20">
        <f t="shared" si="132"/>
        <v>0</v>
      </c>
      <c r="AO274" s="20">
        <f t="shared" si="133"/>
        <v>0</v>
      </c>
      <c r="AP274" s="20">
        <f t="shared" si="134"/>
        <v>1</v>
      </c>
      <c r="AQ274" s="12">
        <f t="shared" si="135"/>
        <v>-20.5</v>
      </c>
      <c r="AS274" s="26"/>
    </row>
    <row r="275" spans="1:45" x14ac:dyDescent="0.3">
      <c r="A275" s="1">
        <v>42779</v>
      </c>
      <c r="B275" s="1">
        <v>42779</v>
      </c>
      <c r="C275" s="1" t="s">
        <v>45</v>
      </c>
      <c r="D275" s="3">
        <v>1345</v>
      </c>
      <c r="E275" s="3">
        <v>0</v>
      </c>
      <c r="F275" s="3">
        <f t="shared" si="109"/>
        <v>1345</v>
      </c>
      <c r="G275" s="20">
        <f t="shared" si="110"/>
        <v>0</v>
      </c>
      <c r="H275" s="3" t="s">
        <v>38</v>
      </c>
      <c r="L275" s="20">
        <f t="shared" si="111"/>
        <v>1</v>
      </c>
      <c r="M275" s="20" t="s">
        <v>20</v>
      </c>
      <c r="N275" s="20">
        <v>7</v>
      </c>
      <c r="O275" s="20">
        <v>113910</v>
      </c>
      <c r="P275" s="20">
        <f t="shared" si="112"/>
        <v>113910</v>
      </c>
      <c r="Q275" s="20">
        <f t="shared" si="113"/>
        <v>113905</v>
      </c>
      <c r="R275" s="20">
        <v>113930</v>
      </c>
      <c r="S275" s="20">
        <v>113790</v>
      </c>
      <c r="T275" s="12">
        <f t="shared" si="114"/>
        <v>3.2</v>
      </c>
      <c r="U275" s="20">
        <f t="shared" si="115"/>
        <v>1</v>
      </c>
      <c r="V275" s="7">
        <f t="shared" si="116"/>
        <v>1</v>
      </c>
      <c r="W275" s="12">
        <f t="shared" si="117"/>
        <v>3.2</v>
      </c>
      <c r="X275" s="12">
        <f t="shared" si="118"/>
        <v>10.8</v>
      </c>
      <c r="Y275" s="12">
        <f t="shared" si="130"/>
        <v>9.5</v>
      </c>
      <c r="Z275" s="12">
        <f t="shared" si="131"/>
        <v>-3.2</v>
      </c>
      <c r="AA275" s="12">
        <f t="shared" si="119"/>
        <v>3.15</v>
      </c>
      <c r="AB275" s="12">
        <f t="shared" si="120"/>
        <v>350.9500000000001</v>
      </c>
      <c r="AC275" s="12">
        <f t="shared" si="121"/>
        <v>0</v>
      </c>
      <c r="AD275" s="12">
        <f t="shared" si="122"/>
        <v>0</v>
      </c>
      <c r="AE275" s="12">
        <f t="shared" si="123"/>
        <v>3.15</v>
      </c>
      <c r="AF275" s="12">
        <f t="shared" si="124"/>
        <v>545.60000000000014</v>
      </c>
      <c r="AH275" s="12">
        <f t="shared" si="125"/>
        <v>5014.8550000000005</v>
      </c>
      <c r="AI275" s="12">
        <f t="shared" si="126"/>
        <v>244</v>
      </c>
      <c r="AJ275" s="12">
        <f t="shared" si="127"/>
        <v>768.6</v>
      </c>
      <c r="AK275" s="12">
        <f t="shared" si="128"/>
        <v>50917.15</v>
      </c>
      <c r="AL275" s="12">
        <f>MAX(AK$4:AK275)</f>
        <v>65401.250000000007</v>
      </c>
      <c r="AM275" s="8">
        <f t="shared" si="129"/>
        <v>-0.22146518606295756</v>
      </c>
      <c r="AN275" s="20">
        <f t="shared" si="132"/>
        <v>1</v>
      </c>
      <c r="AO275" s="20">
        <f t="shared" si="133"/>
        <v>3.15</v>
      </c>
      <c r="AP275" s="20">
        <f t="shared" si="134"/>
        <v>0</v>
      </c>
      <c r="AQ275" s="12">
        <f t="shared" si="135"/>
        <v>0</v>
      </c>
      <c r="AS275" s="26"/>
    </row>
    <row r="276" spans="1:45" x14ac:dyDescent="0.3">
      <c r="A276" s="1">
        <v>42779</v>
      </c>
      <c r="B276" s="1">
        <v>42779</v>
      </c>
      <c r="C276" s="1" t="s">
        <v>45</v>
      </c>
      <c r="D276" s="3">
        <v>1525</v>
      </c>
      <c r="E276" s="3">
        <v>0</v>
      </c>
      <c r="F276" s="3">
        <f t="shared" si="109"/>
        <v>1525</v>
      </c>
      <c r="G276" s="20">
        <f t="shared" si="110"/>
        <v>0</v>
      </c>
      <c r="H276" s="3" t="s">
        <v>37</v>
      </c>
      <c r="L276" s="20">
        <f t="shared" si="111"/>
        <v>1</v>
      </c>
      <c r="M276" s="20" t="s">
        <v>21</v>
      </c>
      <c r="N276" s="20">
        <v>8</v>
      </c>
      <c r="O276" s="20">
        <v>76430</v>
      </c>
      <c r="P276" s="20">
        <f t="shared" si="112"/>
        <v>76438</v>
      </c>
      <c r="Q276" s="20">
        <f t="shared" si="113"/>
        <v>76443</v>
      </c>
      <c r="R276" s="20">
        <v>76430</v>
      </c>
      <c r="S276" s="20">
        <v>76503</v>
      </c>
      <c r="T276" s="12">
        <f t="shared" si="114"/>
        <v>2.1</v>
      </c>
      <c r="U276" s="20">
        <f t="shared" si="115"/>
        <v>1</v>
      </c>
      <c r="V276" s="7">
        <f t="shared" si="116"/>
        <v>1</v>
      </c>
      <c r="W276" s="12">
        <f t="shared" si="117"/>
        <v>2.1</v>
      </c>
      <c r="X276" s="12">
        <f t="shared" si="118"/>
        <v>5.2</v>
      </c>
      <c r="Y276" s="12">
        <f t="shared" si="130"/>
        <v>-2.1</v>
      </c>
      <c r="Z276" s="12">
        <f t="shared" si="131"/>
        <v>-2.1</v>
      </c>
      <c r="AA276" s="12">
        <f t="shared" si="119"/>
        <v>-2.1</v>
      </c>
      <c r="AB276" s="12">
        <f t="shared" si="120"/>
        <v>348.85000000000008</v>
      </c>
      <c r="AC276" s="12">
        <f t="shared" si="121"/>
        <v>0</v>
      </c>
      <c r="AD276" s="12">
        <f t="shared" si="122"/>
        <v>0</v>
      </c>
      <c r="AE276" s="12">
        <f t="shared" si="123"/>
        <v>-2.1</v>
      </c>
      <c r="AF276" s="12">
        <f t="shared" si="124"/>
        <v>543.50000000000011</v>
      </c>
      <c r="AH276" s="12">
        <f t="shared" si="125"/>
        <v>5014.8550000000005</v>
      </c>
      <c r="AI276" s="12">
        <f t="shared" si="126"/>
        <v>244</v>
      </c>
      <c r="AJ276" s="12">
        <f t="shared" si="127"/>
        <v>-512.4</v>
      </c>
      <c r="AK276" s="12">
        <f t="shared" si="128"/>
        <v>50404.75</v>
      </c>
      <c r="AL276" s="12">
        <f>MAX(AK$4:AK276)</f>
        <v>65401.250000000007</v>
      </c>
      <c r="AM276" s="8">
        <f t="shared" si="129"/>
        <v>-0.22929989870224202</v>
      </c>
      <c r="AN276" s="20">
        <f t="shared" si="132"/>
        <v>0</v>
      </c>
      <c r="AO276" s="20">
        <f t="shared" si="133"/>
        <v>0</v>
      </c>
      <c r="AP276" s="20">
        <f t="shared" si="134"/>
        <v>1</v>
      </c>
      <c r="AQ276" s="12">
        <f t="shared" si="135"/>
        <v>-2.1</v>
      </c>
      <c r="AS276" s="26"/>
    </row>
    <row r="277" spans="1:45" x14ac:dyDescent="0.3">
      <c r="A277" s="1">
        <v>42779</v>
      </c>
      <c r="B277" s="1">
        <v>42779</v>
      </c>
      <c r="C277" s="1" t="s">
        <v>45</v>
      </c>
      <c r="D277" s="3">
        <v>1540</v>
      </c>
      <c r="E277" s="3">
        <v>0</v>
      </c>
      <c r="F277" s="3">
        <f t="shared" si="109"/>
        <v>1540</v>
      </c>
      <c r="G277" s="20">
        <f t="shared" si="110"/>
        <v>0</v>
      </c>
      <c r="H277" s="3" t="s">
        <v>37</v>
      </c>
      <c r="L277" s="20">
        <f t="shared" si="111"/>
        <v>1</v>
      </c>
      <c r="M277" s="20" t="s">
        <v>21</v>
      </c>
      <c r="N277" s="20">
        <v>8</v>
      </c>
      <c r="O277" s="20">
        <v>76280</v>
      </c>
      <c r="P277" s="20">
        <f t="shared" si="112"/>
        <v>76288</v>
      </c>
      <c r="Q277" s="20">
        <f t="shared" si="113"/>
        <v>76293</v>
      </c>
      <c r="R277" s="20">
        <v>76303</v>
      </c>
      <c r="S277" s="20">
        <v>76953</v>
      </c>
      <c r="T277" s="12">
        <f t="shared" si="114"/>
        <v>-0.2</v>
      </c>
      <c r="U277" s="20">
        <f t="shared" si="115"/>
        <v>0</v>
      </c>
      <c r="V277" s="7">
        <f t="shared" si="116"/>
        <v>0</v>
      </c>
      <c r="W277" s="12">
        <f t="shared" si="117"/>
        <v>0</v>
      </c>
      <c r="X277" s="12">
        <f t="shared" si="118"/>
        <v>0</v>
      </c>
      <c r="Y277" s="12">
        <f t="shared" si="130"/>
        <v>0</v>
      </c>
      <c r="Z277" s="12">
        <f t="shared" si="131"/>
        <v>0</v>
      </c>
      <c r="AA277" s="12">
        <f t="shared" si="119"/>
        <v>0</v>
      </c>
      <c r="AB277" s="12">
        <f t="shared" si="120"/>
        <v>348.85000000000008</v>
      </c>
      <c r="AC277" s="12">
        <f t="shared" si="121"/>
        <v>0</v>
      </c>
      <c r="AD277" s="12">
        <f t="shared" si="122"/>
        <v>0</v>
      </c>
      <c r="AE277" s="12">
        <f t="shared" si="123"/>
        <v>0</v>
      </c>
      <c r="AF277" s="12">
        <f t="shared" si="124"/>
        <v>543.50000000000011</v>
      </c>
      <c r="AH277" s="12">
        <f t="shared" si="125"/>
        <v>5014.8550000000005</v>
      </c>
      <c r="AI277" s="12">
        <f t="shared" si="126"/>
        <v>244</v>
      </c>
      <c r="AJ277" s="12">
        <f t="shared" si="127"/>
        <v>0</v>
      </c>
      <c r="AK277" s="12">
        <f t="shared" si="128"/>
        <v>50404.75</v>
      </c>
      <c r="AL277" s="12">
        <f>MAX(AK$4:AK277)</f>
        <v>65401.250000000007</v>
      </c>
      <c r="AM277" s="8">
        <f t="shared" si="129"/>
        <v>-0.22929989870224202</v>
      </c>
      <c r="AN277" s="20">
        <f t="shared" si="132"/>
        <v>0</v>
      </c>
      <c r="AO277" s="20">
        <f t="shared" si="133"/>
        <v>0</v>
      </c>
      <c r="AP277" s="20">
        <f t="shared" si="134"/>
        <v>0</v>
      </c>
      <c r="AQ277" s="12">
        <f t="shared" si="135"/>
        <v>0</v>
      </c>
      <c r="AS277" s="26"/>
    </row>
    <row r="278" spans="1:45" x14ac:dyDescent="0.3">
      <c r="A278" s="1">
        <v>42779</v>
      </c>
      <c r="B278" s="1">
        <v>42780</v>
      </c>
      <c r="C278" s="1" t="s">
        <v>45</v>
      </c>
      <c r="D278" s="3">
        <v>130</v>
      </c>
      <c r="E278" s="3">
        <v>0</v>
      </c>
      <c r="F278" s="3">
        <f t="shared" si="109"/>
        <v>130</v>
      </c>
      <c r="G278" s="20">
        <f t="shared" si="110"/>
        <v>1</v>
      </c>
      <c r="H278" s="3" t="s">
        <v>37</v>
      </c>
      <c r="L278" s="20">
        <f t="shared" si="111"/>
        <v>1</v>
      </c>
      <c r="M278" s="20" t="s">
        <v>20</v>
      </c>
      <c r="N278" s="20">
        <v>8</v>
      </c>
      <c r="O278" s="20">
        <v>76710</v>
      </c>
      <c r="P278" s="20">
        <f t="shared" si="112"/>
        <v>76710</v>
      </c>
      <c r="Q278" s="20">
        <f t="shared" si="113"/>
        <v>76705</v>
      </c>
      <c r="R278" s="20">
        <v>76731</v>
      </c>
      <c r="S278" s="20">
        <v>76635</v>
      </c>
      <c r="T278" s="12">
        <f t="shared" si="114"/>
        <v>3.4</v>
      </c>
      <c r="U278" s="20">
        <f t="shared" si="115"/>
        <v>1</v>
      </c>
      <c r="V278" s="7">
        <f t="shared" si="116"/>
        <v>1</v>
      </c>
      <c r="W278" s="12">
        <f t="shared" si="117"/>
        <v>3.4</v>
      </c>
      <c r="X278" s="12">
        <f t="shared" si="118"/>
        <v>6.2</v>
      </c>
      <c r="Y278" s="12">
        <f t="shared" si="130"/>
        <v>-3.4</v>
      </c>
      <c r="Z278" s="12">
        <f t="shared" si="131"/>
        <v>-3.4</v>
      </c>
      <c r="AA278" s="12">
        <f t="shared" si="119"/>
        <v>-3.4</v>
      </c>
      <c r="AB278" s="12">
        <f t="shared" si="120"/>
        <v>345.4500000000001</v>
      </c>
      <c r="AC278" s="12">
        <f t="shared" si="121"/>
        <v>0</v>
      </c>
      <c r="AD278" s="12">
        <f t="shared" si="122"/>
        <v>0</v>
      </c>
      <c r="AE278" s="12">
        <f t="shared" si="123"/>
        <v>-3.4</v>
      </c>
      <c r="AF278" s="12">
        <f t="shared" si="124"/>
        <v>540.10000000000014</v>
      </c>
      <c r="AH278" s="12">
        <f t="shared" si="125"/>
        <v>5040.4750000000004</v>
      </c>
      <c r="AI278" s="12">
        <f t="shared" si="126"/>
        <v>245</v>
      </c>
      <c r="AJ278" s="12">
        <f t="shared" si="127"/>
        <v>-833</v>
      </c>
      <c r="AK278" s="12">
        <f t="shared" si="128"/>
        <v>49571.75</v>
      </c>
      <c r="AL278" s="12">
        <f>MAX(AK$4:AK278)</f>
        <v>65401.250000000007</v>
      </c>
      <c r="AM278" s="8">
        <f t="shared" si="129"/>
        <v>-0.24203665832075083</v>
      </c>
      <c r="AN278" s="20">
        <f t="shared" si="132"/>
        <v>0</v>
      </c>
      <c r="AO278" s="20">
        <f t="shared" si="133"/>
        <v>0</v>
      </c>
      <c r="AP278" s="20">
        <f t="shared" si="134"/>
        <v>1</v>
      </c>
      <c r="AQ278" s="12">
        <f t="shared" si="135"/>
        <v>-3.4</v>
      </c>
      <c r="AS278" s="26"/>
    </row>
    <row r="279" spans="1:45" x14ac:dyDescent="0.3">
      <c r="A279" s="1">
        <v>42776</v>
      </c>
      <c r="B279" s="1">
        <v>42780</v>
      </c>
      <c r="C279" s="1" t="s">
        <v>45</v>
      </c>
      <c r="D279" s="3">
        <v>1330</v>
      </c>
      <c r="E279" s="3">
        <v>0</v>
      </c>
      <c r="F279" s="3">
        <f t="shared" si="109"/>
        <v>1330</v>
      </c>
      <c r="G279" s="20">
        <f t="shared" si="110"/>
        <v>4</v>
      </c>
      <c r="H279" s="3" t="s">
        <v>43</v>
      </c>
      <c r="L279" s="20">
        <f t="shared" si="111"/>
        <v>1</v>
      </c>
      <c r="M279" s="20" t="s">
        <v>21</v>
      </c>
      <c r="N279" s="20">
        <v>10</v>
      </c>
      <c r="O279" s="20">
        <v>130240</v>
      </c>
      <c r="P279" s="20">
        <f t="shared" si="112"/>
        <v>130250</v>
      </c>
      <c r="Q279" s="20">
        <f t="shared" si="113"/>
        <v>130255</v>
      </c>
      <c r="R279" s="20">
        <v>130239</v>
      </c>
      <c r="S279" s="20">
        <v>131062</v>
      </c>
      <c r="T279" s="12">
        <f t="shared" si="114"/>
        <v>2.6</v>
      </c>
      <c r="U279" s="20">
        <f t="shared" si="115"/>
        <v>1</v>
      </c>
      <c r="V279" s="7">
        <f t="shared" si="116"/>
        <v>1</v>
      </c>
      <c r="W279" s="12">
        <f t="shared" si="117"/>
        <v>2.6</v>
      </c>
      <c r="X279" s="12">
        <f t="shared" si="118"/>
        <v>79.7</v>
      </c>
      <c r="Y279" s="12">
        <f t="shared" si="130"/>
        <v>9.5</v>
      </c>
      <c r="Z279" s="12">
        <f t="shared" si="131"/>
        <v>19.5</v>
      </c>
      <c r="AA279" s="12">
        <f t="shared" si="119"/>
        <v>14.5</v>
      </c>
      <c r="AB279" s="12">
        <f t="shared" si="120"/>
        <v>359.9500000000001</v>
      </c>
      <c r="AC279" s="12">
        <f t="shared" si="121"/>
        <v>0</v>
      </c>
      <c r="AD279" s="12">
        <f t="shared" si="122"/>
        <v>0</v>
      </c>
      <c r="AE279" s="12">
        <f t="shared" si="123"/>
        <v>14.5</v>
      </c>
      <c r="AF279" s="12">
        <f t="shared" si="124"/>
        <v>554.60000000000014</v>
      </c>
      <c r="AH279" s="12">
        <f t="shared" si="125"/>
        <v>5040.4750000000004</v>
      </c>
      <c r="AI279" s="12">
        <f t="shared" si="126"/>
        <v>245</v>
      </c>
      <c r="AJ279" s="12">
        <f t="shared" si="127"/>
        <v>3552.5</v>
      </c>
      <c r="AK279" s="12">
        <f t="shared" si="128"/>
        <v>53124.25</v>
      </c>
      <c r="AL279" s="12">
        <f>MAX(AK$4:AK279)</f>
        <v>65401.250000000007</v>
      </c>
      <c r="AM279" s="8">
        <f t="shared" si="129"/>
        <v>-0.18771812465358087</v>
      </c>
      <c r="AN279" s="20">
        <f t="shared" si="132"/>
        <v>1</v>
      </c>
      <c r="AO279" s="20">
        <f t="shared" si="133"/>
        <v>14.5</v>
      </c>
      <c r="AP279" s="20">
        <f t="shared" si="134"/>
        <v>0</v>
      </c>
      <c r="AQ279" s="12">
        <f t="shared" si="135"/>
        <v>0</v>
      </c>
      <c r="AS279" s="26"/>
    </row>
    <row r="280" spans="1:45" x14ac:dyDescent="0.3">
      <c r="A280" s="1">
        <v>42780</v>
      </c>
      <c r="B280" s="1">
        <v>42780</v>
      </c>
      <c r="C280" s="1" t="s">
        <v>45</v>
      </c>
      <c r="D280" s="3">
        <v>1500</v>
      </c>
      <c r="E280" s="3">
        <v>0</v>
      </c>
      <c r="F280" s="3">
        <f t="shared" si="109"/>
        <v>1500</v>
      </c>
      <c r="G280" s="20">
        <f t="shared" si="110"/>
        <v>0</v>
      </c>
      <c r="H280" s="3" t="s">
        <v>43</v>
      </c>
      <c r="K280" s="20">
        <v>1</v>
      </c>
      <c r="L280" s="20">
        <f t="shared" si="111"/>
        <v>1</v>
      </c>
      <c r="M280" s="20" t="s">
        <v>20</v>
      </c>
      <c r="N280" s="20">
        <v>10</v>
      </c>
      <c r="O280" s="20">
        <v>130670</v>
      </c>
      <c r="P280" s="20">
        <f t="shared" si="112"/>
        <v>130670</v>
      </c>
      <c r="Q280" s="20">
        <f t="shared" si="113"/>
        <v>130665</v>
      </c>
      <c r="R280" s="20">
        <v>130749</v>
      </c>
      <c r="S280" s="20">
        <v>130540</v>
      </c>
      <c r="T280" s="12">
        <f t="shared" si="114"/>
        <v>9.4</v>
      </c>
      <c r="U280" s="20">
        <f t="shared" si="115"/>
        <v>1</v>
      </c>
      <c r="V280" s="7">
        <f t="shared" si="116"/>
        <v>0</v>
      </c>
      <c r="W280" s="12">
        <f t="shared" si="117"/>
        <v>9.4</v>
      </c>
      <c r="X280" s="12">
        <f t="shared" si="118"/>
        <v>11.5</v>
      </c>
      <c r="Y280" s="12">
        <f t="shared" si="130"/>
        <v>9.5</v>
      </c>
      <c r="Z280" s="12">
        <f t="shared" si="131"/>
        <v>-9.4</v>
      </c>
      <c r="AA280" s="12">
        <f t="shared" si="119"/>
        <v>4.9999999999999822E-2</v>
      </c>
      <c r="AB280" s="12">
        <f t="shared" si="120"/>
        <v>360.00000000000011</v>
      </c>
      <c r="AC280" s="12">
        <f t="shared" si="121"/>
        <v>0</v>
      </c>
      <c r="AD280" s="12">
        <f t="shared" si="122"/>
        <v>9.5</v>
      </c>
      <c r="AE280" s="12">
        <f t="shared" si="123"/>
        <v>0</v>
      </c>
      <c r="AF280" s="12">
        <f t="shared" si="124"/>
        <v>554.60000000000014</v>
      </c>
      <c r="AH280" s="12">
        <f t="shared" si="125"/>
        <v>5040.4750000000004</v>
      </c>
      <c r="AI280" s="12">
        <f t="shared" si="126"/>
        <v>245</v>
      </c>
      <c r="AJ280" s="12">
        <f t="shared" si="127"/>
        <v>0</v>
      </c>
      <c r="AK280" s="12">
        <f t="shared" si="128"/>
        <v>53124.25</v>
      </c>
      <c r="AL280" s="12">
        <f>MAX(AK$4:AK280)</f>
        <v>65401.250000000007</v>
      </c>
      <c r="AM280" s="8">
        <f t="shared" si="129"/>
        <v>-0.18771812465358087</v>
      </c>
      <c r="AN280" s="20">
        <f t="shared" si="132"/>
        <v>0</v>
      </c>
      <c r="AO280" s="20">
        <f t="shared" si="133"/>
        <v>0</v>
      </c>
      <c r="AP280" s="20">
        <f t="shared" si="134"/>
        <v>0</v>
      </c>
      <c r="AQ280" s="12">
        <f t="shared" si="135"/>
        <v>0</v>
      </c>
      <c r="AS280" s="26"/>
    </row>
    <row r="281" spans="1:45" x14ac:dyDescent="0.3">
      <c r="A281" s="1">
        <v>42780</v>
      </c>
      <c r="B281" s="1">
        <v>42780</v>
      </c>
      <c r="C281" s="1" t="s">
        <v>45</v>
      </c>
      <c r="D281" s="3">
        <v>1500</v>
      </c>
      <c r="E281" s="3">
        <v>0</v>
      </c>
      <c r="F281" s="3">
        <f t="shared" si="109"/>
        <v>1500</v>
      </c>
      <c r="G281" s="20">
        <f t="shared" si="110"/>
        <v>0</v>
      </c>
      <c r="H281" s="3" t="s">
        <v>43</v>
      </c>
      <c r="K281" s="20">
        <v>1</v>
      </c>
      <c r="L281" s="20">
        <f t="shared" si="111"/>
        <v>1</v>
      </c>
      <c r="M281" s="20" t="s">
        <v>20</v>
      </c>
      <c r="N281" s="20">
        <v>10</v>
      </c>
      <c r="O281" s="20">
        <v>130880</v>
      </c>
      <c r="P281" s="20">
        <f t="shared" si="112"/>
        <v>130880</v>
      </c>
      <c r="Q281" s="20">
        <f t="shared" si="113"/>
        <v>130875</v>
      </c>
      <c r="R281" s="20">
        <v>131059</v>
      </c>
      <c r="S281" s="20">
        <v>130545</v>
      </c>
      <c r="T281" s="12">
        <f t="shared" si="114"/>
        <v>19.399999999999999</v>
      </c>
      <c r="U281" s="20">
        <f t="shared" si="115"/>
        <v>1</v>
      </c>
      <c r="V281" s="7">
        <f t="shared" si="116"/>
        <v>0</v>
      </c>
      <c r="W281" s="12">
        <f t="shared" si="117"/>
        <v>19.399999999999999</v>
      </c>
      <c r="X281" s="12">
        <f t="shared" si="118"/>
        <v>32</v>
      </c>
      <c r="Y281" s="12">
        <f t="shared" si="130"/>
        <v>9.5</v>
      </c>
      <c r="Z281" s="12">
        <f t="shared" si="131"/>
        <v>19.5</v>
      </c>
      <c r="AA281" s="12">
        <f t="shared" si="119"/>
        <v>14.5</v>
      </c>
      <c r="AB281" s="12">
        <f t="shared" si="120"/>
        <v>374.50000000000011</v>
      </c>
      <c r="AC281" s="12">
        <f t="shared" si="121"/>
        <v>0</v>
      </c>
      <c r="AD281" s="12">
        <f t="shared" si="122"/>
        <v>9.5</v>
      </c>
      <c r="AE281" s="12">
        <f t="shared" si="123"/>
        <v>0</v>
      </c>
      <c r="AF281" s="12">
        <f t="shared" si="124"/>
        <v>554.60000000000014</v>
      </c>
      <c r="AH281" s="12">
        <f t="shared" si="125"/>
        <v>5040.4750000000004</v>
      </c>
      <c r="AI281" s="12">
        <f t="shared" si="126"/>
        <v>245</v>
      </c>
      <c r="AJ281" s="12">
        <f t="shared" si="127"/>
        <v>0</v>
      </c>
      <c r="AK281" s="12">
        <f t="shared" si="128"/>
        <v>53124.25</v>
      </c>
      <c r="AL281" s="12">
        <f>MAX(AK$4:AK281)</f>
        <v>65401.250000000007</v>
      </c>
      <c r="AM281" s="8">
        <f t="shared" si="129"/>
        <v>-0.18771812465358087</v>
      </c>
      <c r="AN281" s="20">
        <f t="shared" si="132"/>
        <v>0</v>
      </c>
      <c r="AO281" s="20">
        <f t="shared" si="133"/>
        <v>0</v>
      </c>
      <c r="AP281" s="20">
        <f t="shared" si="134"/>
        <v>0</v>
      </c>
      <c r="AQ281" s="12">
        <f t="shared" si="135"/>
        <v>0</v>
      </c>
      <c r="AS281" s="26"/>
    </row>
    <row r="282" spans="1:45" x14ac:dyDescent="0.3">
      <c r="A282" s="1">
        <v>42780</v>
      </c>
      <c r="B282" s="1">
        <v>42780</v>
      </c>
      <c r="C282" s="1" t="s">
        <v>45</v>
      </c>
      <c r="D282" s="3">
        <v>1500</v>
      </c>
      <c r="E282" s="3">
        <v>0</v>
      </c>
      <c r="F282" s="3">
        <f t="shared" si="109"/>
        <v>1500</v>
      </c>
      <c r="G282" s="20">
        <f t="shared" si="110"/>
        <v>0</v>
      </c>
      <c r="H282" s="3" t="s">
        <v>38</v>
      </c>
      <c r="K282" s="20">
        <v>1</v>
      </c>
      <c r="L282" s="20">
        <f t="shared" si="111"/>
        <v>1</v>
      </c>
      <c r="M282" s="20" t="s">
        <v>20</v>
      </c>
      <c r="N282" s="20">
        <v>7</v>
      </c>
      <c r="O282" s="20">
        <v>113690</v>
      </c>
      <c r="P282" s="20">
        <f t="shared" si="112"/>
        <v>113690</v>
      </c>
      <c r="Q282" s="20">
        <f t="shared" si="113"/>
        <v>113685</v>
      </c>
      <c r="R282" s="20">
        <v>114591</v>
      </c>
      <c r="S282" s="20">
        <v>112611</v>
      </c>
      <c r="T282" s="12">
        <f t="shared" si="114"/>
        <v>91.3</v>
      </c>
      <c r="U282" s="20">
        <f t="shared" si="115"/>
        <v>1</v>
      </c>
      <c r="V282" s="7">
        <f t="shared" si="116"/>
        <v>0</v>
      </c>
      <c r="W282" s="12">
        <f t="shared" si="117"/>
        <v>20.5</v>
      </c>
      <c r="X282" s="12">
        <f t="shared" si="118"/>
        <v>106.7</v>
      </c>
      <c r="Y282" s="12">
        <f t="shared" si="130"/>
        <v>-20.5</v>
      </c>
      <c r="Z282" s="12">
        <f t="shared" si="131"/>
        <v>-20.5</v>
      </c>
      <c r="AA282" s="12">
        <f t="shared" si="119"/>
        <v>-20.5</v>
      </c>
      <c r="AB282" s="12">
        <f t="shared" si="120"/>
        <v>354.00000000000011</v>
      </c>
      <c r="AC282" s="12">
        <f t="shared" si="121"/>
        <v>0</v>
      </c>
      <c r="AD282" s="12">
        <f t="shared" si="122"/>
        <v>-20.5</v>
      </c>
      <c r="AE282" s="12">
        <f t="shared" si="123"/>
        <v>0</v>
      </c>
      <c r="AF282" s="12">
        <f t="shared" si="124"/>
        <v>554.60000000000014</v>
      </c>
      <c r="AH282" s="12">
        <f t="shared" si="125"/>
        <v>5040.4750000000004</v>
      </c>
      <c r="AI282" s="12">
        <f t="shared" si="126"/>
        <v>245</v>
      </c>
      <c r="AJ282" s="12">
        <f t="shared" si="127"/>
        <v>0</v>
      </c>
      <c r="AK282" s="12">
        <f t="shared" si="128"/>
        <v>53124.25</v>
      </c>
      <c r="AL282" s="12">
        <f>MAX(AK$4:AK282)</f>
        <v>65401.250000000007</v>
      </c>
      <c r="AM282" s="8">
        <f t="shared" si="129"/>
        <v>-0.18771812465358087</v>
      </c>
      <c r="AN282" s="20">
        <f t="shared" si="132"/>
        <v>0</v>
      </c>
      <c r="AO282" s="20">
        <f t="shared" si="133"/>
        <v>0</v>
      </c>
      <c r="AP282" s="20">
        <f t="shared" si="134"/>
        <v>0</v>
      </c>
      <c r="AQ282" s="12">
        <f t="shared" si="135"/>
        <v>0</v>
      </c>
      <c r="AS282" s="26"/>
    </row>
    <row r="283" spans="1:45" x14ac:dyDescent="0.3">
      <c r="A283" s="1">
        <v>42780</v>
      </c>
      <c r="B283" s="1">
        <v>42780</v>
      </c>
      <c r="C283" s="1" t="s">
        <v>45</v>
      </c>
      <c r="D283" s="3">
        <v>1500</v>
      </c>
      <c r="E283" s="3">
        <v>0</v>
      </c>
      <c r="F283" s="3">
        <f t="shared" si="109"/>
        <v>1500</v>
      </c>
      <c r="G283" s="20">
        <f t="shared" si="110"/>
        <v>0</v>
      </c>
      <c r="H283" s="3" t="s">
        <v>38</v>
      </c>
      <c r="K283" s="20">
        <v>1</v>
      </c>
      <c r="L283" s="20">
        <f t="shared" si="111"/>
        <v>1</v>
      </c>
      <c r="M283" s="20" t="s">
        <v>20</v>
      </c>
      <c r="N283" s="20">
        <v>7</v>
      </c>
      <c r="O283" s="20">
        <v>113950</v>
      </c>
      <c r="P283" s="20">
        <f t="shared" si="112"/>
        <v>113950</v>
      </c>
      <c r="Q283" s="20">
        <f t="shared" si="113"/>
        <v>113945</v>
      </c>
      <c r="R283" s="20">
        <v>114219</v>
      </c>
      <c r="S283" s="20">
        <v>113818</v>
      </c>
      <c r="T283" s="12">
        <f t="shared" si="114"/>
        <v>28.1</v>
      </c>
      <c r="U283" s="20">
        <f t="shared" si="115"/>
        <v>1</v>
      </c>
      <c r="V283" s="7">
        <f t="shared" si="116"/>
        <v>0</v>
      </c>
      <c r="W283" s="12">
        <f t="shared" si="117"/>
        <v>20.5</v>
      </c>
      <c r="X283" s="12">
        <f t="shared" si="118"/>
        <v>12</v>
      </c>
      <c r="Y283" s="12">
        <f t="shared" si="130"/>
        <v>-20.5</v>
      </c>
      <c r="Z283" s="12">
        <f t="shared" si="131"/>
        <v>-20.5</v>
      </c>
      <c r="AA283" s="12">
        <f t="shared" si="119"/>
        <v>-20.5</v>
      </c>
      <c r="AB283" s="12">
        <f t="shared" si="120"/>
        <v>333.50000000000011</v>
      </c>
      <c r="AC283" s="12">
        <f t="shared" si="121"/>
        <v>0</v>
      </c>
      <c r="AD283" s="12">
        <f t="shared" si="122"/>
        <v>-20.5</v>
      </c>
      <c r="AE283" s="12">
        <f t="shared" si="123"/>
        <v>0</v>
      </c>
      <c r="AF283" s="12">
        <f t="shared" si="124"/>
        <v>554.60000000000014</v>
      </c>
      <c r="AH283" s="12">
        <f t="shared" si="125"/>
        <v>5040.4750000000004</v>
      </c>
      <c r="AI283" s="12">
        <f t="shared" si="126"/>
        <v>245</v>
      </c>
      <c r="AJ283" s="12">
        <f t="shared" si="127"/>
        <v>0</v>
      </c>
      <c r="AK283" s="12">
        <f t="shared" si="128"/>
        <v>53124.25</v>
      </c>
      <c r="AL283" s="12">
        <f>MAX(AK$4:AK283)</f>
        <v>65401.250000000007</v>
      </c>
      <c r="AM283" s="8">
        <f t="shared" si="129"/>
        <v>-0.18771812465358087</v>
      </c>
      <c r="AN283" s="20">
        <f t="shared" si="132"/>
        <v>0</v>
      </c>
      <c r="AO283" s="20">
        <f t="shared" si="133"/>
        <v>0</v>
      </c>
      <c r="AP283" s="20">
        <f t="shared" si="134"/>
        <v>0</v>
      </c>
      <c r="AQ283" s="12">
        <f t="shared" si="135"/>
        <v>0</v>
      </c>
      <c r="AS283" s="26"/>
    </row>
    <row r="284" spans="1:45" x14ac:dyDescent="0.3">
      <c r="A284" s="1">
        <v>42780</v>
      </c>
      <c r="B284" s="1">
        <v>42780</v>
      </c>
      <c r="C284" s="1" t="s">
        <v>45</v>
      </c>
      <c r="D284" s="3">
        <v>1540</v>
      </c>
      <c r="E284" s="3">
        <v>0</v>
      </c>
      <c r="F284" s="3">
        <f t="shared" si="109"/>
        <v>1540</v>
      </c>
      <c r="G284" s="20">
        <f t="shared" si="110"/>
        <v>0</v>
      </c>
      <c r="H284" s="3" t="s">
        <v>37</v>
      </c>
      <c r="K284" s="20">
        <v>1</v>
      </c>
      <c r="L284" s="20">
        <f t="shared" si="111"/>
        <v>1</v>
      </c>
      <c r="M284" s="20" t="s">
        <v>21</v>
      </c>
      <c r="N284" s="20">
        <v>8</v>
      </c>
      <c r="O284" s="20">
        <v>76430</v>
      </c>
      <c r="P284" s="20">
        <f t="shared" si="112"/>
        <v>76438</v>
      </c>
      <c r="Q284" s="20">
        <f t="shared" si="113"/>
        <v>76443</v>
      </c>
      <c r="R284" s="20">
        <v>76172</v>
      </c>
      <c r="S284" s="20">
        <v>77311</v>
      </c>
      <c r="T284" s="12">
        <f t="shared" si="114"/>
        <v>27.9</v>
      </c>
      <c r="U284" s="20">
        <f t="shared" si="115"/>
        <v>1</v>
      </c>
      <c r="V284" s="7">
        <f t="shared" si="116"/>
        <v>0</v>
      </c>
      <c r="W284" s="12">
        <f t="shared" si="117"/>
        <v>20.5</v>
      </c>
      <c r="X284" s="12">
        <f t="shared" si="118"/>
        <v>86</v>
      </c>
      <c r="Y284" s="12">
        <f t="shared" si="130"/>
        <v>-20.5</v>
      </c>
      <c r="Z284" s="12">
        <f t="shared" si="131"/>
        <v>-20.5</v>
      </c>
      <c r="AA284" s="12">
        <f t="shared" si="119"/>
        <v>-20.5</v>
      </c>
      <c r="AB284" s="12">
        <f t="shared" si="120"/>
        <v>313.00000000000011</v>
      </c>
      <c r="AC284" s="12">
        <f t="shared" si="121"/>
        <v>0</v>
      </c>
      <c r="AD284" s="12">
        <f t="shared" si="122"/>
        <v>-20.5</v>
      </c>
      <c r="AE284" s="12">
        <f t="shared" si="123"/>
        <v>0</v>
      </c>
      <c r="AF284" s="12">
        <f t="shared" si="124"/>
        <v>554.60000000000014</v>
      </c>
      <c r="AH284" s="12">
        <f t="shared" si="125"/>
        <v>5040.4750000000004</v>
      </c>
      <c r="AI284" s="12">
        <f t="shared" si="126"/>
        <v>245</v>
      </c>
      <c r="AJ284" s="12">
        <f t="shared" si="127"/>
        <v>0</v>
      </c>
      <c r="AK284" s="12">
        <f t="shared" si="128"/>
        <v>53124.25</v>
      </c>
      <c r="AL284" s="12">
        <f>MAX(AK$4:AK284)</f>
        <v>65401.250000000007</v>
      </c>
      <c r="AM284" s="8">
        <f t="shared" si="129"/>
        <v>-0.18771812465358087</v>
      </c>
      <c r="AN284" s="20">
        <f t="shared" si="132"/>
        <v>0</v>
      </c>
      <c r="AO284" s="20">
        <f t="shared" si="133"/>
        <v>0</v>
      </c>
      <c r="AP284" s="20">
        <f t="shared" si="134"/>
        <v>0</v>
      </c>
      <c r="AQ284" s="12">
        <f t="shared" si="135"/>
        <v>0</v>
      </c>
      <c r="AS284" s="26"/>
    </row>
    <row r="285" spans="1:45" x14ac:dyDescent="0.3">
      <c r="A285" s="1">
        <v>42780</v>
      </c>
      <c r="B285" s="1">
        <v>42781</v>
      </c>
      <c r="C285" s="1" t="s">
        <v>45</v>
      </c>
      <c r="D285" s="3">
        <v>55</v>
      </c>
      <c r="E285" s="3">
        <v>0</v>
      </c>
      <c r="F285" s="3">
        <f t="shared" si="109"/>
        <v>55</v>
      </c>
      <c r="G285" s="20">
        <f t="shared" si="110"/>
        <v>1</v>
      </c>
      <c r="H285" s="3" t="s">
        <v>43</v>
      </c>
      <c r="L285" s="20">
        <f t="shared" si="111"/>
        <v>1</v>
      </c>
      <c r="M285" s="20" t="s">
        <v>20</v>
      </c>
      <c r="N285" s="20">
        <v>20</v>
      </c>
      <c r="O285" s="20">
        <v>130940</v>
      </c>
      <c r="P285" s="20">
        <f t="shared" si="112"/>
        <v>130940</v>
      </c>
      <c r="Q285" s="20">
        <f t="shared" si="113"/>
        <v>130935</v>
      </c>
      <c r="R285" s="20">
        <v>130950</v>
      </c>
      <c r="S285" s="20">
        <v>130634</v>
      </c>
      <c r="T285" s="12">
        <f t="shared" si="114"/>
        <v>3.5</v>
      </c>
      <c r="U285" s="20">
        <f t="shared" si="115"/>
        <v>1</v>
      </c>
      <c r="V285" s="7">
        <f t="shared" si="116"/>
        <v>1</v>
      </c>
      <c r="W285" s="12">
        <f t="shared" si="117"/>
        <v>3.5</v>
      </c>
      <c r="X285" s="12">
        <f t="shared" si="118"/>
        <v>28.1</v>
      </c>
      <c r="Y285" s="12">
        <f t="shared" si="130"/>
        <v>9.5</v>
      </c>
      <c r="Z285" s="12">
        <f t="shared" si="131"/>
        <v>19.5</v>
      </c>
      <c r="AA285" s="12">
        <f t="shared" si="119"/>
        <v>14.5</v>
      </c>
      <c r="AB285" s="12">
        <f t="shared" si="120"/>
        <v>327.50000000000011</v>
      </c>
      <c r="AC285" s="12">
        <f t="shared" si="121"/>
        <v>0</v>
      </c>
      <c r="AD285" s="12">
        <f t="shared" si="122"/>
        <v>0</v>
      </c>
      <c r="AE285" s="12">
        <f t="shared" si="123"/>
        <v>14.5</v>
      </c>
      <c r="AF285" s="12">
        <f t="shared" si="124"/>
        <v>569.10000000000014</v>
      </c>
      <c r="AH285" s="12">
        <f t="shared" si="125"/>
        <v>5312.4250000000002</v>
      </c>
      <c r="AI285" s="12">
        <f t="shared" si="126"/>
        <v>259</v>
      </c>
      <c r="AJ285" s="12">
        <f t="shared" si="127"/>
        <v>3755.5</v>
      </c>
      <c r="AK285" s="12">
        <f t="shared" si="128"/>
        <v>56879.75</v>
      </c>
      <c r="AL285" s="12">
        <f>MAX(AK$4:AK285)</f>
        <v>65401.250000000007</v>
      </c>
      <c r="AM285" s="8">
        <f t="shared" si="129"/>
        <v>-0.13029567477685833</v>
      </c>
      <c r="AN285" s="20">
        <f t="shared" si="132"/>
        <v>1</v>
      </c>
      <c r="AO285" s="20">
        <f t="shared" si="133"/>
        <v>14.5</v>
      </c>
      <c r="AP285" s="20">
        <f t="shared" si="134"/>
        <v>0</v>
      </c>
      <c r="AQ285" s="12">
        <f t="shared" si="135"/>
        <v>0</v>
      </c>
      <c r="AS285" s="26"/>
    </row>
    <row r="286" spans="1:45" x14ac:dyDescent="0.3">
      <c r="A286" s="1">
        <v>42780</v>
      </c>
      <c r="B286" s="1">
        <v>42781</v>
      </c>
      <c r="C286" s="1" t="s">
        <v>45</v>
      </c>
      <c r="D286" s="3">
        <v>830</v>
      </c>
      <c r="E286" s="3">
        <v>0</v>
      </c>
      <c r="F286" s="3">
        <f t="shared" si="109"/>
        <v>830</v>
      </c>
      <c r="G286" s="20">
        <f t="shared" si="110"/>
        <v>1</v>
      </c>
      <c r="H286" s="3" t="s">
        <v>37</v>
      </c>
      <c r="I286" s="20">
        <v>1</v>
      </c>
      <c r="J286" s="20">
        <v>20</v>
      </c>
      <c r="L286" s="20">
        <f t="shared" si="111"/>
        <v>1</v>
      </c>
      <c r="M286" s="20" t="s">
        <v>20</v>
      </c>
      <c r="N286" s="20">
        <v>8</v>
      </c>
      <c r="O286" s="20">
        <v>76790</v>
      </c>
      <c r="P286" s="20">
        <f t="shared" si="112"/>
        <v>76790</v>
      </c>
      <c r="Q286" s="20">
        <f t="shared" si="113"/>
        <v>76785</v>
      </c>
      <c r="R286" s="20">
        <v>76792</v>
      </c>
      <c r="S286" s="20">
        <v>76724</v>
      </c>
      <c r="T286" s="12">
        <f t="shared" si="114"/>
        <v>1.5</v>
      </c>
      <c r="U286" s="20">
        <f t="shared" si="115"/>
        <v>1</v>
      </c>
      <c r="V286" s="7">
        <f t="shared" si="116"/>
        <v>0</v>
      </c>
      <c r="W286" s="12">
        <f t="shared" si="117"/>
        <v>1.5</v>
      </c>
      <c r="X286" s="12">
        <f t="shared" si="118"/>
        <v>5.3</v>
      </c>
      <c r="Y286" s="12">
        <f t="shared" si="130"/>
        <v>-1.5</v>
      </c>
      <c r="Z286" s="12">
        <f t="shared" si="131"/>
        <v>-1.5</v>
      </c>
      <c r="AA286" s="12">
        <f t="shared" si="119"/>
        <v>-1.5</v>
      </c>
      <c r="AB286" s="12">
        <f t="shared" si="120"/>
        <v>326.00000000000011</v>
      </c>
      <c r="AC286" s="12">
        <f t="shared" si="121"/>
        <v>-1.5</v>
      </c>
      <c r="AD286" s="12">
        <f t="shared" si="122"/>
        <v>0</v>
      </c>
      <c r="AE286" s="12">
        <f t="shared" si="123"/>
        <v>0</v>
      </c>
      <c r="AF286" s="12">
        <f t="shared" si="124"/>
        <v>569.10000000000014</v>
      </c>
      <c r="AH286" s="12">
        <f t="shared" si="125"/>
        <v>5312.4250000000002</v>
      </c>
      <c r="AI286" s="12">
        <f t="shared" si="126"/>
        <v>259</v>
      </c>
      <c r="AJ286" s="12">
        <f t="shared" si="127"/>
        <v>0</v>
      </c>
      <c r="AK286" s="12">
        <f t="shared" si="128"/>
        <v>56879.75</v>
      </c>
      <c r="AL286" s="12">
        <f>MAX(AK$4:AK286)</f>
        <v>65401.250000000007</v>
      </c>
      <c r="AM286" s="8">
        <f t="shared" si="129"/>
        <v>-0.13029567477685833</v>
      </c>
      <c r="AN286" s="20">
        <f t="shared" si="132"/>
        <v>0</v>
      </c>
      <c r="AO286" s="20">
        <f t="shared" si="133"/>
        <v>0</v>
      </c>
      <c r="AP286" s="20">
        <f t="shared" si="134"/>
        <v>0</v>
      </c>
      <c r="AQ286" s="12">
        <f t="shared" si="135"/>
        <v>0</v>
      </c>
      <c r="AS286" s="26"/>
    </row>
    <row r="287" spans="1:45" x14ac:dyDescent="0.3">
      <c r="A287" s="1">
        <v>42781</v>
      </c>
      <c r="B287" s="1">
        <v>42781</v>
      </c>
      <c r="C287" s="1" t="s">
        <v>45</v>
      </c>
      <c r="D287" s="3">
        <v>1645</v>
      </c>
      <c r="E287" s="3">
        <v>0</v>
      </c>
      <c r="F287" s="3">
        <f t="shared" si="109"/>
        <v>1645</v>
      </c>
      <c r="G287" s="20">
        <f t="shared" si="110"/>
        <v>0</v>
      </c>
      <c r="H287" s="3" t="s">
        <v>38</v>
      </c>
      <c r="L287" s="20">
        <f t="shared" si="111"/>
        <v>1</v>
      </c>
      <c r="M287" s="20" t="s">
        <v>21</v>
      </c>
      <c r="N287" s="20">
        <v>7</v>
      </c>
      <c r="O287" s="20">
        <v>114060</v>
      </c>
      <c r="P287" s="20">
        <f t="shared" si="112"/>
        <v>114067</v>
      </c>
      <c r="Q287" s="20">
        <f t="shared" si="113"/>
        <v>114072</v>
      </c>
      <c r="R287" s="20">
        <v>114043</v>
      </c>
      <c r="S287" s="20">
        <v>114238</v>
      </c>
      <c r="T287" s="12">
        <f t="shared" si="114"/>
        <v>3.6</v>
      </c>
      <c r="U287" s="20">
        <f t="shared" si="115"/>
        <v>1</v>
      </c>
      <c r="V287" s="7">
        <f t="shared" si="116"/>
        <v>1</v>
      </c>
      <c r="W287" s="12">
        <f t="shared" si="117"/>
        <v>3.6</v>
      </c>
      <c r="X287" s="12">
        <f t="shared" si="118"/>
        <v>15.9</v>
      </c>
      <c r="Y287" s="12">
        <f t="shared" si="130"/>
        <v>9.5</v>
      </c>
      <c r="Z287" s="12">
        <f t="shared" si="131"/>
        <v>-3.6</v>
      </c>
      <c r="AA287" s="12">
        <f t="shared" si="119"/>
        <v>2.95</v>
      </c>
      <c r="AB287" s="12">
        <f t="shared" si="120"/>
        <v>328.9500000000001</v>
      </c>
      <c r="AC287" s="12">
        <f t="shared" si="121"/>
        <v>0</v>
      </c>
      <c r="AD287" s="12">
        <f t="shared" si="122"/>
        <v>0</v>
      </c>
      <c r="AE287" s="12">
        <f t="shared" si="123"/>
        <v>2.95</v>
      </c>
      <c r="AF287" s="12">
        <f t="shared" si="124"/>
        <v>572.05000000000018</v>
      </c>
      <c r="AH287" s="12">
        <f t="shared" si="125"/>
        <v>5312.4250000000002</v>
      </c>
      <c r="AI287" s="12">
        <f t="shared" si="126"/>
        <v>259</v>
      </c>
      <c r="AJ287" s="12">
        <f t="shared" si="127"/>
        <v>764.05000000000007</v>
      </c>
      <c r="AK287" s="12">
        <f t="shared" si="128"/>
        <v>57643.8</v>
      </c>
      <c r="AL287" s="12">
        <f>MAX(AK$4:AK287)</f>
        <v>65401.250000000007</v>
      </c>
      <c r="AM287" s="8">
        <f t="shared" si="129"/>
        <v>-0.11861317635366302</v>
      </c>
      <c r="AN287" s="20">
        <f t="shared" si="132"/>
        <v>1</v>
      </c>
      <c r="AO287" s="20">
        <f t="shared" si="133"/>
        <v>2.95</v>
      </c>
      <c r="AP287" s="20">
        <f t="shared" si="134"/>
        <v>0</v>
      </c>
      <c r="AQ287" s="12">
        <f t="shared" si="135"/>
        <v>0</v>
      </c>
      <c r="AS287" s="26"/>
    </row>
    <row r="288" spans="1:45" x14ac:dyDescent="0.3">
      <c r="A288" s="1">
        <v>42781</v>
      </c>
      <c r="B288" s="1">
        <v>42782</v>
      </c>
      <c r="C288" s="1" t="s">
        <v>45</v>
      </c>
      <c r="D288" s="3">
        <v>20</v>
      </c>
      <c r="E288" s="3">
        <v>0</v>
      </c>
      <c r="F288" s="3">
        <f t="shared" si="109"/>
        <v>20</v>
      </c>
      <c r="G288" s="20">
        <f t="shared" si="110"/>
        <v>1</v>
      </c>
      <c r="H288" s="3" t="s">
        <v>17</v>
      </c>
      <c r="I288" s="20">
        <v>1</v>
      </c>
      <c r="J288" s="20">
        <v>25</v>
      </c>
      <c r="L288" s="20">
        <f t="shared" si="111"/>
        <v>1</v>
      </c>
      <c r="M288" s="20" t="s">
        <v>20</v>
      </c>
      <c r="N288" s="20">
        <v>7</v>
      </c>
      <c r="O288" s="20">
        <v>106110</v>
      </c>
      <c r="P288" s="20">
        <f t="shared" si="112"/>
        <v>106110</v>
      </c>
      <c r="Q288" s="20">
        <f t="shared" si="113"/>
        <v>106105</v>
      </c>
      <c r="R288" s="20">
        <v>106236</v>
      </c>
      <c r="S288" s="20">
        <v>105992</v>
      </c>
      <c r="T288" s="12">
        <f t="shared" si="114"/>
        <v>13.8</v>
      </c>
      <c r="U288" s="20">
        <f t="shared" si="115"/>
        <v>1</v>
      </c>
      <c r="V288" s="7">
        <f t="shared" si="116"/>
        <v>0</v>
      </c>
      <c r="W288" s="12">
        <f t="shared" si="117"/>
        <v>13.8</v>
      </c>
      <c r="X288" s="12">
        <f t="shared" si="118"/>
        <v>10.6</v>
      </c>
      <c r="Y288" s="12">
        <f t="shared" si="130"/>
        <v>9.5</v>
      </c>
      <c r="Z288" s="12">
        <f t="shared" si="131"/>
        <v>-13.8</v>
      </c>
      <c r="AA288" s="12">
        <f t="shared" si="119"/>
        <v>-2.1500000000000004</v>
      </c>
      <c r="AB288" s="12">
        <f t="shared" si="120"/>
        <v>326.80000000000013</v>
      </c>
      <c r="AC288" s="12">
        <f t="shared" si="121"/>
        <v>9.5</v>
      </c>
      <c r="AD288" s="12">
        <f t="shared" si="122"/>
        <v>0</v>
      </c>
      <c r="AE288" s="12">
        <f t="shared" si="123"/>
        <v>0</v>
      </c>
      <c r="AF288" s="12">
        <f t="shared" si="124"/>
        <v>572.05000000000018</v>
      </c>
      <c r="AH288" s="12">
        <f t="shared" si="125"/>
        <v>5764.380000000001</v>
      </c>
      <c r="AI288" s="12">
        <f t="shared" si="126"/>
        <v>281</v>
      </c>
      <c r="AJ288" s="12">
        <f t="shared" si="127"/>
        <v>0</v>
      </c>
      <c r="AK288" s="12">
        <f t="shared" si="128"/>
        <v>57643.8</v>
      </c>
      <c r="AL288" s="12">
        <f>MAX(AK$4:AK288)</f>
        <v>65401.250000000007</v>
      </c>
      <c r="AM288" s="8">
        <f t="shared" si="129"/>
        <v>-0.11861317635366302</v>
      </c>
      <c r="AN288" s="20">
        <f t="shared" si="132"/>
        <v>0</v>
      </c>
      <c r="AO288" s="20">
        <f t="shared" si="133"/>
        <v>0</v>
      </c>
      <c r="AP288" s="20">
        <f t="shared" si="134"/>
        <v>0</v>
      </c>
      <c r="AQ288" s="12">
        <f t="shared" si="135"/>
        <v>0</v>
      </c>
      <c r="AS288" s="26"/>
    </row>
    <row r="289" spans="1:45" x14ac:dyDescent="0.3">
      <c r="A289" s="1">
        <v>42782</v>
      </c>
      <c r="B289" s="1">
        <v>42782</v>
      </c>
      <c r="C289" s="1" t="s">
        <v>45</v>
      </c>
      <c r="D289" s="3">
        <v>910</v>
      </c>
      <c r="E289" s="3">
        <v>0</v>
      </c>
      <c r="F289" s="3">
        <f t="shared" si="109"/>
        <v>910</v>
      </c>
      <c r="G289" s="20">
        <f t="shared" si="110"/>
        <v>0</v>
      </c>
      <c r="H289" s="3" t="s">
        <v>17</v>
      </c>
      <c r="I289" s="20">
        <v>1</v>
      </c>
      <c r="J289" s="20">
        <v>10</v>
      </c>
      <c r="L289" s="20">
        <f t="shared" si="111"/>
        <v>1</v>
      </c>
      <c r="M289" s="20" t="s">
        <v>20</v>
      </c>
      <c r="N289" s="20">
        <v>7</v>
      </c>
      <c r="O289" s="20">
        <v>106400</v>
      </c>
      <c r="P289" s="20">
        <f t="shared" si="112"/>
        <v>106400</v>
      </c>
      <c r="Q289" s="20">
        <f t="shared" si="113"/>
        <v>106395</v>
      </c>
      <c r="R289" s="20">
        <v>106406</v>
      </c>
      <c r="S289" s="20">
        <v>106235</v>
      </c>
      <c r="T289" s="12">
        <f t="shared" si="114"/>
        <v>1.8</v>
      </c>
      <c r="U289" s="20">
        <f t="shared" si="115"/>
        <v>1</v>
      </c>
      <c r="V289" s="7">
        <f t="shared" si="116"/>
        <v>0</v>
      </c>
      <c r="W289" s="12">
        <f t="shared" si="117"/>
        <v>1.8</v>
      </c>
      <c r="X289" s="12">
        <f t="shared" si="118"/>
        <v>15.3</v>
      </c>
      <c r="Y289" s="12">
        <f t="shared" si="130"/>
        <v>9.5</v>
      </c>
      <c r="Z289" s="12">
        <f t="shared" si="131"/>
        <v>-1.8</v>
      </c>
      <c r="AA289" s="12">
        <f t="shared" si="119"/>
        <v>3.85</v>
      </c>
      <c r="AB289" s="12">
        <f t="shared" si="120"/>
        <v>330.65000000000015</v>
      </c>
      <c r="AC289" s="12">
        <f t="shared" si="121"/>
        <v>9.5</v>
      </c>
      <c r="AD289" s="12">
        <f t="shared" si="122"/>
        <v>0</v>
      </c>
      <c r="AE289" s="12">
        <f t="shared" si="123"/>
        <v>0</v>
      </c>
      <c r="AF289" s="12">
        <f t="shared" si="124"/>
        <v>572.05000000000018</v>
      </c>
      <c r="AH289" s="12">
        <f t="shared" si="125"/>
        <v>5764.380000000001</v>
      </c>
      <c r="AI289" s="12">
        <f t="shared" si="126"/>
        <v>281</v>
      </c>
      <c r="AJ289" s="12">
        <f t="shared" si="127"/>
        <v>0</v>
      </c>
      <c r="AK289" s="12">
        <f t="shared" si="128"/>
        <v>57643.8</v>
      </c>
      <c r="AL289" s="12">
        <f>MAX(AK$4:AK289)</f>
        <v>65401.250000000007</v>
      </c>
      <c r="AM289" s="8">
        <f t="shared" si="129"/>
        <v>-0.11861317635366302</v>
      </c>
      <c r="AN289" s="20">
        <f t="shared" si="132"/>
        <v>0</v>
      </c>
      <c r="AO289" s="20">
        <f t="shared" si="133"/>
        <v>0</v>
      </c>
      <c r="AP289" s="20">
        <f t="shared" si="134"/>
        <v>0</v>
      </c>
      <c r="AQ289" s="12">
        <f t="shared" si="135"/>
        <v>0</v>
      </c>
      <c r="AS289" s="26"/>
    </row>
    <row r="290" spans="1:45" x14ac:dyDescent="0.3">
      <c r="A290" s="1">
        <v>42782</v>
      </c>
      <c r="B290" s="1">
        <v>42782</v>
      </c>
      <c r="C290" s="1" t="s">
        <v>45</v>
      </c>
      <c r="D290" s="3">
        <v>1515</v>
      </c>
      <c r="E290" s="3">
        <v>0</v>
      </c>
      <c r="F290" s="3">
        <f t="shared" si="109"/>
        <v>1515</v>
      </c>
      <c r="G290" s="20">
        <f t="shared" si="110"/>
        <v>0</v>
      </c>
      <c r="H290" s="3" t="s">
        <v>38</v>
      </c>
      <c r="L290" s="20">
        <f t="shared" si="111"/>
        <v>1</v>
      </c>
      <c r="M290" s="20" t="s">
        <v>21</v>
      </c>
      <c r="N290" s="20">
        <v>7</v>
      </c>
      <c r="O290" s="20">
        <v>113380</v>
      </c>
      <c r="P290" s="20">
        <f t="shared" si="112"/>
        <v>113387</v>
      </c>
      <c r="Q290" s="20">
        <f t="shared" si="113"/>
        <v>113392</v>
      </c>
      <c r="R290" s="20">
        <v>113353</v>
      </c>
      <c r="S290" s="20">
        <v>113547</v>
      </c>
      <c r="T290" s="12">
        <f t="shared" si="114"/>
        <v>4.5999999999999996</v>
      </c>
      <c r="U290" s="20">
        <f t="shared" si="115"/>
        <v>1</v>
      </c>
      <c r="V290" s="7">
        <f t="shared" si="116"/>
        <v>1</v>
      </c>
      <c r="W290" s="12">
        <f t="shared" si="117"/>
        <v>4.5999999999999996</v>
      </c>
      <c r="X290" s="12">
        <f t="shared" si="118"/>
        <v>14.8</v>
      </c>
      <c r="Y290" s="12">
        <f t="shared" si="130"/>
        <v>9.5</v>
      </c>
      <c r="Z290" s="12">
        <f t="shared" si="131"/>
        <v>-4.5999999999999996</v>
      </c>
      <c r="AA290" s="12">
        <f t="shared" si="119"/>
        <v>2.4500000000000002</v>
      </c>
      <c r="AB290" s="12">
        <f t="shared" si="120"/>
        <v>333.10000000000014</v>
      </c>
      <c r="AC290" s="12">
        <f t="shared" si="121"/>
        <v>0</v>
      </c>
      <c r="AD290" s="12">
        <f t="shared" si="122"/>
        <v>0</v>
      </c>
      <c r="AE290" s="12">
        <f t="shared" si="123"/>
        <v>2.4500000000000002</v>
      </c>
      <c r="AF290" s="12">
        <f t="shared" si="124"/>
        <v>574.50000000000023</v>
      </c>
      <c r="AH290" s="12">
        <f t="shared" si="125"/>
        <v>5764.380000000001</v>
      </c>
      <c r="AI290" s="12">
        <f t="shared" si="126"/>
        <v>281</v>
      </c>
      <c r="AJ290" s="12">
        <f t="shared" si="127"/>
        <v>688.45</v>
      </c>
      <c r="AK290" s="12">
        <f t="shared" si="128"/>
        <v>58332.25</v>
      </c>
      <c r="AL290" s="12">
        <f>MAX(AK$4:AK290)</f>
        <v>65401.250000000007</v>
      </c>
      <c r="AM290" s="8">
        <f t="shared" si="129"/>
        <v>-0.10808661913954254</v>
      </c>
      <c r="AN290" s="20">
        <f t="shared" si="132"/>
        <v>1</v>
      </c>
      <c r="AO290" s="20">
        <f t="shared" si="133"/>
        <v>2.4500000000000002</v>
      </c>
      <c r="AP290" s="20">
        <f t="shared" si="134"/>
        <v>0</v>
      </c>
      <c r="AQ290" s="12">
        <f t="shared" si="135"/>
        <v>0</v>
      </c>
      <c r="AS290" s="26"/>
    </row>
    <row r="291" spans="1:45" x14ac:dyDescent="0.3">
      <c r="A291" s="1">
        <v>42782</v>
      </c>
      <c r="B291" s="1">
        <v>42782</v>
      </c>
      <c r="C291" s="1" t="s">
        <v>45</v>
      </c>
      <c r="D291" s="3">
        <v>1615</v>
      </c>
      <c r="E291" s="3">
        <v>0</v>
      </c>
      <c r="F291" s="3">
        <f t="shared" si="109"/>
        <v>1615</v>
      </c>
      <c r="G291" s="20">
        <f t="shared" si="110"/>
        <v>0</v>
      </c>
      <c r="H291" s="3" t="s">
        <v>17</v>
      </c>
      <c r="L291" s="20">
        <f t="shared" si="111"/>
        <v>1</v>
      </c>
      <c r="M291" s="20" t="s">
        <v>20</v>
      </c>
      <c r="N291" s="20">
        <v>7</v>
      </c>
      <c r="O291" s="20">
        <v>106800</v>
      </c>
      <c r="P291" s="20">
        <f t="shared" si="112"/>
        <v>106800</v>
      </c>
      <c r="Q291" s="20">
        <f t="shared" si="113"/>
        <v>106795</v>
      </c>
      <c r="R291" s="20">
        <v>106787</v>
      </c>
      <c r="S291" s="20">
        <v>106468</v>
      </c>
      <c r="T291" s="12">
        <f t="shared" si="114"/>
        <v>-0.1</v>
      </c>
      <c r="U291" s="20">
        <f t="shared" si="115"/>
        <v>0</v>
      </c>
      <c r="V291" s="7">
        <f t="shared" si="116"/>
        <v>0</v>
      </c>
      <c r="W291" s="12">
        <f t="shared" si="117"/>
        <v>0</v>
      </c>
      <c r="X291" s="12">
        <f t="shared" si="118"/>
        <v>0</v>
      </c>
      <c r="Y291" s="12">
        <f t="shared" si="130"/>
        <v>0</v>
      </c>
      <c r="Z291" s="12">
        <f t="shared" si="131"/>
        <v>0</v>
      </c>
      <c r="AA291" s="12">
        <f t="shared" si="119"/>
        <v>0</v>
      </c>
      <c r="AB291" s="12">
        <f t="shared" si="120"/>
        <v>333.10000000000014</v>
      </c>
      <c r="AC291" s="12">
        <f t="shared" si="121"/>
        <v>0</v>
      </c>
      <c r="AD291" s="12">
        <f t="shared" si="122"/>
        <v>0</v>
      </c>
      <c r="AE291" s="12">
        <f t="shared" si="123"/>
        <v>0</v>
      </c>
      <c r="AF291" s="12">
        <f t="shared" si="124"/>
        <v>574.50000000000023</v>
      </c>
      <c r="AH291" s="12">
        <f t="shared" si="125"/>
        <v>5764.380000000001</v>
      </c>
      <c r="AI291" s="12">
        <f t="shared" si="126"/>
        <v>281</v>
      </c>
      <c r="AJ291" s="12">
        <f t="shared" si="127"/>
        <v>0</v>
      </c>
      <c r="AK291" s="12">
        <f t="shared" si="128"/>
        <v>58332.25</v>
      </c>
      <c r="AL291" s="12">
        <f>MAX(AK$4:AK291)</f>
        <v>65401.250000000007</v>
      </c>
      <c r="AM291" s="8">
        <f t="shared" si="129"/>
        <v>-0.10808661913954254</v>
      </c>
      <c r="AN291" s="20">
        <f t="shared" si="132"/>
        <v>0</v>
      </c>
      <c r="AO291" s="20">
        <f t="shared" si="133"/>
        <v>0</v>
      </c>
      <c r="AP291" s="20">
        <f t="shared" si="134"/>
        <v>0</v>
      </c>
      <c r="AQ291" s="12">
        <f t="shared" si="135"/>
        <v>0</v>
      </c>
      <c r="AS291" s="26"/>
    </row>
    <row r="292" spans="1:45" x14ac:dyDescent="0.3">
      <c r="A292" s="1">
        <v>42782</v>
      </c>
      <c r="B292" s="1">
        <v>42783</v>
      </c>
      <c r="C292" s="1" t="s">
        <v>45</v>
      </c>
      <c r="D292" s="3">
        <v>800</v>
      </c>
      <c r="E292" s="3">
        <v>0</v>
      </c>
      <c r="F292" s="3">
        <f t="shared" si="109"/>
        <v>800</v>
      </c>
      <c r="G292" s="20">
        <f t="shared" si="110"/>
        <v>1</v>
      </c>
      <c r="H292" s="3" t="s">
        <v>17</v>
      </c>
      <c r="L292" s="20">
        <f t="shared" si="111"/>
        <v>1</v>
      </c>
      <c r="M292" s="20" t="s">
        <v>21</v>
      </c>
      <c r="N292" s="20">
        <v>7</v>
      </c>
      <c r="O292" s="20">
        <v>106410</v>
      </c>
      <c r="P292" s="20">
        <f t="shared" si="112"/>
        <v>106417</v>
      </c>
      <c r="Q292" s="20">
        <f t="shared" si="113"/>
        <v>106422</v>
      </c>
      <c r="R292" s="20">
        <v>106401</v>
      </c>
      <c r="S292" s="20">
        <v>106503</v>
      </c>
      <c r="T292" s="12">
        <f t="shared" si="114"/>
        <v>2.8</v>
      </c>
      <c r="U292" s="20">
        <f t="shared" si="115"/>
        <v>1</v>
      </c>
      <c r="V292" s="7">
        <f t="shared" si="116"/>
        <v>1</v>
      </c>
      <c r="W292" s="12">
        <f t="shared" si="117"/>
        <v>2.8</v>
      </c>
      <c r="X292" s="12">
        <f t="shared" si="118"/>
        <v>7.4</v>
      </c>
      <c r="Y292" s="12">
        <f t="shared" si="130"/>
        <v>-2.8</v>
      </c>
      <c r="Z292" s="12">
        <f t="shared" si="131"/>
        <v>-2.8</v>
      </c>
      <c r="AA292" s="12">
        <f t="shared" si="119"/>
        <v>-2.8</v>
      </c>
      <c r="AB292" s="12">
        <f t="shared" si="120"/>
        <v>330.30000000000013</v>
      </c>
      <c r="AC292" s="12">
        <f t="shared" si="121"/>
        <v>0</v>
      </c>
      <c r="AD292" s="12">
        <f t="shared" si="122"/>
        <v>0</v>
      </c>
      <c r="AE292" s="12">
        <f t="shared" si="123"/>
        <v>-2.8</v>
      </c>
      <c r="AF292" s="12">
        <f t="shared" si="124"/>
        <v>571.70000000000027</v>
      </c>
      <c r="AH292" s="12">
        <f t="shared" si="125"/>
        <v>5833.2250000000004</v>
      </c>
      <c r="AI292" s="12">
        <f t="shared" si="126"/>
        <v>284</v>
      </c>
      <c r="AJ292" s="12">
        <f t="shared" si="127"/>
        <v>-795.19999999999993</v>
      </c>
      <c r="AK292" s="12">
        <f t="shared" si="128"/>
        <v>57537.05</v>
      </c>
      <c r="AL292" s="12">
        <f>MAX(AK$4:AK292)</f>
        <v>65401.250000000007</v>
      </c>
      <c r="AM292" s="8">
        <f t="shared" si="129"/>
        <v>-0.12024540815351394</v>
      </c>
      <c r="AN292" s="20">
        <f t="shared" si="132"/>
        <v>0</v>
      </c>
      <c r="AO292" s="20">
        <f t="shared" si="133"/>
        <v>0</v>
      </c>
      <c r="AP292" s="20">
        <f t="shared" si="134"/>
        <v>1</v>
      </c>
      <c r="AQ292" s="12">
        <f t="shared" si="135"/>
        <v>-2.8</v>
      </c>
      <c r="AS292" s="26"/>
    </row>
    <row r="293" spans="1:45" x14ac:dyDescent="0.3">
      <c r="A293" s="1">
        <v>42782</v>
      </c>
      <c r="B293" s="1">
        <v>42783</v>
      </c>
      <c r="C293" s="1" t="s">
        <v>45</v>
      </c>
      <c r="D293" s="3">
        <v>900</v>
      </c>
      <c r="E293" s="3">
        <v>0</v>
      </c>
      <c r="F293" s="3">
        <f t="shared" si="109"/>
        <v>900</v>
      </c>
      <c r="G293" s="20">
        <f t="shared" si="110"/>
        <v>1</v>
      </c>
      <c r="H293" s="3" t="s">
        <v>37</v>
      </c>
      <c r="L293" s="20">
        <f t="shared" si="111"/>
        <v>1</v>
      </c>
      <c r="M293" s="20" t="s">
        <v>21</v>
      </c>
      <c r="N293" s="20">
        <v>8</v>
      </c>
      <c r="O293" s="20">
        <v>76780</v>
      </c>
      <c r="P293" s="20">
        <f t="shared" si="112"/>
        <v>76788</v>
      </c>
      <c r="Q293" s="20">
        <f t="shared" si="113"/>
        <v>76793</v>
      </c>
      <c r="R293" s="20">
        <v>76742</v>
      </c>
      <c r="S293" s="20">
        <v>76828</v>
      </c>
      <c r="T293" s="12">
        <f t="shared" si="114"/>
        <v>5.9</v>
      </c>
      <c r="U293" s="20">
        <f t="shared" si="115"/>
        <v>1</v>
      </c>
      <c r="V293" s="7">
        <f t="shared" si="116"/>
        <v>1</v>
      </c>
      <c r="W293" s="12">
        <f t="shared" si="117"/>
        <v>5.9</v>
      </c>
      <c r="X293" s="12">
        <f t="shared" si="118"/>
        <v>2.7</v>
      </c>
      <c r="Y293" s="12">
        <f t="shared" si="130"/>
        <v>-5.9</v>
      </c>
      <c r="Z293" s="12">
        <f t="shared" si="131"/>
        <v>-5.9</v>
      </c>
      <c r="AA293" s="12">
        <f t="shared" si="119"/>
        <v>-5.9</v>
      </c>
      <c r="AB293" s="12">
        <f t="shared" si="120"/>
        <v>324.40000000000015</v>
      </c>
      <c r="AC293" s="12">
        <f t="shared" si="121"/>
        <v>0</v>
      </c>
      <c r="AD293" s="12">
        <f t="shared" si="122"/>
        <v>0</v>
      </c>
      <c r="AE293" s="12">
        <f t="shared" si="123"/>
        <v>-5.9</v>
      </c>
      <c r="AF293" s="12">
        <f t="shared" si="124"/>
        <v>565.8000000000003</v>
      </c>
      <c r="AH293" s="12">
        <f t="shared" si="125"/>
        <v>5833.2250000000004</v>
      </c>
      <c r="AI293" s="12">
        <f t="shared" si="126"/>
        <v>284</v>
      </c>
      <c r="AJ293" s="12">
        <f t="shared" si="127"/>
        <v>-1675.6000000000001</v>
      </c>
      <c r="AK293" s="12">
        <f t="shared" si="128"/>
        <v>55861.450000000004</v>
      </c>
      <c r="AL293" s="12">
        <f>MAX(AK$4:AK293)</f>
        <v>65401.250000000007</v>
      </c>
      <c r="AM293" s="8">
        <f t="shared" si="129"/>
        <v>-0.14586571357581088</v>
      </c>
      <c r="AN293" s="20">
        <f t="shared" si="132"/>
        <v>0</v>
      </c>
      <c r="AO293" s="20">
        <f t="shared" si="133"/>
        <v>0</v>
      </c>
      <c r="AP293" s="20">
        <f t="shared" si="134"/>
        <v>1</v>
      </c>
      <c r="AQ293" s="12">
        <f t="shared" si="135"/>
        <v>-5.9</v>
      </c>
      <c r="AS293" s="26"/>
    </row>
    <row r="294" spans="1:45" x14ac:dyDescent="0.3">
      <c r="A294" s="1">
        <v>42783</v>
      </c>
      <c r="B294" s="1">
        <v>42783</v>
      </c>
      <c r="C294" s="1" t="s">
        <v>45</v>
      </c>
      <c r="D294" s="3">
        <v>1540</v>
      </c>
      <c r="E294" s="3">
        <v>0</v>
      </c>
      <c r="F294" s="3">
        <f t="shared" si="109"/>
        <v>1540</v>
      </c>
      <c r="G294" s="20">
        <f t="shared" si="110"/>
        <v>0</v>
      </c>
      <c r="H294" s="3" t="s">
        <v>43</v>
      </c>
      <c r="L294" s="20">
        <f t="shared" si="111"/>
        <v>1</v>
      </c>
      <c r="M294" s="20" t="s">
        <v>20</v>
      </c>
      <c r="N294" s="20">
        <v>10</v>
      </c>
      <c r="O294" s="20">
        <v>131100</v>
      </c>
      <c r="P294" s="20">
        <f t="shared" si="112"/>
        <v>131100</v>
      </c>
      <c r="Q294" s="20">
        <f t="shared" si="113"/>
        <v>131095</v>
      </c>
      <c r="R294" s="20">
        <v>131254</v>
      </c>
      <c r="S294" s="20">
        <v>130732</v>
      </c>
      <c r="T294" s="12">
        <f t="shared" si="114"/>
        <v>16.899999999999999</v>
      </c>
      <c r="U294" s="20">
        <f t="shared" si="115"/>
        <v>1</v>
      </c>
      <c r="V294" s="7">
        <f t="shared" si="116"/>
        <v>1</v>
      </c>
      <c r="W294" s="12">
        <f t="shared" si="117"/>
        <v>16.899999999999999</v>
      </c>
      <c r="X294" s="12">
        <f t="shared" si="118"/>
        <v>35.299999999999997</v>
      </c>
      <c r="Y294" s="12">
        <f t="shared" si="130"/>
        <v>9.5</v>
      </c>
      <c r="Z294" s="12">
        <f t="shared" si="131"/>
        <v>19.5</v>
      </c>
      <c r="AA294" s="12">
        <f t="shared" si="119"/>
        <v>14.5</v>
      </c>
      <c r="AB294" s="12">
        <f t="shared" si="120"/>
        <v>338.90000000000015</v>
      </c>
      <c r="AC294" s="12">
        <f t="shared" si="121"/>
        <v>0</v>
      </c>
      <c r="AD294" s="12">
        <f t="shared" si="122"/>
        <v>0</v>
      </c>
      <c r="AE294" s="12">
        <f t="shared" si="123"/>
        <v>14.5</v>
      </c>
      <c r="AF294" s="12">
        <f t="shared" si="124"/>
        <v>580.3000000000003</v>
      </c>
      <c r="AH294" s="12">
        <f t="shared" si="125"/>
        <v>5833.2250000000004</v>
      </c>
      <c r="AI294" s="12">
        <f t="shared" si="126"/>
        <v>284</v>
      </c>
      <c r="AJ294" s="12">
        <f t="shared" si="127"/>
        <v>4118</v>
      </c>
      <c r="AK294" s="12">
        <f t="shared" si="128"/>
        <v>59979.450000000004</v>
      </c>
      <c r="AL294" s="12">
        <f>MAX(AK$4:AK294)</f>
        <v>65401.250000000007</v>
      </c>
      <c r="AM294" s="8">
        <f t="shared" si="129"/>
        <v>-8.2900556182030197E-2</v>
      </c>
      <c r="AN294" s="20">
        <f t="shared" si="132"/>
        <v>1</v>
      </c>
      <c r="AO294" s="20">
        <f t="shared" si="133"/>
        <v>14.5</v>
      </c>
      <c r="AP294" s="20">
        <f t="shared" si="134"/>
        <v>0</v>
      </c>
      <c r="AQ294" s="12">
        <f t="shared" si="135"/>
        <v>0</v>
      </c>
      <c r="AS294" s="26"/>
    </row>
    <row r="295" spans="1:45" x14ac:dyDescent="0.3">
      <c r="A295" s="1">
        <v>42783</v>
      </c>
      <c r="B295" s="1">
        <v>42787</v>
      </c>
      <c r="C295" s="1" t="s">
        <v>45</v>
      </c>
      <c r="D295" s="3">
        <v>410</v>
      </c>
      <c r="E295" s="3">
        <v>0</v>
      </c>
      <c r="F295" s="3">
        <f t="shared" si="109"/>
        <v>410</v>
      </c>
      <c r="G295" s="20">
        <f t="shared" si="110"/>
        <v>4</v>
      </c>
      <c r="H295" s="3" t="s">
        <v>38</v>
      </c>
      <c r="L295" s="20">
        <f t="shared" si="111"/>
        <v>1</v>
      </c>
      <c r="M295" s="20" t="s">
        <v>20</v>
      </c>
      <c r="N295" s="20">
        <v>7</v>
      </c>
      <c r="O295" s="20">
        <v>113700</v>
      </c>
      <c r="P295" s="20">
        <f t="shared" si="112"/>
        <v>113700</v>
      </c>
      <c r="Q295" s="20">
        <f t="shared" si="113"/>
        <v>113695</v>
      </c>
      <c r="R295" s="20">
        <v>113698</v>
      </c>
      <c r="S295" s="20">
        <v>113417</v>
      </c>
      <c r="T295" s="12">
        <f t="shared" si="114"/>
        <v>1</v>
      </c>
      <c r="U295" s="20">
        <f t="shared" si="115"/>
        <v>1</v>
      </c>
      <c r="V295" s="7">
        <f t="shared" si="116"/>
        <v>1</v>
      </c>
      <c r="W295" s="12">
        <f t="shared" si="117"/>
        <v>1</v>
      </c>
      <c r="X295" s="12">
        <f t="shared" si="118"/>
        <v>27.1</v>
      </c>
      <c r="Y295" s="12">
        <f t="shared" si="130"/>
        <v>9.5</v>
      </c>
      <c r="Z295" s="12">
        <f t="shared" si="131"/>
        <v>19.5</v>
      </c>
      <c r="AA295" s="12">
        <f t="shared" si="119"/>
        <v>14.5</v>
      </c>
      <c r="AB295" s="12">
        <f t="shared" si="120"/>
        <v>353.40000000000015</v>
      </c>
      <c r="AC295" s="12">
        <f t="shared" si="121"/>
        <v>0</v>
      </c>
      <c r="AD295" s="12">
        <f t="shared" si="122"/>
        <v>0</v>
      </c>
      <c r="AE295" s="12">
        <f t="shared" si="123"/>
        <v>14.5</v>
      </c>
      <c r="AF295" s="12">
        <f t="shared" si="124"/>
        <v>594.8000000000003</v>
      </c>
      <c r="AH295" s="12">
        <f t="shared" si="125"/>
        <v>5997.9450000000006</v>
      </c>
      <c r="AI295" s="12">
        <f t="shared" si="126"/>
        <v>292</v>
      </c>
      <c r="AJ295" s="12">
        <f t="shared" si="127"/>
        <v>4234</v>
      </c>
      <c r="AK295" s="12">
        <f t="shared" si="128"/>
        <v>64213.450000000004</v>
      </c>
      <c r="AL295" s="12">
        <f>MAX(AK$4:AK295)</f>
        <v>65401.250000000007</v>
      </c>
      <c r="AM295" s="8">
        <f t="shared" si="129"/>
        <v>-1.8161732382790893E-2</v>
      </c>
      <c r="AN295" s="20">
        <f t="shared" si="132"/>
        <v>1</v>
      </c>
      <c r="AO295" s="20">
        <f t="shared" si="133"/>
        <v>14.5</v>
      </c>
      <c r="AP295" s="20">
        <f t="shared" si="134"/>
        <v>0</v>
      </c>
      <c r="AQ295" s="12">
        <f t="shared" si="135"/>
        <v>0</v>
      </c>
      <c r="AS295" s="26"/>
    </row>
    <row r="296" spans="1:45" x14ac:dyDescent="0.3">
      <c r="A296" s="1">
        <v>42783</v>
      </c>
      <c r="B296" s="1">
        <v>42787</v>
      </c>
      <c r="C296" s="1" t="s">
        <v>45</v>
      </c>
      <c r="D296" s="3">
        <v>725</v>
      </c>
      <c r="E296" s="3">
        <v>0</v>
      </c>
      <c r="F296" s="3">
        <f t="shared" si="109"/>
        <v>725</v>
      </c>
      <c r="G296" s="20">
        <f t="shared" si="110"/>
        <v>4</v>
      </c>
      <c r="H296" s="3" t="s">
        <v>17</v>
      </c>
      <c r="L296" s="20">
        <f t="shared" si="111"/>
        <v>1</v>
      </c>
      <c r="M296" s="20" t="s">
        <v>21</v>
      </c>
      <c r="N296" s="20">
        <v>7</v>
      </c>
      <c r="O296" s="20">
        <v>105750</v>
      </c>
      <c r="P296" s="20">
        <f t="shared" si="112"/>
        <v>105757</v>
      </c>
      <c r="Q296" s="20">
        <f t="shared" si="113"/>
        <v>105762</v>
      </c>
      <c r="R296" s="20">
        <v>105734</v>
      </c>
      <c r="S296" s="20">
        <v>105789</v>
      </c>
      <c r="T296" s="12">
        <f t="shared" si="114"/>
        <v>3.5</v>
      </c>
      <c r="U296" s="20">
        <f t="shared" si="115"/>
        <v>1</v>
      </c>
      <c r="V296" s="7">
        <f t="shared" si="116"/>
        <v>1</v>
      </c>
      <c r="W296" s="12">
        <f t="shared" si="117"/>
        <v>3.5</v>
      </c>
      <c r="X296" s="12">
        <f t="shared" si="118"/>
        <v>2</v>
      </c>
      <c r="Y296" s="12">
        <f t="shared" si="130"/>
        <v>-3.5</v>
      </c>
      <c r="Z296" s="12">
        <f t="shared" si="131"/>
        <v>-3.5</v>
      </c>
      <c r="AA296" s="12">
        <f t="shared" si="119"/>
        <v>-3.5</v>
      </c>
      <c r="AB296" s="12">
        <f t="shared" si="120"/>
        <v>349.90000000000015</v>
      </c>
      <c r="AC296" s="12">
        <f t="shared" si="121"/>
        <v>0</v>
      </c>
      <c r="AD296" s="12">
        <f t="shared" si="122"/>
        <v>0</v>
      </c>
      <c r="AE296" s="12">
        <f t="shared" si="123"/>
        <v>-3.5</v>
      </c>
      <c r="AF296" s="12">
        <f t="shared" si="124"/>
        <v>591.3000000000003</v>
      </c>
      <c r="AH296" s="12">
        <f t="shared" si="125"/>
        <v>5997.9450000000006</v>
      </c>
      <c r="AI296" s="12">
        <f t="shared" si="126"/>
        <v>292</v>
      </c>
      <c r="AJ296" s="12">
        <f t="shared" si="127"/>
        <v>-1022</v>
      </c>
      <c r="AK296" s="12">
        <f t="shared" si="128"/>
        <v>63191.450000000004</v>
      </c>
      <c r="AL296" s="12">
        <f>MAX(AK$4:AK296)</f>
        <v>65401.250000000007</v>
      </c>
      <c r="AM296" s="8">
        <f t="shared" si="129"/>
        <v>-3.3788345023986588E-2</v>
      </c>
      <c r="AN296" s="20">
        <f t="shared" si="132"/>
        <v>0</v>
      </c>
      <c r="AO296" s="20">
        <f t="shared" si="133"/>
        <v>0</v>
      </c>
      <c r="AP296" s="20">
        <f t="shared" si="134"/>
        <v>1</v>
      </c>
      <c r="AQ296" s="12">
        <f t="shared" si="135"/>
        <v>-3.5</v>
      </c>
      <c r="AS296" s="26"/>
    </row>
    <row r="297" spans="1:45" x14ac:dyDescent="0.3">
      <c r="A297" s="1">
        <v>42787</v>
      </c>
      <c r="B297" s="1">
        <v>42787</v>
      </c>
      <c r="C297" s="1" t="s">
        <v>45</v>
      </c>
      <c r="D297" s="3">
        <v>1120</v>
      </c>
      <c r="E297" s="3">
        <v>0</v>
      </c>
      <c r="F297" s="3">
        <f t="shared" si="109"/>
        <v>1120</v>
      </c>
      <c r="G297" s="20">
        <f t="shared" si="110"/>
        <v>0</v>
      </c>
      <c r="H297" s="3" t="s">
        <v>17</v>
      </c>
      <c r="L297" s="20">
        <f t="shared" si="111"/>
        <v>1</v>
      </c>
      <c r="M297" s="20" t="s">
        <v>21</v>
      </c>
      <c r="N297" s="20">
        <v>7</v>
      </c>
      <c r="O297" s="20">
        <v>105310</v>
      </c>
      <c r="P297" s="20">
        <f t="shared" si="112"/>
        <v>105317</v>
      </c>
      <c r="Q297" s="20">
        <f t="shared" si="113"/>
        <v>105322</v>
      </c>
      <c r="R297" s="20">
        <v>105316</v>
      </c>
      <c r="S297" s="20">
        <v>105451</v>
      </c>
      <c r="T297" s="12">
        <f t="shared" si="114"/>
        <v>1.3</v>
      </c>
      <c r="U297" s="20">
        <f t="shared" si="115"/>
        <v>1</v>
      </c>
      <c r="V297" s="7">
        <f t="shared" si="116"/>
        <v>1</v>
      </c>
      <c r="W297" s="12">
        <f t="shared" si="117"/>
        <v>1.3</v>
      </c>
      <c r="X297" s="12">
        <f t="shared" si="118"/>
        <v>12.2</v>
      </c>
      <c r="Y297" s="12">
        <f t="shared" si="130"/>
        <v>9.5</v>
      </c>
      <c r="Z297" s="12">
        <f t="shared" si="131"/>
        <v>-1.3</v>
      </c>
      <c r="AA297" s="12">
        <f t="shared" si="119"/>
        <v>4.0999999999999996</v>
      </c>
      <c r="AB297" s="12">
        <f t="shared" si="120"/>
        <v>354.00000000000017</v>
      </c>
      <c r="AC297" s="12">
        <f t="shared" si="121"/>
        <v>0</v>
      </c>
      <c r="AD297" s="12">
        <f t="shared" si="122"/>
        <v>0</v>
      </c>
      <c r="AE297" s="12">
        <f t="shared" si="123"/>
        <v>4.0999999999999996</v>
      </c>
      <c r="AF297" s="12">
        <f t="shared" si="124"/>
        <v>595.40000000000032</v>
      </c>
      <c r="AH297" s="12">
        <f t="shared" si="125"/>
        <v>5997.9450000000006</v>
      </c>
      <c r="AI297" s="12">
        <f t="shared" si="126"/>
        <v>292</v>
      </c>
      <c r="AJ297" s="12">
        <f t="shared" si="127"/>
        <v>1197.1999999999998</v>
      </c>
      <c r="AK297" s="12">
        <f t="shared" si="128"/>
        <v>64388.65</v>
      </c>
      <c r="AL297" s="12">
        <f>MAX(AK$4:AK297)</f>
        <v>65401.250000000007</v>
      </c>
      <c r="AM297" s="8">
        <f t="shared" si="129"/>
        <v>-1.5482884501443103E-2</v>
      </c>
      <c r="AN297" s="20">
        <f t="shared" si="132"/>
        <v>1</v>
      </c>
      <c r="AO297" s="20">
        <f t="shared" si="133"/>
        <v>4.0999999999999996</v>
      </c>
      <c r="AP297" s="20">
        <f t="shared" si="134"/>
        <v>0</v>
      </c>
      <c r="AQ297" s="12">
        <f t="shared" si="135"/>
        <v>0</v>
      </c>
      <c r="AS297" s="26"/>
    </row>
    <row r="298" spans="1:45" x14ac:dyDescent="0.3">
      <c r="A298" s="1">
        <v>42752</v>
      </c>
      <c r="B298" s="1">
        <v>42788</v>
      </c>
      <c r="C298" s="1" t="s">
        <v>45</v>
      </c>
      <c r="D298" s="3">
        <v>740</v>
      </c>
      <c r="E298" s="3">
        <v>0</v>
      </c>
      <c r="F298" s="3">
        <f t="shared" si="109"/>
        <v>740</v>
      </c>
      <c r="G298" s="20">
        <f t="shared" si="110"/>
        <v>36</v>
      </c>
      <c r="H298" s="3" t="s">
        <v>17</v>
      </c>
      <c r="L298" s="20">
        <f t="shared" si="111"/>
        <v>1</v>
      </c>
      <c r="M298" s="20" t="s">
        <v>21</v>
      </c>
      <c r="N298" s="20">
        <v>7</v>
      </c>
      <c r="O298" s="20">
        <v>105090</v>
      </c>
      <c r="P298" s="20">
        <f t="shared" si="112"/>
        <v>105097</v>
      </c>
      <c r="Q298" s="20">
        <f t="shared" si="113"/>
        <v>105102</v>
      </c>
      <c r="R298" s="20">
        <v>105044</v>
      </c>
      <c r="S298" s="20">
        <v>105133</v>
      </c>
      <c r="T298" s="12">
        <f t="shared" si="114"/>
        <v>6.5</v>
      </c>
      <c r="U298" s="20">
        <f t="shared" si="115"/>
        <v>1</v>
      </c>
      <c r="V298" s="7">
        <f t="shared" si="116"/>
        <v>1</v>
      </c>
      <c r="W298" s="12">
        <f t="shared" si="117"/>
        <v>6.5</v>
      </c>
      <c r="X298" s="12">
        <f t="shared" si="118"/>
        <v>2.4</v>
      </c>
      <c r="Y298" s="12">
        <f t="shared" si="130"/>
        <v>-6.5</v>
      </c>
      <c r="Z298" s="12">
        <f t="shared" si="131"/>
        <v>-6.5</v>
      </c>
      <c r="AA298" s="12">
        <f t="shared" si="119"/>
        <v>-6.5</v>
      </c>
      <c r="AB298" s="12">
        <f t="shared" si="120"/>
        <v>347.50000000000017</v>
      </c>
      <c r="AC298" s="12">
        <f t="shared" si="121"/>
        <v>0</v>
      </c>
      <c r="AD298" s="12">
        <f t="shared" si="122"/>
        <v>0</v>
      </c>
      <c r="AE298" s="12">
        <f t="shared" si="123"/>
        <v>-6.5</v>
      </c>
      <c r="AF298" s="12">
        <f t="shared" si="124"/>
        <v>588.90000000000032</v>
      </c>
      <c r="AH298" s="12">
        <f t="shared" si="125"/>
        <v>6438.8650000000007</v>
      </c>
      <c r="AI298" s="12">
        <f t="shared" si="126"/>
        <v>314</v>
      </c>
      <c r="AJ298" s="12">
        <f t="shared" si="127"/>
        <v>-2041</v>
      </c>
      <c r="AK298" s="12">
        <f t="shared" si="128"/>
        <v>62347.65</v>
      </c>
      <c r="AL298" s="12">
        <f>MAX(AK$4:AK298)</f>
        <v>65401.250000000007</v>
      </c>
      <c r="AM298" s="8">
        <f t="shared" si="129"/>
        <v>-4.66902391009347E-2</v>
      </c>
      <c r="AN298" s="20">
        <f t="shared" si="132"/>
        <v>0</v>
      </c>
      <c r="AO298" s="20">
        <f t="shared" si="133"/>
        <v>0</v>
      </c>
      <c r="AP298" s="20">
        <f t="shared" si="134"/>
        <v>1</v>
      </c>
      <c r="AQ298" s="12">
        <f t="shared" si="135"/>
        <v>-6.5</v>
      </c>
      <c r="AS298" s="26"/>
    </row>
    <row r="299" spans="1:45" x14ac:dyDescent="0.3">
      <c r="A299" s="1">
        <v>42787</v>
      </c>
      <c r="B299" s="1">
        <v>42788</v>
      </c>
      <c r="C299" s="1" t="s">
        <v>45</v>
      </c>
      <c r="D299" s="3">
        <v>805</v>
      </c>
      <c r="E299" s="3">
        <v>0</v>
      </c>
      <c r="F299" s="3">
        <f t="shared" si="109"/>
        <v>805</v>
      </c>
      <c r="G299" s="20">
        <f t="shared" si="110"/>
        <v>1</v>
      </c>
      <c r="H299" s="3" t="s">
        <v>37</v>
      </c>
      <c r="I299" s="20">
        <v>1</v>
      </c>
      <c r="J299" s="20">
        <v>12</v>
      </c>
      <c r="L299" s="20">
        <f t="shared" si="111"/>
        <v>1</v>
      </c>
      <c r="M299" s="20" t="s">
        <v>20</v>
      </c>
      <c r="N299" s="20">
        <v>8</v>
      </c>
      <c r="O299" s="20">
        <v>76990</v>
      </c>
      <c r="P299" s="20">
        <f t="shared" si="112"/>
        <v>76990</v>
      </c>
      <c r="Q299" s="20">
        <f t="shared" si="113"/>
        <v>76985</v>
      </c>
      <c r="R299" s="20">
        <v>76991</v>
      </c>
      <c r="S299" s="20">
        <v>76938</v>
      </c>
      <c r="T299" s="12">
        <f t="shared" si="114"/>
        <v>1.4</v>
      </c>
      <c r="U299" s="20">
        <f t="shared" si="115"/>
        <v>1</v>
      </c>
      <c r="V299" s="7">
        <f t="shared" si="116"/>
        <v>0</v>
      </c>
      <c r="W299" s="12">
        <f t="shared" si="117"/>
        <v>1.4</v>
      </c>
      <c r="X299" s="12">
        <f t="shared" si="118"/>
        <v>3.9</v>
      </c>
      <c r="Y299" s="12">
        <f t="shared" si="130"/>
        <v>-1.4</v>
      </c>
      <c r="Z299" s="12">
        <f t="shared" si="131"/>
        <v>-1.4</v>
      </c>
      <c r="AA299" s="12">
        <f t="shared" si="119"/>
        <v>-1.4</v>
      </c>
      <c r="AB299" s="12">
        <f t="shared" si="120"/>
        <v>346.10000000000019</v>
      </c>
      <c r="AC299" s="12">
        <f t="shared" si="121"/>
        <v>-1.4</v>
      </c>
      <c r="AD299" s="12">
        <f t="shared" si="122"/>
        <v>0</v>
      </c>
      <c r="AE299" s="12">
        <f t="shared" si="123"/>
        <v>0</v>
      </c>
      <c r="AF299" s="12">
        <f t="shared" si="124"/>
        <v>588.90000000000032</v>
      </c>
      <c r="AH299" s="12">
        <f t="shared" si="125"/>
        <v>6438.8650000000007</v>
      </c>
      <c r="AI299" s="12">
        <f t="shared" si="126"/>
        <v>314</v>
      </c>
      <c r="AJ299" s="12">
        <f t="shared" si="127"/>
        <v>0</v>
      </c>
      <c r="AK299" s="12">
        <f t="shared" si="128"/>
        <v>62347.65</v>
      </c>
      <c r="AL299" s="12">
        <f>MAX(AK$4:AK299)</f>
        <v>65401.250000000007</v>
      </c>
      <c r="AM299" s="8">
        <f t="shared" si="129"/>
        <v>-4.66902391009347E-2</v>
      </c>
      <c r="AN299" s="20">
        <f t="shared" si="132"/>
        <v>0</v>
      </c>
      <c r="AO299" s="20">
        <f t="shared" si="133"/>
        <v>0</v>
      </c>
      <c r="AP299" s="20">
        <f t="shared" si="134"/>
        <v>0</v>
      </c>
      <c r="AQ299" s="12">
        <f t="shared" si="135"/>
        <v>0</v>
      </c>
      <c r="AS299" s="26"/>
    </row>
    <row r="300" spans="1:45" x14ac:dyDescent="0.3">
      <c r="A300" s="1">
        <v>42788</v>
      </c>
      <c r="B300" s="1">
        <v>42788</v>
      </c>
      <c r="C300" s="1" t="s">
        <v>45</v>
      </c>
      <c r="D300" s="3">
        <v>925</v>
      </c>
      <c r="E300" s="3">
        <v>0</v>
      </c>
      <c r="F300" s="3">
        <f t="shared" si="109"/>
        <v>925</v>
      </c>
      <c r="G300" s="20">
        <f t="shared" si="110"/>
        <v>0</v>
      </c>
      <c r="H300" s="3" t="s">
        <v>38</v>
      </c>
      <c r="L300" s="20">
        <f t="shared" si="111"/>
        <v>1</v>
      </c>
      <c r="M300" s="20" t="s">
        <v>21</v>
      </c>
      <c r="N300" s="20">
        <v>7</v>
      </c>
      <c r="O300" s="20">
        <v>113140</v>
      </c>
      <c r="P300" s="20">
        <f t="shared" si="112"/>
        <v>113147</v>
      </c>
      <c r="Q300" s="20">
        <f t="shared" si="113"/>
        <v>113152</v>
      </c>
      <c r="R300" s="20">
        <v>113082</v>
      </c>
      <c r="S300" s="20">
        <v>113198</v>
      </c>
      <c r="T300" s="12">
        <f t="shared" si="114"/>
        <v>7.7</v>
      </c>
      <c r="U300" s="20">
        <f t="shared" si="115"/>
        <v>1</v>
      </c>
      <c r="V300" s="7">
        <f t="shared" si="116"/>
        <v>1</v>
      </c>
      <c r="W300" s="12">
        <f t="shared" si="117"/>
        <v>7.7</v>
      </c>
      <c r="X300" s="12">
        <f t="shared" si="118"/>
        <v>3.9</v>
      </c>
      <c r="Y300" s="12">
        <f t="shared" si="130"/>
        <v>-7.7</v>
      </c>
      <c r="Z300" s="12">
        <f t="shared" si="131"/>
        <v>-7.7</v>
      </c>
      <c r="AA300" s="12">
        <f t="shared" si="119"/>
        <v>-7.7</v>
      </c>
      <c r="AB300" s="12">
        <f t="shared" si="120"/>
        <v>338.4000000000002</v>
      </c>
      <c r="AC300" s="12">
        <f t="shared" si="121"/>
        <v>0</v>
      </c>
      <c r="AD300" s="12">
        <f t="shared" si="122"/>
        <v>0</v>
      </c>
      <c r="AE300" s="12">
        <f t="shared" si="123"/>
        <v>-7.7</v>
      </c>
      <c r="AF300" s="12">
        <f t="shared" si="124"/>
        <v>581.20000000000027</v>
      </c>
      <c r="AH300" s="12">
        <f t="shared" si="125"/>
        <v>6438.8650000000007</v>
      </c>
      <c r="AI300" s="12">
        <f t="shared" si="126"/>
        <v>314</v>
      </c>
      <c r="AJ300" s="12">
        <f t="shared" si="127"/>
        <v>-2417.8000000000002</v>
      </c>
      <c r="AK300" s="12">
        <f t="shared" si="128"/>
        <v>59929.85</v>
      </c>
      <c r="AL300" s="12">
        <f>MAX(AK$4:AK300)</f>
        <v>65401.250000000007</v>
      </c>
      <c r="AM300" s="8">
        <f t="shared" si="129"/>
        <v>-8.3658951472640172E-2</v>
      </c>
      <c r="AN300" s="20">
        <f t="shared" si="132"/>
        <v>0</v>
      </c>
      <c r="AO300" s="20">
        <f t="shared" si="133"/>
        <v>0</v>
      </c>
      <c r="AP300" s="20">
        <f t="shared" si="134"/>
        <v>1</v>
      </c>
      <c r="AQ300" s="12">
        <f t="shared" si="135"/>
        <v>-7.7</v>
      </c>
      <c r="AS300" s="26"/>
    </row>
    <row r="301" spans="1:45" x14ac:dyDescent="0.3">
      <c r="A301" s="1">
        <v>42788</v>
      </c>
      <c r="B301" s="1">
        <v>42788</v>
      </c>
      <c r="C301" s="1" t="s">
        <v>45</v>
      </c>
      <c r="D301" s="3">
        <v>1345</v>
      </c>
      <c r="E301" s="3">
        <v>0</v>
      </c>
      <c r="F301" s="3">
        <f t="shared" si="109"/>
        <v>1345</v>
      </c>
      <c r="G301" s="20">
        <f t="shared" si="110"/>
        <v>0</v>
      </c>
      <c r="H301" s="3" t="s">
        <v>38</v>
      </c>
      <c r="I301" s="20">
        <v>1</v>
      </c>
      <c r="J301" s="20">
        <v>16</v>
      </c>
      <c r="L301" s="20">
        <f t="shared" si="111"/>
        <v>1</v>
      </c>
      <c r="M301" s="20" t="s">
        <v>21</v>
      </c>
      <c r="N301" s="20">
        <v>7</v>
      </c>
      <c r="O301" s="20">
        <v>112930</v>
      </c>
      <c r="P301" s="20">
        <f t="shared" si="112"/>
        <v>112937</v>
      </c>
      <c r="Q301" s="20">
        <f t="shared" si="113"/>
        <v>112942</v>
      </c>
      <c r="R301" s="20">
        <v>112900</v>
      </c>
      <c r="S301" s="20">
        <v>113643</v>
      </c>
      <c r="T301" s="12">
        <f t="shared" si="114"/>
        <v>4.9000000000000004</v>
      </c>
      <c r="U301" s="20">
        <f t="shared" si="115"/>
        <v>1</v>
      </c>
      <c r="V301" s="7">
        <f t="shared" si="116"/>
        <v>0</v>
      </c>
      <c r="W301" s="12">
        <f t="shared" si="117"/>
        <v>4.9000000000000004</v>
      </c>
      <c r="X301" s="12">
        <f t="shared" si="118"/>
        <v>69.400000000000006</v>
      </c>
      <c r="Y301" s="12">
        <f t="shared" si="130"/>
        <v>9.5</v>
      </c>
      <c r="Z301" s="12">
        <f t="shared" si="131"/>
        <v>19.5</v>
      </c>
      <c r="AA301" s="12">
        <f t="shared" si="119"/>
        <v>14.5</v>
      </c>
      <c r="AB301" s="12">
        <f t="shared" si="120"/>
        <v>352.9000000000002</v>
      </c>
      <c r="AC301" s="12">
        <f t="shared" si="121"/>
        <v>9.5</v>
      </c>
      <c r="AD301" s="12">
        <f t="shared" si="122"/>
        <v>0</v>
      </c>
      <c r="AE301" s="12">
        <f t="shared" si="123"/>
        <v>0</v>
      </c>
      <c r="AF301" s="12">
        <f t="shared" si="124"/>
        <v>581.20000000000027</v>
      </c>
      <c r="AH301" s="12">
        <f t="shared" si="125"/>
        <v>6438.8650000000007</v>
      </c>
      <c r="AI301" s="12">
        <f t="shared" si="126"/>
        <v>314</v>
      </c>
      <c r="AJ301" s="12">
        <f t="shared" si="127"/>
        <v>0</v>
      </c>
      <c r="AK301" s="12">
        <f t="shared" si="128"/>
        <v>59929.85</v>
      </c>
      <c r="AL301" s="12">
        <f>MAX(AK$4:AK301)</f>
        <v>65401.250000000007</v>
      </c>
      <c r="AM301" s="8">
        <f t="shared" si="129"/>
        <v>-8.3658951472640172E-2</v>
      </c>
      <c r="AN301" s="20">
        <f t="shared" si="132"/>
        <v>0</v>
      </c>
      <c r="AO301" s="20">
        <f t="shared" si="133"/>
        <v>0</v>
      </c>
      <c r="AP301" s="20">
        <f t="shared" si="134"/>
        <v>0</v>
      </c>
      <c r="AQ301" s="12">
        <f t="shared" si="135"/>
        <v>0</v>
      </c>
      <c r="AS301" s="26"/>
    </row>
    <row r="302" spans="1:45" x14ac:dyDescent="0.3">
      <c r="A302" s="1">
        <v>42788</v>
      </c>
      <c r="B302" s="1">
        <v>42788</v>
      </c>
      <c r="C302" s="1" t="s">
        <v>45</v>
      </c>
      <c r="D302" s="3">
        <v>1710</v>
      </c>
      <c r="E302" s="3">
        <v>0</v>
      </c>
      <c r="F302" s="3">
        <f t="shared" si="109"/>
        <v>1710</v>
      </c>
      <c r="G302" s="20">
        <f t="shared" si="110"/>
        <v>0</v>
      </c>
      <c r="H302" s="3" t="s">
        <v>17</v>
      </c>
      <c r="L302" s="20">
        <f t="shared" si="111"/>
        <v>1</v>
      </c>
      <c r="M302" s="20" t="s">
        <v>20</v>
      </c>
      <c r="N302" s="20">
        <v>7</v>
      </c>
      <c r="O302" s="20">
        <v>105620</v>
      </c>
      <c r="P302" s="20">
        <f t="shared" si="112"/>
        <v>105620</v>
      </c>
      <c r="Q302" s="20">
        <f t="shared" si="113"/>
        <v>105615</v>
      </c>
      <c r="R302" s="20">
        <v>105650</v>
      </c>
      <c r="S302" s="20">
        <v>105268</v>
      </c>
      <c r="T302" s="12">
        <f t="shared" si="114"/>
        <v>4.2</v>
      </c>
      <c r="U302" s="20">
        <f t="shared" si="115"/>
        <v>1</v>
      </c>
      <c r="V302" s="7">
        <f t="shared" si="116"/>
        <v>1</v>
      </c>
      <c r="W302" s="12">
        <f t="shared" si="117"/>
        <v>4.2</v>
      </c>
      <c r="X302" s="12">
        <f t="shared" si="118"/>
        <v>34</v>
      </c>
      <c r="Y302" s="12">
        <f t="shared" si="130"/>
        <v>9.5</v>
      </c>
      <c r="Z302" s="12">
        <f t="shared" si="131"/>
        <v>19.5</v>
      </c>
      <c r="AA302" s="12">
        <f t="shared" si="119"/>
        <v>14.5</v>
      </c>
      <c r="AB302" s="12">
        <f t="shared" si="120"/>
        <v>367.4000000000002</v>
      </c>
      <c r="AC302" s="12">
        <f t="shared" si="121"/>
        <v>0</v>
      </c>
      <c r="AD302" s="12">
        <f t="shared" si="122"/>
        <v>0</v>
      </c>
      <c r="AE302" s="12">
        <f t="shared" si="123"/>
        <v>14.5</v>
      </c>
      <c r="AF302" s="12">
        <f t="shared" si="124"/>
        <v>595.70000000000027</v>
      </c>
      <c r="AH302" s="12">
        <f t="shared" si="125"/>
        <v>6438.8650000000007</v>
      </c>
      <c r="AI302" s="12">
        <f t="shared" si="126"/>
        <v>314</v>
      </c>
      <c r="AJ302" s="12">
        <f t="shared" si="127"/>
        <v>4553</v>
      </c>
      <c r="AK302" s="12">
        <f t="shared" si="128"/>
        <v>64482.85</v>
      </c>
      <c r="AL302" s="12">
        <f>MAX(AK$4:AK302)</f>
        <v>65401.250000000007</v>
      </c>
      <c r="AM302" s="8">
        <f t="shared" si="129"/>
        <v>-1.4042545058389689E-2</v>
      </c>
      <c r="AN302" s="20">
        <f t="shared" si="132"/>
        <v>1</v>
      </c>
      <c r="AO302" s="20">
        <f t="shared" si="133"/>
        <v>14.5</v>
      </c>
      <c r="AP302" s="20">
        <f t="shared" si="134"/>
        <v>0</v>
      </c>
      <c r="AQ302" s="12">
        <f t="shared" si="135"/>
        <v>0</v>
      </c>
      <c r="AS302" s="26"/>
    </row>
    <row r="303" spans="1:45" x14ac:dyDescent="0.3">
      <c r="A303" s="1">
        <v>42789</v>
      </c>
      <c r="B303" s="1">
        <v>42789</v>
      </c>
      <c r="C303" s="1" t="s">
        <v>45</v>
      </c>
      <c r="D303" s="3">
        <v>30</v>
      </c>
      <c r="E303" s="3">
        <v>0</v>
      </c>
      <c r="F303" s="3">
        <f t="shared" si="109"/>
        <v>30</v>
      </c>
      <c r="G303" s="20">
        <f t="shared" si="110"/>
        <v>0</v>
      </c>
      <c r="H303" s="3" t="s">
        <v>37</v>
      </c>
      <c r="K303" s="20">
        <v>1</v>
      </c>
      <c r="L303" s="20">
        <f t="shared" si="111"/>
        <v>1</v>
      </c>
      <c r="M303" s="20" t="s">
        <v>21</v>
      </c>
      <c r="N303" s="20">
        <v>0</v>
      </c>
      <c r="O303" s="20">
        <v>76850</v>
      </c>
      <c r="P303" s="20">
        <f t="shared" si="112"/>
        <v>76850</v>
      </c>
      <c r="Q303" s="20">
        <f t="shared" si="113"/>
        <v>76855</v>
      </c>
      <c r="R303" s="20">
        <v>76641</v>
      </c>
      <c r="S303" s="20">
        <v>77398</v>
      </c>
      <c r="T303" s="12">
        <f t="shared" si="114"/>
        <v>21.4</v>
      </c>
      <c r="U303" s="20">
        <f t="shared" si="115"/>
        <v>1</v>
      </c>
      <c r="V303" s="7">
        <f t="shared" si="116"/>
        <v>0</v>
      </c>
      <c r="W303" s="12">
        <f t="shared" si="117"/>
        <v>20.5</v>
      </c>
      <c r="X303" s="12">
        <f t="shared" si="118"/>
        <v>54.3</v>
      </c>
      <c r="Y303" s="12">
        <f t="shared" si="130"/>
        <v>-20.5</v>
      </c>
      <c r="Z303" s="12">
        <f t="shared" si="131"/>
        <v>-20.5</v>
      </c>
      <c r="AA303" s="12">
        <f t="shared" si="119"/>
        <v>-20.5</v>
      </c>
      <c r="AB303" s="12">
        <f t="shared" ref="AB303:AB318" si="136">AB302+Y303</f>
        <v>346.9000000000002</v>
      </c>
      <c r="AC303" s="12">
        <f t="shared" si="121"/>
        <v>0</v>
      </c>
      <c r="AD303" s="12">
        <f t="shared" si="122"/>
        <v>-20.5</v>
      </c>
      <c r="AE303" s="12">
        <f t="shared" si="123"/>
        <v>0</v>
      </c>
      <c r="AF303" s="12">
        <f t="shared" si="124"/>
        <v>595.70000000000027</v>
      </c>
      <c r="AH303" s="12">
        <f t="shared" si="125"/>
        <v>6448.2849999999999</v>
      </c>
      <c r="AI303" s="12">
        <f t="shared" si="126"/>
        <v>314</v>
      </c>
      <c r="AJ303" s="12">
        <f t="shared" si="127"/>
        <v>0</v>
      </c>
      <c r="AK303" s="12">
        <f t="shared" si="128"/>
        <v>64482.85</v>
      </c>
      <c r="AL303" s="12">
        <f>MAX(AK$4:AK303)</f>
        <v>65401.250000000007</v>
      </c>
      <c r="AM303" s="8">
        <f t="shared" si="129"/>
        <v>-1.4042545058389689E-2</v>
      </c>
      <c r="AN303" s="20">
        <f t="shared" si="132"/>
        <v>0</v>
      </c>
      <c r="AO303" s="20">
        <f t="shared" si="133"/>
        <v>0</v>
      </c>
      <c r="AP303" s="20">
        <f t="shared" si="134"/>
        <v>0</v>
      </c>
      <c r="AQ303" s="12">
        <f t="shared" si="135"/>
        <v>0</v>
      </c>
      <c r="AS303" s="26"/>
    </row>
    <row r="304" spans="1:45" x14ac:dyDescent="0.3">
      <c r="A304" s="1">
        <v>42789</v>
      </c>
      <c r="B304" s="1">
        <v>42789</v>
      </c>
      <c r="C304" s="1" t="s">
        <v>45</v>
      </c>
      <c r="D304" s="3">
        <v>720</v>
      </c>
      <c r="E304" s="3">
        <v>0</v>
      </c>
      <c r="F304" s="3">
        <f t="shared" si="109"/>
        <v>720</v>
      </c>
      <c r="G304" s="20">
        <f t="shared" si="110"/>
        <v>0</v>
      </c>
      <c r="H304" s="3" t="s">
        <v>17</v>
      </c>
      <c r="L304" s="20">
        <f t="shared" si="111"/>
        <v>1</v>
      </c>
      <c r="M304" s="20" t="s">
        <v>21</v>
      </c>
      <c r="N304" s="20">
        <v>7</v>
      </c>
      <c r="O304" s="20">
        <v>105380</v>
      </c>
      <c r="P304" s="20">
        <f t="shared" si="112"/>
        <v>105387</v>
      </c>
      <c r="Q304" s="20">
        <f t="shared" si="113"/>
        <v>105392</v>
      </c>
      <c r="R304" s="20">
        <v>105372</v>
      </c>
      <c r="S304" s="20">
        <v>105641</v>
      </c>
      <c r="T304" s="12">
        <f t="shared" si="114"/>
        <v>2.7</v>
      </c>
      <c r="U304" s="20">
        <f t="shared" si="115"/>
        <v>1</v>
      </c>
      <c r="V304" s="7">
        <f t="shared" si="116"/>
        <v>1</v>
      </c>
      <c r="W304" s="12">
        <f t="shared" si="117"/>
        <v>2.7</v>
      </c>
      <c r="X304" s="12">
        <f t="shared" si="118"/>
        <v>24.2</v>
      </c>
      <c r="Y304" s="12">
        <f t="shared" si="130"/>
        <v>9.5</v>
      </c>
      <c r="Z304" s="12">
        <f t="shared" si="131"/>
        <v>19.5</v>
      </c>
      <c r="AA304" s="12">
        <f t="shared" si="119"/>
        <v>14.5</v>
      </c>
      <c r="AB304" s="12">
        <f t="shared" si="136"/>
        <v>356.4000000000002</v>
      </c>
      <c r="AC304" s="12">
        <f t="shared" si="121"/>
        <v>0</v>
      </c>
      <c r="AD304" s="12">
        <f t="shared" si="122"/>
        <v>0</v>
      </c>
      <c r="AE304" s="12">
        <f t="shared" si="123"/>
        <v>14.5</v>
      </c>
      <c r="AF304" s="12">
        <f t="shared" si="124"/>
        <v>610.20000000000027</v>
      </c>
      <c r="AH304" s="12">
        <f t="shared" si="125"/>
        <v>6448.2849999999999</v>
      </c>
      <c r="AI304" s="12">
        <f t="shared" si="126"/>
        <v>314</v>
      </c>
      <c r="AJ304" s="12">
        <f t="shared" si="127"/>
        <v>4553</v>
      </c>
      <c r="AK304" s="12">
        <f t="shared" si="128"/>
        <v>69035.850000000006</v>
      </c>
      <c r="AL304" s="12">
        <f>MAX(AK$4:AK304)</f>
        <v>69035.850000000006</v>
      </c>
      <c r="AM304" s="8">
        <f t="shared" si="129"/>
        <v>0</v>
      </c>
      <c r="AN304" s="20">
        <f t="shared" si="132"/>
        <v>1</v>
      </c>
      <c r="AO304" s="20">
        <f t="shared" si="133"/>
        <v>14.5</v>
      </c>
      <c r="AP304" s="20">
        <f t="shared" si="134"/>
        <v>0</v>
      </c>
      <c r="AQ304" s="12">
        <f t="shared" si="135"/>
        <v>0</v>
      </c>
      <c r="AS304" s="26"/>
    </row>
    <row r="305" spans="1:45" x14ac:dyDescent="0.3">
      <c r="A305" s="1">
        <v>42789</v>
      </c>
      <c r="B305" s="1">
        <v>42789</v>
      </c>
      <c r="C305" s="1" t="s">
        <v>45</v>
      </c>
      <c r="D305" s="3">
        <v>1155</v>
      </c>
      <c r="E305" s="3">
        <v>0</v>
      </c>
      <c r="F305" s="3">
        <f t="shared" si="109"/>
        <v>1155</v>
      </c>
      <c r="G305" s="20">
        <f t="shared" si="110"/>
        <v>0</v>
      </c>
      <c r="H305" s="3" t="s">
        <v>37</v>
      </c>
      <c r="L305" s="20">
        <f t="shared" si="111"/>
        <v>1</v>
      </c>
      <c r="M305" s="20" t="s">
        <v>20</v>
      </c>
      <c r="N305" s="20">
        <v>8</v>
      </c>
      <c r="O305" s="20">
        <v>77080</v>
      </c>
      <c r="P305" s="20">
        <f t="shared" si="112"/>
        <v>77080</v>
      </c>
      <c r="Q305" s="20">
        <f t="shared" si="113"/>
        <v>77075</v>
      </c>
      <c r="R305" s="20">
        <v>77084</v>
      </c>
      <c r="S305" s="20">
        <v>76965</v>
      </c>
      <c r="T305" s="12">
        <f t="shared" si="114"/>
        <v>1.7</v>
      </c>
      <c r="U305" s="20">
        <f t="shared" si="115"/>
        <v>1</v>
      </c>
      <c r="V305" s="7">
        <f t="shared" si="116"/>
        <v>1</v>
      </c>
      <c r="W305" s="12">
        <f t="shared" si="117"/>
        <v>1.7</v>
      </c>
      <c r="X305" s="12">
        <f t="shared" si="118"/>
        <v>10.199999999999999</v>
      </c>
      <c r="Y305" s="12">
        <f t="shared" si="130"/>
        <v>9.5</v>
      </c>
      <c r="Z305" s="12">
        <f t="shared" si="131"/>
        <v>-1.7</v>
      </c>
      <c r="AA305" s="12">
        <f t="shared" si="119"/>
        <v>3.9</v>
      </c>
      <c r="AB305" s="12">
        <f t="shared" si="136"/>
        <v>365.9000000000002</v>
      </c>
      <c r="AC305" s="12">
        <f t="shared" si="121"/>
        <v>0</v>
      </c>
      <c r="AD305" s="12">
        <f t="shared" si="122"/>
        <v>0</v>
      </c>
      <c r="AE305" s="12">
        <f t="shared" si="123"/>
        <v>3.9</v>
      </c>
      <c r="AF305" s="12">
        <f t="shared" si="124"/>
        <v>614.10000000000025</v>
      </c>
      <c r="AH305" s="12">
        <f t="shared" si="125"/>
        <v>6448.2849999999999</v>
      </c>
      <c r="AI305" s="12">
        <f t="shared" si="126"/>
        <v>314</v>
      </c>
      <c r="AJ305" s="12">
        <f t="shared" si="127"/>
        <v>1224.5999999999999</v>
      </c>
      <c r="AK305" s="12">
        <f t="shared" si="128"/>
        <v>70260.450000000012</v>
      </c>
      <c r="AL305" s="12">
        <f>MAX(AK$4:AK305)</f>
        <v>70260.450000000012</v>
      </c>
      <c r="AM305" s="8">
        <f t="shared" si="129"/>
        <v>0</v>
      </c>
      <c r="AN305" s="20">
        <f t="shared" si="132"/>
        <v>1</v>
      </c>
      <c r="AO305" s="20">
        <f t="shared" si="133"/>
        <v>3.9</v>
      </c>
      <c r="AP305" s="20">
        <f t="shared" si="134"/>
        <v>0</v>
      </c>
      <c r="AQ305" s="12">
        <f t="shared" si="135"/>
        <v>0</v>
      </c>
      <c r="AS305" s="26"/>
    </row>
    <row r="306" spans="1:45" x14ac:dyDescent="0.3">
      <c r="A306" s="1">
        <v>42789</v>
      </c>
      <c r="B306" s="1">
        <v>42789</v>
      </c>
      <c r="C306" s="1" t="s">
        <v>45</v>
      </c>
      <c r="D306" s="3">
        <v>1340</v>
      </c>
      <c r="E306" s="3">
        <v>0</v>
      </c>
      <c r="F306" s="3">
        <f t="shared" si="109"/>
        <v>1340</v>
      </c>
      <c r="G306" s="20">
        <f t="shared" si="110"/>
        <v>0</v>
      </c>
      <c r="H306" s="3" t="s">
        <v>17</v>
      </c>
      <c r="I306" s="20">
        <v>1</v>
      </c>
      <c r="J306" s="20">
        <v>13</v>
      </c>
      <c r="K306" s="20">
        <v>1</v>
      </c>
      <c r="L306" s="20">
        <f t="shared" si="111"/>
        <v>1</v>
      </c>
      <c r="M306" s="20" t="s">
        <v>20</v>
      </c>
      <c r="N306" s="20">
        <v>7</v>
      </c>
      <c r="O306" s="20">
        <v>105810</v>
      </c>
      <c r="P306" s="20">
        <f t="shared" si="112"/>
        <v>105810</v>
      </c>
      <c r="Q306" s="20">
        <f t="shared" si="113"/>
        <v>105805</v>
      </c>
      <c r="R306" s="20">
        <v>105846</v>
      </c>
      <c r="S306" s="20">
        <v>105705</v>
      </c>
      <c r="T306" s="12">
        <f t="shared" si="114"/>
        <v>4.8</v>
      </c>
      <c r="U306" s="20">
        <f t="shared" si="115"/>
        <v>1</v>
      </c>
      <c r="V306" s="7">
        <f t="shared" si="116"/>
        <v>0</v>
      </c>
      <c r="W306" s="12">
        <f t="shared" si="117"/>
        <v>4.8</v>
      </c>
      <c r="X306" s="12">
        <f t="shared" si="118"/>
        <v>9.3000000000000007</v>
      </c>
      <c r="Y306" s="12">
        <f t="shared" si="130"/>
        <v>-4.8</v>
      </c>
      <c r="Z306" s="12">
        <f t="shared" si="131"/>
        <v>-4.8</v>
      </c>
      <c r="AA306" s="12">
        <f t="shared" si="119"/>
        <v>-4.8</v>
      </c>
      <c r="AB306" s="12">
        <f t="shared" si="136"/>
        <v>361.10000000000019</v>
      </c>
      <c r="AC306" s="12">
        <f t="shared" si="121"/>
        <v>-4.8</v>
      </c>
      <c r="AD306" s="12">
        <f t="shared" si="122"/>
        <v>-4.8</v>
      </c>
      <c r="AE306" s="12">
        <f t="shared" si="123"/>
        <v>0</v>
      </c>
      <c r="AF306" s="12">
        <f t="shared" si="124"/>
        <v>614.10000000000025</v>
      </c>
      <c r="AH306" s="12">
        <f t="shared" si="125"/>
        <v>6448.2849999999999</v>
      </c>
      <c r="AI306" s="12">
        <f t="shared" si="126"/>
        <v>314</v>
      </c>
      <c r="AJ306" s="12">
        <f t="shared" si="127"/>
        <v>0</v>
      </c>
      <c r="AK306" s="12">
        <f t="shared" si="128"/>
        <v>70260.450000000012</v>
      </c>
      <c r="AL306" s="12">
        <f>MAX(AK$4:AK306)</f>
        <v>70260.450000000012</v>
      </c>
      <c r="AM306" s="8">
        <f t="shared" si="129"/>
        <v>0</v>
      </c>
      <c r="AN306" s="20">
        <f t="shared" si="132"/>
        <v>0</v>
      </c>
      <c r="AO306" s="20">
        <f t="shared" si="133"/>
        <v>0</v>
      </c>
      <c r="AP306" s="20">
        <f t="shared" si="134"/>
        <v>0</v>
      </c>
      <c r="AQ306" s="12">
        <f t="shared" si="135"/>
        <v>0</v>
      </c>
      <c r="AS306" s="26"/>
    </row>
    <row r="307" spans="1:45" x14ac:dyDescent="0.3">
      <c r="V307" s="7">
        <f t="shared" ref="V307:V318" si="137">IF(OR(I307=1,K307=1),0,L307*U307)</f>
        <v>0</v>
      </c>
      <c r="W307" s="12">
        <f t="shared" ref="W307:W318" si="138">IF(T307&gt;W$3,W$3,T307*U307)</f>
        <v>0</v>
      </c>
      <c r="X307" s="12">
        <f t="shared" si="118"/>
        <v>0</v>
      </c>
      <c r="Y307" s="12">
        <f t="shared" ref="Y307:Y318" si="139">IF(AND(W307&lt;W$3,X307&gt;Y$3),Y$3,-W307)</f>
        <v>0</v>
      </c>
      <c r="Z307" s="12">
        <f t="shared" ref="Z307:Z318" si="140">IF(AND($W307&lt;$W$3,$X307&gt;Z$3),Z$3,-$W307)</f>
        <v>0</v>
      </c>
      <c r="AA307" s="12">
        <f t="shared" ref="AA307:AA318" si="141">SUM(Y307:Z307)/AA$2</f>
        <v>0</v>
      </c>
      <c r="AB307" s="12">
        <f t="shared" si="136"/>
        <v>361.10000000000019</v>
      </c>
      <c r="AC307" s="12">
        <f t="shared" si="121"/>
        <v>0</v>
      </c>
      <c r="AD307" s="12">
        <f t="shared" si="122"/>
        <v>0</v>
      </c>
      <c r="AE307" s="12">
        <f t="shared" ref="AE307:AE318" si="142">V307*AA307</f>
        <v>0</v>
      </c>
      <c r="AF307" s="12">
        <f t="shared" ref="AF307:AF318" si="143">AF306+AE307</f>
        <v>614.10000000000025</v>
      </c>
      <c r="AH307" s="12">
        <f t="shared" si="125"/>
        <v>7026.0450000000019</v>
      </c>
      <c r="AI307" s="12">
        <f t="shared" ref="AI307:AI318" si="144">INT(AH307/AI$3)</f>
        <v>342</v>
      </c>
      <c r="AJ307" s="12">
        <f t="shared" si="127"/>
        <v>0</v>
      </c>
      <c r="AK307" s="12">
        <f t="shared" ref="AK307:AK318" si="145">AK306+AJ307</f>
        <v>70260.450000000012</v>
      </c>
      <c r="AL307" s="12">
        <f>MAX(AK$4:AK307)</f>
        <v>70260.450000000012</v>
      </c>
      <c r="AM307" s="8">
        <f t="shared" ref="AM307:AM318" si="146">(AK307-AL307)/AL307</f>
        <v>0</v>
      </c>
      <c r="AN307" s="20">
        <f t="shared" si="132"/>
        <v>0</v>
      </c>
      <c r="AO307" s="20">
        <f t="shared" si="133"/>
        <v>0</v>
      </c>
      <c r="AP307" s="20">
        <f t="shared" si="134"/>
        <v>0</v>
      </c>
      <c r="AQ307" s="12">
        <f t="shared" si="135"/>
        <v>0</v>
      </c>
      <c r="AS307" s="26"/>
    </row>
    <row r="308" spans="1:45" x14ac:dyDescent="0.3">
      <c r="V308" s="7">
        <f t="shared" si="137"/>
        <v>0</v>
      </c>
      <c r="W308" s="12">
        <f t="shared" si="138"/>
        <v>0</v>
      </c>
      <c r="X308" s="12">
        <f t="shared" si="118"/>
        <v>0</v>
      </c>
      <c r="Y308" s="12">
        <f t="shared" si="139"/>
        <v>0</v>
      </c>
      <c r="Z308" s="12">
        <f t="shared" si="140"/>
        <v>0</v>
      </c>
      <c r="AA308" s="12">
        <f t="shared" si="141"/>
        <v>0</v>
      </c>
      <c r="AB308" s="12">
        <f t="shared" si="136"/>
        <v>361.10000000000019</v>
      </c>
      <c r="AC308" s="12">
        <f t="shared" si="121"/>
        <v>0</v>
      </c>
      <c r="AD308" s="12">
        <f t="shared" si="122"/>
        <v>0</v>
      </c>
      <c r="AE308" s="12">
        <f t="shared" si="142"/>
        <v>0</v>
      </c>
      <c r="AF308" s="12">
        <f t="shared" si="143"/>
        <v>614.10000000000025</v>
      </c>
      <c r="AH308" s="12">
        <f t="shared" si="125"/>
        <v>7026.0450000000019</v>
      </c>
      <c r="AI308" s="12">
        <f t="shared" si="144"/>
        <v>342</v>
      </c>
      <c r="AJ308" s="12">
        <f t="shared" si="127"/>
        <v>0</v>
      </c>
      <c r="AK308" s="12">
        <f t="shared" si="145"/>
        <v>70260.450000000012</v>
      </c>
      <c r="AL308" s="12">
        <f>MAX(AK$4:AK308)</f>
        <v>70260.450000000012</v>
      </c>
      <c r="AM308" s="8">
        <f t="shared" si="146"/>
        <v>0</v>
      </c>
      <c r="AN308" s="20">
        <f t="shared" si="132"/>
        <v>0</v>
      </c>
      <c r="AO308" s="20">
        <f t="shared" si="133"/>
        <v>0</v>
      </c>
      <c r="AP308" s="20">
        <f t="shared" si="134"/>
        <v>0</v>
      </c>
      <c r="AQ308" s="12">
        <f t="shared" si="135"/>
        <v>0</v>
      </c>
      <c r="AS308" s="26"/>
    </row>
    <row r="309" spans="1:45" x14ac:dyDescent="0.3">
      <c r="V309" s="7">
        <f t="shared" si="137"/>
        <v>0</v>
      </c>
      <c r="W309" s="12">
        <f t="shared" si="138"/>
        <v>0</v>
      </c>
      <c r="X309" s="12">
        <f t="shared" si="118"/>
        <v>0</v>
      </c>
      <c r="Y309" s="12">
        <f t="shared" si="139"/>
        <v>0</v>
      </c>
      <c r="Z309" s="12">
        <f t="shared" si="140"/>
        <v>0</v>
      </c>
      <c r="AA309" s="12">
        <f t="shared" si="141"/>
        <v>0</v>
      </c>
      <c r="AB309" s="12">
        <f t="shared" si="136"/>
        <v>361.10000000000019</v>
      </c>
      <c r="AC309" s="12">
        <f t="shared" si="121"/>
        <v>0</v>
      </c>
      <c r="AD309" s="12">
        <f t="shared" si="122"/>
        <v>0</v>
      </c>
      <c r="AE309" s="12">
        <f t="shared" si="142"/>
        <v>0</v>
      </c>
      <c r="AF309" s="12">
        <f t="shared" si="143"/>
        <v>614.10000000000025</v>
      </c>
      <c r="AH309" s="12">
        <f t="shared" si="125"/>
        <v>7026.0450000000019</v>
      </c>
      <c r="AI309" s="12">
        <f t="shared" si="144"/>
        <v>342</v>
      </c>
      <c r="AJ309" s="12">
        <f t="shared" si="127"/>
        <v>0</v>
      </c>
      <c r="AK309" s="12">
        <f t="shared" si="145"/>
        <v>70260.450000000012</v>
      </c>
      <c r="AL309" s="12">
        <f>MAX(AK$4:AK309)</f>
        <v>70260.450000000012</v>
      </c>
      <c r="AM309" s="8">
        <f t="shared" si="146"/>
        <v>0</v>
      </c>
      <c r="AN309" s="20">
        <f t="shared" si="132"/>
        <v>0</v>
      </c>
      <c r="AO309" s="20">
        <f t="shared" si="133"/>
        <v>0</v>
      </c>
      <c r="AP309" s="20">
        <f t="shared" si="134"/>
        <v>0</v>
      </c>
      <c r="AQ309" s="12">
        <f t="shared" si="135"/>
        <v>0</v>
      </c>
      <c r="AS309" s="26"/>
    </row>
    <row r="310" spans="1:45" x14ac:dyDescent="0.3">
      <c r="V310" s="7">
        <f t="shared" si="137"/>
        <v>0</v>
      </c>
      <c r="W310" s="12">
        <f t="shared" si="138"/>
        <v>0</v>
      </c>
      <c r="X310" s="12">
        <f t="shared" si="118"/>
        <v>0</v>
      </c>
      <c r="Y310" s="12">
        <f t="shared" si="139"/>
        <v>0</v>
      </c>
      <c r="Z310" s="12">
        <f t="shared" si="140"/>
        <v>0</v>
      </c>
      <c r="AA310" s="12">
        <f t="shared" si="141"/>
        <v>0</v>
      </c>
      <c r="AB310" s="12">
        <f t="shared" si="136"/>
        <v>361.10000000000019</v>
      </c>
      <c r="AC310" s="12">
        <f t="shared" si="121"/>
        <v>0</v>
      </c>
      <c r="AD310" s="12">
        <f t="shared" si="122"/>
        <v>0</v>
      </c>
      <c r="AE310" s="12">
        <f t="shared" si="142"/>
        <v>0</v>
      </c>
      <c r="AF310" s="12">
        <f t="shared" si="143"/>
        <v>614.10000000000025</v>
      </c>
      <c r="AH310" s="12">
        <f t="shared" si="125"/>
        <v>7026.0450000000019</v>
      </c>
      <c r="AI310" s="12">
        <f t="shared" si="144"/>
        <v>342</v>
      </c>
      <c r="AJ310" s="12">
        <f t="shared" si="127"/>
        <v>0</v>
      </c>
      <c r="AK310" s="12">
        <f t="shared" si="145"/>
        <v>70260.450000000012</v>
      </c>
      <c r="AL310" s="12">
        <f>MAX(AK$4:AK310)</f>
        <v>70260.450000000012</v>
      </c>
      <c r="AM310" s="8">
        <f t="shared" si="146"/>
        <v>0</v>
      </c>
      <c r="AN310" s="20">
        <f t="shared" si="132"/>
        <v>0</v>
      </c>
      <c r="AO310" s="20">
        <f t="shared" si="133"/>
        <v>0</v>
      </c>
      <c r="AP310" s="20">
        <f t="shared" si="134"/>
        <v>0</v>
      </c>
      <c r="AQ310" s="12">
        <f t="shared" si="135"/>
        <v>0</v>
      </c>
      <c r="AS310" s="26"/>
    </row>
    <row r="311" spans="1:45" x14ac:dyDescent="0.3">
      <c r="V311" s="7">
        <f t="shared" si="137"/>
        <v>0</v>
      </c>
      <c r="W311" s="12">
        <f t="shared" si="138"/>
        <v>0</v>
      </c>
      <c r="X311" s="12">
        <f t="shared" si="118"/>
        <v>0</v>
      </c>
      <c r="Y311" s="12">
        <f t="shared" si="139"/>
        <v>0</v>
      </c>
      <c r="Z311" s="12">
        <f t="shared" si="140"/>
        <v>0</v>
      </c>
      <c r="AA311" s="12">
        <f t="shared" si="141"/>
        <v>0</v>
      </c>
      <c r="AB311" s="12">
        <f t="shared" si="136"/>
        <v>361.10000000000019</v>
      </c>
      <c r="AC311" s="12">
        <f t="shared" si="121"/>
        <v>0</v>
      </c>
      <c r="AD311" s="12">
        <f t="shared" si="122"/>
        <v>0</v>
      </c>
      <c r="AE311" s="12">
        <f t="shared" si="142"/>
        <v>0</v>
      </c>
      <c r="AF311" s="12">
        <f t="shared" si="143"/>
        <v>614.10000000000025</v>
      </c>
      <c r="AH311" s="12">
        <f t="shared" si="125"/>
        <v>7026.0450000000019</v>
      </c>
      <c r="AI311" s="12">
        <f t="shared" si="144"/>
        <v>342</v>
      </c>
      <c r="AJ311" s="12">
        <f t="shared" si="127"/>
        <v>0</v>
      </c>
      <c r="AK311" s="12">
        <f t="shared" si="145"/>
        <v>70260.450000000012</v>
      </c>
      <c r="AL311" s="12">
        <f>MAX(AK$4:AK311)</f>
        <v>70260.450000000012</v>
      </c>
      <c r="AM311" s="8">
        <f t="shared" si="146"/>
        <v>0</v>
      </c>
      <c r="AN311" s="20">
        <f t="shared" si="132"/>
        <v>0</v>
      </c>
      <c r="AO311" s="20">
        <f t="shared" si="133"/>
        <v>0</v>
      </c>
      <c r="AP311" s="20">
        <f t="shared" si="134"/>
        <v>0</v>
      </c>
      <c r="AQ311" s="12">
        <f t="shared" si="135"/>
        <v>0</v>
      </c>
      <c r="AS311" s="26"/>
    </row>
    <row r="312" spans="1:45" x14ac:dyDescent="0.3">
      <c r="V312" s="7">
        <f t="shared" si="137"/>
        <v>0</v>
      </c>
      <c r="W312" s="12">
        <f t="shared" si="138"/>
        <v>0</v>
      </c>
      <c r="X312" s="12">
        <f t="shared" si="118"/>
        <v>0</v>
      </c>
      <c r="Y312" s="12">
        <f t="shared" si="139"/>
        <v>0</v>
      </c>
      <c r="Z312" s="12">
        <f t="shared" si="140"/>
        <v>0</v>
      </c>
      <c r="AA312" s="12">
        <f t="shared" si="141"/>
        <v>0</v>
      </c>
      <c r="AB312" s="12">
        <f t="shared" si="136"/>
        <v>361.10000000000019</v>
      </c>
      <c r="AC312" s="12">
        <f t="shared" si="121"/>
        <v>0</v>
      </c>
      <c r="AD312" s="12">
        <f t="shared" si="122"/>
        <v>0</v>
      </c>
      <c r="AE312" s="12">
        <f t="shared" si="142"/>
        <v>0</v>
      </c>
      <c r="AF312" s="12">
        <f t="shared" si="143"/>
        <v>614.10000000000025</v>
      </c>
      <c r="AH312" s="12">
        <f t="shared" si="125"/>
        <v>7026.0450000000019</v>
      </c>
      <c r="AI312" s="12">
        <f t="shared" si="144"/>
        <v>342</v>
      </c>
      <c r="AJ312" s="12">
        <f t="shared" si="127"/>
        <v>0</v>
      </c>
      <c r="AK312" s="12">
        <f t="shared" si="145"/>
        <v>70260.450000000012</v>
      </c>
      <c r="AL312" s="12">
        <f>MAX(AK$4:AK312)</f>
        <v>70260.450000000012</v>
      </c>
      <c r="AM312" s="8">
        <f t="shared" si="146"/>
        <v>0</v>
      </c>
      <c r="AN312" s="20">
        <f t="shared" si="132"/>
        <v>0</v>
      </c>
      <c r="AO312" s="20">
        <f t="shared" si="133"/>
        <v>0</v>
      </c>
      <c r="AP312" s="20">
        <f t="shared" si="134"/>
        <v>0</v>
      </c>
      <c r="AQ312" s="12">
        <f t="shared" si="135"/>
        <v>0</v>
      </c>
      <c r="AS312" s="26"/>
    </row>
    <row r="313" spans="1:45" x14ac:dyDescent="0.3">
      <c r="V313" s="7">
        <f t="shared" si="137"/>
        <v>0</v>
      </c>
      <c r="W313" s="12">
        <f t="shared" si="138"/>
        <v>0</v>
      </c>
      <c r="X313" s="12">
        <f t="shared" si="118"/>
        <v>0</v>
      </c>
      <c r="Y313" s="12">
        <f t="shared" si="139"/>
        <v>0</v>
      </c>
      <c r="Z313" s="12">
        <f t="shared" si="140"/>
        <v>0</v>
      </c>
      <c r="AA313" s="12">
        <f t="shared" si="141"/>
        <v>0</v>
      </c>
      <c r="AB313" s="12">
        <f t="shared" si="136"/>
        <v>361.10000000000019</v>
      </c>
      <c r="AC313" s="12">
        <f t="shared" si="121"/>
        <v>0</v>
      </c>
      <c r="AD313" s="12">
        <f t="shared" si="122"/>
        <v>0</v>
      </c>
      <c r="AE313" s="12">
        <f t="shared" si="142"/>
        <v>0</v>
      </c>
      <c r="AF313" s="12">
        <f t="shared" si="143"/>
        <v>614.10000000000025</v>
      </c>
      <c r="AH313" s="12">
        <f t="shared" si="125"/>
        <v>7026.0450000000019</v>
      </c>
      <c r="AI313" s="12">
        <f t="shared" si="144"/>
        <v>342</v>
      </c>
      <c r="AJ313" s="12">
        <f t="shared" si="127"/>
        <v>0</v>
      </c>
      <c r="AK313" s="12">
        <f t="shared" si="145"/>
        <v>70260.450000000012</v>
      </c>
      <c r="AL313" s="12">
        <f>MAX(AK$4:AK313)</f>
        <v>70260.450000000012</v>
      </c>
      <c r="AM313" s="8">
        <f t="shared" si="146"/>
        <v>0</v>
      </c>
      <c r="AN313" s="20">
        <f t="shared" si="132"/>
        <v>0</v>
      </c>
      <c r="AO313" s="20">
        <f t="shared" si="133"/>
        <v>0</v>
      </c>
      <c r="AP313" s="20">
        <f t="shared" si="134"/>
        <v>0</v>
      </c>
      <c r="AQ313" s="12">
        <f t="shared" si="135"/>
        <v>0</v>
      </c>
      <c r="AS313" s="26"/>
    </row>
    <row r="314" spans="1:45" x14ac:dyDescent="0.3">
      <c r="V314" s="7">
        <f t="shared" si="137"/>
        <v>0</v>
      </c>
      <c r="W314" s="12">
        <f t="shared" si="138"/>
        <v>0</v>
      </c>
      <c r="X314" s="12">
        <f t="shared" si="118"/>
        <v>0</v>
      </c>
      <c r="Y314" s="12">
        <f t="shared" si="139"/>
        <v>0</v>
      </c>
      <c r="Z314" s="12">
        <f t="shared" si="140"/>
        <v>0</v>
      </c>
      <c r="AA314" s="12">
        <f t="shared" si="141"/>
        <v>0</v>
      </c>
      <c r="AB314" s="12">
        <f t="shared" si="136"/>
        <v>361.10000000000019</v>
      </c>
      <c r="AC314" s="12">
        <f t="shared" si="121"/>
        <v>0</v>
      </c>
      <c r="AD314" s="12">
        <f t="shared" si="122"/>
        <v>0</v>
      </c>
      <c r="AE314" s="12">
        <f t="shared" si="142"/>
        <v>0</v>
      </c>
      <c r="AF314" s="12">
        <f t="shared" si="143"/>
        <v>614.10000000000025</v>
      </c>
      <c r="AH314" s="12">
        <f t="shared" si="125"/>
        <v>7026.0450000000019</v>
      </c>
      <c r="AI314" s="12">
        <f t="shared" si="144"/>
        <v>342</v>
      </c>
      <c r="AJ314" s="12">
        <f t="shared" si="127"/>
        <v>0</v>
      </c>
      <c r="AK314" s="12">
        <f t="shared" si="145"/>
        <v>70260.450000000012</v>
      </c>
      <c r="AL314" s="12">
        <f>MAX(AK$4:AK314)</f>
        <v>70260.450000000012</v>
      </c>
      <c r="AM314" s="8">
        <f t="shared" si="146"/>
        <v>0</v>
      </c>
      <c r="AN314" s="20">
        <f t="shared" si="132"/>
        <v>0</v>
      </c>
      <c r="AO314" s="20">
        <f t="shared" si="133"/>
        <v>0</v>
      </c>
      <c r="AP314" s="20">
        <f t="shared" si="134"/>
        <v>0</v>
      </c>
      <c r="AQ314" s="12">
        <f t="shared" si="135"/>
        <v>0</v>
      </c>
      <c r="AS314" s="26"/>
    </row>
    <row r="315" spans="1:45" x14ac:dyDescent="0.3">
      <c r="V315" s="7">
        <f t="shared" si="137"/>
        <v>0</v>
      </c>
      <c r="W315" s="12">
        <f t="shared" si="138"/>
        <v>0</v>
      </c>
      <c r="X315" s="12">
        <f t="shared" si="118"/>
        <v>0</v>
      </c>
      <c r="Y315" s="12">
        <f t="shared" si="139"/>
        <v>0</v>
      </c>
      <c r="Z315" s="12">
        <f t="shared" si="140"/>
        <v>0</v>
      </c>
      <c r="AA315" s="12">
        <f t="shared" si="141"/>
        <v>0</v>
      </c>
      <c r="AB315" s="12">
        <f t="shared" si="136"/>
        <v>361.10000000000019</v>
      </c>
      <c r="AC315" s="12">
        <f t="shared" si="121"/>
        <v>0</v>
      </c>
      <c r="AD315" s="12">
        <f t="shared" si="122"/>
        <v>0</v>
      </c>
      <c r="AE315" s="12">
        <f t="shared" si="142"/>
        <v>0</v>
      </c>
      <c r="AF315" s="12">
        <f t="shared" si="143"/>
        <v>614.10000000000025</v>
      </c>
      <c r="AH315" s="12">
        <f t="shared" si="125"/>
        <v>7026.0450000000019</v>
      </c>
      <c r="AI315" s="12">
        <f t="shared" si="144"/>
        <v>342</v>
      </c>
      <c r="AJ315" s="12">
        <f t="shared" si="127"/>
        <v>0</v>
      </c>
      <c r="AK315" s="12">
        <f t="shared" si="145"/>
        <v>70260.450000000012</v>
      </c>
      <c r="AL315" s="12">
        <f>MAX(AK$4:AK315)</f>
        <v>70260.450000000012</v>
      </c>
      <c r="AM315" s="8">
        <f t="shared" si="146"/>
        <v>0</v>
      </c>
      <c r="AN315" s="20">
        <f t="shared" si="132"/>
        <v>0</v>
      </c>
      <c r="AO315" s="20">
        <f t="shared" si="133"/>
        <v>0</v>
      </c>
      <c r="AP315" s="20">
        <f t="shared" si="134"/>
        <v>0</v>
      </c>
      <c r="AQ315" s="12">
        <f t="shared" si="135"/>
        <v>0</v>
      </c>
      <c r="AS315" s="26"/>
    </row>
    <row r="316" spans="1:45" x14ac:dyDescent="0.3">
      <c r="V316" s="7">
        <f t="shared" si="137"/>
        <v>0</v>
      </c>
      <c r="W316" s="12">
        <f t="shared" si="138"/>
        <v>0</v>
      </c>
      <c r="X316" s="12">
        <f t="shared" si="118"/>
        <v>0</v>
      </c>
      <c r="Y316" s="12">
        <f t="shared" si="139"/>
        <v>0</v>
      </c>
      <c r="Z316" s="12">
        <f t="shared" si="140"/>
        <v>0</v>
      </c>
      <c r="AA316" s="12">
        <f t="shared" si="141"/>
        <v>0</v>
      </c>
      <c r="AB316" s="12">
        <f t="shared" si="136"/>
        <v>361.10000000000019</v>
      </c>
      <c r="AC316" s="12">
        <f t="shared" si="121"/>
        <v>0</v>
      </c>
      <c r="AD316" s="12">
        <f t="shared" si="122"/>
        <v>0</v>
      </c>
      <c r="AE316" s="12">
        <f t="shared" si="142"/>
        <v>0</v>
      </c>
      <c r="AF316" s="12">
        <f t="shared" si="143"/>
        <v>614.10000000000025</v>
      </c>
      <c r="AH316" s="12">
        <f t="shared" si="125"/>
        <v>7026.0450000000019</v>
      </c>
      <c r="AI316" s="12">
        <f t="shared" si="144"/>
        <v>342</v>
      </c>
      <c r="AJ316" s="12">
        <f t="shared" si="127"/>
        <v>0</v>
      </c>
      <c r="AK316" s="12">
        <f t="shared" si="145"/>
        <v>70260.450000000012</v>
      </c>
      <c r="AL316" s="12">
        <f>MAX(AK$4:AK316)</f>
        <v>70260.450000000012</v>
      </c>
      <c r="AM316" s="8">
        <f t="shared" si="146"/>
        <v>0</v>
      </c>
      <c r="AN316" s="20">
        <f t="shared" si="132"/>
        <v>0</v>
      </c>
      <c r="AO316" s="20">
        <f t="shared" si="133"/>
        <v>0</v>
      </c>
      <c r="AP316" s="20">
        <f t="shared" si="134"/>
        <v>0</v>
      </c>
      <c r="AQ316" s="12">
        <f t="shared" si="135"/>
        <v>0</v>
      </c>
      <c r="AS316" s="26"/>
    </row>
    <row r="317" spans="1:45" x14ac:dyDescent="0.3">
      <c r="V317" s="7">
        <f t="shared" si="137"/>
        <v>0</v>
      </c>
      <c r="W317" s="12">
        <f t="shared" si="138"/>
        <v>0</v>
      </c>
      <c r="X317" s="12">
        <f t="shared" si="118"/>
        <v>0</v>
      </c>
      <c r="Y317" s="12">
        <f t="shared" si="139"/>
        <v>0</v>
      </c>
      <c r="Z317" s="12">
        <f t="shared" si="140"/>
        <v>0</v>
      </c>
      <c r="AA317" s="12">
        <f t="shared" si="141"/>
        <v>0</v>
      </c>
      <c r="AB317" s="12">
        <f t="shared" si="136"/>
        <v>361.10000000000019</v>
      </c>
      <c r="AC317" s="12">
        <f t="shared" si="121"/>
        <v>0</v>
      </c>
      <c r="AD317" s="12">
        <f t="shared" si="122"/>
        <v>0</v>
      </c>
      <c r="AE317" s="12">
        <f t="shared" si="142"/>
        <v>0</v>
      </c>
      <c r="AF317" s="12">
        <f t="shared" si="143"/>
        <v>614.10000000000025</v>
      </c>
      <c r="AH317" s="12">
        <f t="shared" si="125"/>
        <v>7026.0450000000019</v>
      </c>
      <c r="AI317" s="12">
        <f t="shared" si="144"/>
        <v>342</v>
      </c>
      <c r="AJ317" s="12">
        <f t="shared" si="127"/>
        <v>0</v>
      </c>
      <c r="AK317" s="12">
        <f t="shared" si="145"/>
        <v>70260.450000000012</v>
      </c>
      <c r="AL317" s="12">
        <f>MAX(AK$4:AK317)</f>
        <v>70260.450000000012</v>
      </c>
      <c r="AM317" s="8">
        <f t="shared" si="146"/>
        <v>0</v>
      </c>
      <c r="AN317" s="20">
        <f t="shared" si="132"/>
        <v>0</v>
      </c>
      <c r="AO317" s="20">
        <f t="shared" si="133"/>
        <v>0</v>
      </c>
      <c r="AP317" s="20">
        <f t="shared" si="134"/>
        <v>0</v>
      </c>
      <c r="AQ317" s="12">
        <f t="shared" si="135"/>
        <v>0</v>
      </c>
      <c r="AS317" s="26"/>
    </row>
    <row r="318" spans="1:45" x14ac:dyDescent="0.3">
      <c r="V318" s="7">
        <f t="shared" si="137"/>
        <v>0</v>
      </c>
      <c r="W318" s="12">
        <f t="shared" si="138"/>
        <v>0</v>
      </c>
      <c r="X318" s="12">
        <f t="shared" si="118"/>
        <v>0</v>
      </c>
      <c r="Y318" s="12">
        <f t="shared" si="139"/>
        <v>0</v>
      </c>
      <c r="Z318" s="12">
        <f t="shared" si="140"/>
        <v>0</v>
      </c>
      <c r="AA318" s="12">
        <f t="shared" si="141"/>
        <v>0</v>
      </c>
      <c r="AB318" s="12">
        <f t="shared" si="136"/>
        <v>361.10000000000019</v>
      </c>
      <c r="AC318" s="12">
        <f t="shared" si="121"/>
        <v>0</v>
      </c>
      <c r="AD318" s="12">
        <f t="shared" si="122"/>
        <v>0</v>
      </c>
      <c r="AE318" s="12">
        <f t="shared" si="142"/>
        <v>0</v>
      </c>
      <c r="AF318" s="12">
        <f t="shared" si="143"/>
        <v>614.10000000000025</v>
      </c>
      <c r="AH318" s="12">
        <f t="shared" si="125"/>
        <v>7026.0450000000019</v>
      </c>
      <c r="AI318" s="12">
        <f t="shared" si="144"/>
        <v>342</v>
      </c>
      <c r="AJ318" s="12">
        <f t="shared" si="127"/>
        <v>0</v>
      </c>
      <c r="AK318" s="12">
        <f t="shared" si="145"/>
        <v>70260.450000000012</v>
      </c>
      <c r="AL318" s="12">
        <f>MAX(AK$4:AK318)</f>
        <v>70260.450000000012</v>
      </c>
      <c r="AM318" s="8">
        <f t="shared" si="146"/>
        <v>0</v>
      </c>
      <c r="AN318" s="20">
        <f t="shared" si="132"/>
        <v>0</v>
      </c>
      <c r="AO318" s="20">
        <f t="shared" si="133"/>
        <v>0</v>
      </c>
      <c r="AP318" s="20">
        <f t="shared" si="134"/>
        <v>0</v>
      </c>
      <c r="AQ318" s="12">
        <f t="shared" si="135"/>
        <v>0</v>
      </c>
      <c r="AS318" s="26"/>
    </row>
    <row r="320" spans="1:45" x14ac:dyDescent="0.3">
      <c r="I320" s="20">
        <f>SUBTOTAL(9,I5:I319)</f>
        <v>69</v>
      </c>
      <c r="K320" s="20">
        <f>SUBTOTAL(9,K5:K319)</f>
        <v>66</v>
      </c>
      <c r="U320" s="20">
        <f t="shared" ref="U320:V320" si="147">SUBTOTAL(9,U5:U319)</f>
        <v>275</v>
      </c>
      <c r="V320" s="20">
        <f t="shared" si="147"/>
        <v>162</v>
      </c>
      <c r="Y320" s="25">
        <f t="shared" ref="Y320:AE320" si="148">SUBTOTAL(9,Y5:Y319)</f>
        <v>240.00000000000003</v>
      </c>
      <c r="Z320" s="25">
        <f t="shared" ref="Z320" si="149">SUBTOTAL(9,Z5:Z319)</f>
        <v>481.00000000000028</v>
      </c>
      <c r="AA320" s="25">
        <f t="shared" ref="AA320" si="150">SUBTOTAL(9,AA5:AA319)</f>
        <v>360.50000000000017</v>
      </c>
      <c r="AB320" s="25"/>
      <c r="AC320" s="25">
        <f t="shared" si="148"/>
        <v>-35.699999999999996</v>
      </c>
      <c r="AD320" s="25">
        <f t="shared" si="148"/>
        <v>-218.80000000000004</v>
      </c>
      <c r="AE320" s="25">
        <f t="shared" si="148"/>
        <v>614.10000000000025</v>
      </c>
      <c r="AM320" s="8">
        <f>MIN(AM4:AM319)</f>
        <v>-0.24657326885954017</v>
      </c>
      <c r="AN320" s="20">
        <f t="shared" ref="AN320:AO320" si="151">SUBTOTAL(9,AN5:AN319)</f>
        <v>97</v>
      </c>
      <c r="AO320" s="25">
        <f t="shared" si="151"/>
        <v>1116.8000000000002</v>
      </c>
      <c r="AP320" s="20">
        <f t="shared" ref="AP320:AQ320" si="152">SUBTOTAL(9,AP5:AP319)</f>
        <v>65</v>
      </c>
      <c r="AQ320" s="25">
        <f t="shared" si="152"/>
        <v>-502.7</v>
      </c>
      <c r="AS320" s="26"/>
    </row>
    <row r="321" spans="31:43" x14ac:dyDescent="0.3">
      <c r="AE321" s="12">
        <f>AE320/V320</f>
        <v>3.7907407407407421</v>
      </c>
      <c r="AN321" s="8">
        <f>AN320/V320</f>
        <v>0.59876543209876543</v>
      </c>
      <c r="AO321" s="31">
        <f>AO320/AN320</f>
        <v>11.513402061855672</v>
      </c>
      <c r="AP321" s="8">
        <f>AP320/V320</f>
        <v>0.40123456790123457</v>
      </c>
      <c r="AQ321" s="31">
        <f>AQ320/AP320</f>
        <v>-7.7338461538461534</v>
      </c>
    </row>
    <row r="322" spans="31:43" x14ac:dyDescent="0.3">
      <c r="AQ322" s="27"/>
    </row>
    <row r="323" spans="31:43" x14ac:dyDescent="0.3">
      <c r="AQ323" s="20"/>
    </row>
  </sheetData>
  <autoFilter ref="H4:H318"/>
  <sortState ref="A5:AS306">
    <sortCondition ref="B5:B306"/>
    <sortCondition ref="F5:F306"/>
  </sortState>
  <mergeCells count="3">
    <mergeCell ref="AH1:AM1"/>
    <mergeCell ref="AN2:AO2"/>
    <mergeCell ref="AP2:AQ2"/>
  </mergeCells>
  <pageMargins left="0.7" right="0.7" top="0.75" bottom="0.75" header="0.3" footer="0.3"/>
  <pageSetup paperSize="9" orientation="portrait" horizontalDpi="4294967293" verticalDpi="0" r:id="rId1"/>
  <ignoredErrors>
    <ignoredError sqref="AP3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Dale levels Big Stop</vt:lpstr>
      <vt:lpstr>Dale Level -12+10</vt:lpstr>
      <vt:lpstr>Dale Level -20+20</vt:lpstr>
      <vt:lpstr>Dale Level Managed Trading</vt:lpstr>
      <vt:lpstr>'Dale Level -12+10'!Print_Area</vt:lpstr>
      <vt:lpstr>'Dale Level -20+20'!Print_Area</vt:lpstr>
      <vt:lpstr>'Dale Level Managed Trading'!Print_Area</vt:lpstr>
      <vt:lpstr>'Dale levels Big Stop'!Print_Area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cp:lastPrinted>2017-02-22T09:49:03Z</cp:lastPrinted>
  <dcterms:created xsi:type="dcterms:W3CDTF">2017-01-17T09:41:37Z</dcterms:created>
  <dcterms:modified xsi:type="dcterms:W3CDTF">2017-02-24T10:07:08Z</dcterms:modified>
</cp:coreProperties>
</file>